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DAMAK WEBRTC WEB-Mobile\"/>
    </mc:Choice>
  </mc:AlternateContent>
  <bookViews>
    <workbookView xWindow="0" yWindow="0" windowWidth="20490" windowHeight="7155" tabRatio="500"/>
  </bookViews>
  <sheets>
    <sheet name="DAMAC " sheetId="4" r:id="rId1"/>
    <sheet name="Phase 2" sheetId="5" r:id="rId2"/>
    <sheet name="Sheet2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4" l="1"/>
  <c r="F18" i="4"/>
  <c r="F8" i="5"/>
  <c r="F16" i="5"/>
  <c r="B6" i="5"/>
  <c r="B27" i="5" l="1"/>
  <c r="F9" i="5" s="1"/>
  <c r="G9" i="5" s="1"/>
  <c r="F5" i="5"/>
  <c r="G7" i="5"/>
  <c r="H7" i="5" s="1"/>
  <c r="G6" i="5"/>
  <c r="H6" i="5" s="1"/>
  <c r="B29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8" i="5"/>
  <c r="C7" i="5"/>
  <c r="C6" i="5"/>
  <c r="C5" i="5"/>
  <c r="C4" i="5"/>
  <c r="I6" i="5" l="1"/>
  <c r="C27" i="5"/>
  <c r="C30" i="5" s="1"/>
  <c r="B30" i="5" s="1"/>
  <c r="J6" i="5"/>
  <c r="H9" i="5"/>
  <c r="G5" i="5"/>
  <c r="H5" i="5" s="1"/>
  <c r="B10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15" i="4"/>
  <c r="G8" i="5" l="1"/>
  <c r="H8" i="5" s="1"/>
  <c r="H10" i="5" s="1"/>
  <c r="E13" i="5" s="1"/>
  <c r="F10" i="5"/>
  <c r="E12" i="5"/>
  <c r="I9" i="4"/>
  <c r="F11" i="4"/>
  <c r="G10" i="4"/>
  <c r="G9" i="4"/>
  <c r="F8" i="4"/>
  <c r="G8" i="4" s="1"/>
  <c r="C76" i="4"/>
  <c r="I10" i="5" l="1"/>
  <c r="F12" i="4"/>
  <c r="G12" i="4" s="1"/>
  <c r="E15" i="4" s="1"/>
  <c r="H9" i="4"/>
  <c r="C8" i="4" l="1"/>
  <c r="C9" i="4"/>
  <c r="C10" i="4"/>
  <c r="C12" i="4"/>
  <c r="C11" i="4"/>
  <c r="B78" i="4" l="1"/>
  <c r="H8" i="4" l="1"/>
  <c r="H10" i="4"/>
  <c r="J9" i="4" l="1"/>
  <c r="H12" i="4" l="1"/>
  <c r="C79" i="4"/>
  <c r="B79" i="4" s="1"/>
  <c r="F13" i="4"/>
  <c r="G11" i="4"/>
  <c r="H11" i="4" s="1"/>
  <c r="H13" i="4" l="1"/>
  <c r="I13" i="4" s="1"/>
  <c r="E16" i="4" l="1"/>
</calcChain>
</file>

<file path=xl/sharedStrings.xml><?xml version="1.0" encoding="utf-8"?>
<sst xmlns="http://schemas.openxmlformats.org/spreadsheetml/2006/main" count="147" uniqueCount="114">
  <si>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</si>
  <si>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</si>
  <si>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</si>
  <si>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</si>
  <si>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</si>
  <si>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</si>
  <si>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</si>
  <si>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</si>
  <si>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</si>
  <si>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</si>
  <si>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</si>
  <si>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</si>
  <si>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</si>
  <si>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</si>
  <si>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</si>
  <si>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</si>
  <si>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</si>
  <si>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</si>
  <si>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</si>
  <si>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</si>
  <si>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</si>
  <si>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</si>
  <si>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</si>
  <si>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</si>
  <si>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</si>
  <si>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</si>
  <si>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Get session ID and token from server</t>
  </si>
  <si>
    <t>Connect to the session using token</t>
  </si>
  <si>
    <t>Publish audio/video streams</t>
  </si>
  <si>
    <t>Subscribe to audio video stream</t>
  </si>
  <si>
    <t>listen for session events</t>
  </si>
  <si>
    <t>Set Up SDK and framework</t>
  </si>
  <si>
    <t>Set up server side SDK and application framework</t>
  </si>
  <si>
    <t>create sessions in app cloud</t>
  </si>
  <si>
    <t>send sessions IDS &amp; tokens for clients</t>
  </si>
  <si>
    <t>Sessions</t>
  </si>
  <si>
    <t>Connect clients to one another</t>
  </si>
  <si>
    <t>send events to clients</t>
  </si>
  <si>
    <t>Web Client</t>
  </si>
  <si>
    <t>connecting to session and creating publisher</t>
  </si>
  <si>
    <t>initializing subscriber</t>
  </si>
  <si>
    <t>CSScustomizations</t>
  </si>
  <si>
    <t>Hybrid app</t>
  </si>
  <si>
    <t>Authentication / requesting permissions</t>
  </si>
  <si>
    <t>Publishing streams to subscriber</t>
  </si>
  <si>
    <t>subscribing to other client streams</t>
  </si>
  <si>
    <t>Archiving</t>
  </si>
  <si>
    <t>SIP Gateway for internet telephony</t>
  </si>
  <si>
    <t>opentok media router</t>
  </si>
  <si>
    <t>Archiving @$0.035 per minute</t>
  </si>
  <si>
    <t>SIP Interconnect @ $0.005 per minute</t>
  </si>
  <si>
    <t>SIP Iterconnect Internet telephony (VOIP)</t>
  </si>
  <si>
    <t>Checking for screen-sharing publishing support</t>
  </si>
  <si>
    <t>Publishing a stream with a screen-sharing source</t>
  </si>
  <si>
    <t>Setting the maximum resolution of the stream</t>
  </si>
  <si>
    <t>Cropping or letter-boxing screen-sharing videos</t>
  </si>
  <si>
    <t>Determining the video type ("screen" or "camera") for a stream</t>
  </si>
  <si>
    <t>Detecting when video dimensions change</t>
  </si>
  <si>
    <t>Determining when the user stops sharing the screen</t>
  </si>
  <si>
    <t>Subscribing to screen-sharing streams</t>
  </si>
  <si>
    <t>Develop Chrome screen sharing extension</t>
  </si>
  <si>
    <t>Distributing extensions</t>
  </si>
  <si>
    <t>Adjusting Audio and video</t>
  </si>
  <si>
    <t>Customizing UI</t>
  </si>
  <si>
    <t>Session Monitoring</t>
  </si>
  <si>
    <t>Moderation</t>
  </si>
  <si>
    <t>Text Messaging</t>
  </si>
  <si>
    <t>Signalling</t>
  </si>
  <si>
    <t>Exception Handling</t>
  </si>
  <si>
    <t>Debugging</t>
  </si>
  <si>
    <t>Account management</t>
  </si>
  <si>
    <t>Security</t>
  </si>
  <si>
    <t>signal payloads</t>
  </si>
  <si>
    <t>Signal delivery</t>
  </si>
  <si>
    <t>Phase 2</t>
  </si>
  <si>
    <t>Link based push notifications</t>
  </si>
  <si>
    <t>Polls &amp; surveys</t>
  </si>
  <si>
    <t>https://support.tokbox.com/hc/en-us/articles/204605054-How-do-I-estimate-my-OpenTok-monthly-usage-</t>
  </si>
  <si>
    <t>backend dashboard with reports for managers</t>
  </si>
  <si>
    <t>Automatic logic for call routing</t>
  </si>
  <si>
    <t>Sticky routing</t>
  </si>
  <si>
    <t>Round robin based call allocation</t>
  </si>
  <si>
    <t>calender addition for web conference or invite reminders synched with outlook, google etc</t>
  </si>
  <si>
    <t>Sharing of documents and videos over video chat</t>
  </si>
  <si>
    <t>Client side web integration</t>
  </si>
  <si>
    <t>Server side integration with Web service</t>
  </si>
  <si>
    <t>Screen Sharing (HTTPS Mandatory)</t>
  </si>
  <si>
    <t>Other Features</t>
  </si>
  <si>
    <t>Opentok F/W cost 9.99 / 2000 minutes</t>
  </si>
  <si>
    <t>HTTPS provided by client</t>
  </si>
  <si>
    <t>OpenTok Service acquired by client</t>
  </si>
  <si>
    <t>Apple  and android Store development Licensce</t>
  </si>
  <si>
    <t>Screen shot sharing</t>
  </si>
  <si>
    <t>Aug 24 2017</t>
  </si>
  <si>
    <t>Thursday</t>
  </si>
  <si>
    <t>Graphic Design (Web &amp; Mobile)</t>
  </si>
  <si>
    <t>Dial IP Phone</t>
  </si>
  <si>
    <t>Configure opentok SDK with Cordova</t>
  </si>
  <si>
    <t>create chatroom session</t>
  </si>
  <si>
    <t>Migration of  Web Application to Hybrid App @ 4.5 hrs / page (avg 10 pages)</t>
  </si>
  <si>
    <t>Hybrid App Developer</t>
  </si>
  <si>
    <t>generate tokens for client (Unique URL invite to join the meeting)</t>
  </si>
  <si>
    <t>Integration with CRM Application (Send email invites to leads)</t>
  </si>
  <si>
    <t>URL encoded meeting invite that uniquely identifies the lead</t>
  </si>
  <si>
    <t>3 minute Intro video before meeting begins</t>
  </si>
  <si>
    <t xml:space="preserve">Submit feedback </t>
  </si>
  <si>
    <t>Unique link to resume conversation in the future</t>
  </si>
  <si>
    <t>Enable slide shows or share documents</t>
  </si>
  <si>
    <t>Phase 1</t>
  </si>
  <si>
    <t>Damac Properties Web Conference</t>
  </si>
  <si>
    <t>Whiteboard Sharing</t>
  </si>
  <si>
    <t>Web Integration</t>
  </si>
  <si>
    <t xml:space="preserve">Graphic Design </t>
  </si>
  <si>
    <t>Sr Web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</si>
</sst>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5" fillId="4" borderId="0" xfId="0" applyFont="1" applyFill="1" applyAlignment="1">
      <alignment wrapText="1"/>
    </xf>
    <xf numFmtId="0" fontId="3" fillId="0" borderId="0" xfId="0" applyFont="1"/>
    <xf numFmtId="0" fontId="4" fillId="3" borderId="11" xfId="0" applyFont="1" applyFill="1" applyBorder="1" applyAlignment="1">
      <alignment vertical="center"/>
    </xf>
    <xf numFmtId="1" fontId="3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 indent="1"/>
    </xf>
    <xf numFmtId="0" fontId="0" fillId="2" borderId="11" xfId="0" applyFont="1" applyFill="1" applyBorder="1" applyAlignment="1">
      <alignment horizontal="center" vertical="center"/>
    </xf>
    <xf numFmtId="0" fontId="0" fillId="2" borderId="14" xfId="0" applyFont="1" applyFill="1" applyBorder="1"/>
    <xf numFmtId="0" fontId="16" fillId="8" borderId="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zoomScale="80" zoomScaleNormal="80" workbookViewId="0">
      <selection activeCell="F16" sqref="F16"/>
    </sheetView>
  </sheetViews>
  <sheetFormatPr defaultColWidth="10.875" defaultRowHeight="15.75" x14ac:dyDescent="0.25"/>
  <cols>
    <col min="1" max="1" width="74.5" style="1" customWidth="1"/>
    <col min="2" max="2" width="20.875" style="1" customWidth="1"/>
    <col min="3" max="3" width="15.375" style="42" bestFit="1" customWidth="1"/>
    <col min="4" max="4" width="22.375" style="1" bestFit="1" customWidth="1"/>
    <col min="5" max="5" width="11.125" style="1" customWidth="1"/>
    <col min="6" max="6" width="9.7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37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7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109</v>
      </c>
      <c r="B3" s="6" t="s">
        <v>93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94</v>
      </c>
      <c r="C4" s="38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9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6" t="s">
        <v>17</v>
      </c>
      <c r="C6" s="40" t="s">
        <v>1</v>
      </c>
      <c r="D6" s="8" t="s">
        <v>108</v>
      </c>
    </row>
    <row r="7" spans="1:11" s="8" customFormat="1" ht="18" customHeight="1" x14ac:dyDescent="0.25">
      <c r="A7" s="14" t="s">
        <v>7</v>
      </c>
      <c r="B7" s="14"/>
      <c r="C7" s="32"/>
      <c r="D7" s="21"/>
      <c r="E7" s="18" t="s">
        <v>3</v>
      </c>
      <c r="F7" s="27" t="s">
        <v>18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8</v>
      </c>
      <c r="B8" s="11">
        <v>8</v>
      </c>
      <c r="C8" s="43">
        <f t="shared" ref="C8:C10" si="0">B8/8</f>
        <v>1</v>
      </c>
      <c r="D8" s="22" t="s">
        <v>5</v>
      </c>
      <c r="E8" s="15">
        <v>1</v>
      </c>
      <c r="F8" s="15">
        <f>SUM(B11:B12)</f>
        <v>40</v>
      </c>
      <c r="G8" s="29">
        <f>F8/8</f>
        <v>5</v>
      </c>
      <c r="H8" s="16">
        <f t="shared" ref="H8:H11" si="1">E8*G8</f>
        <v>5</v>
      </c>
    </row>
    <row r="9" spans="1:11" s="8" customFormat="1" ht="18" customHeight="1" x14ac:dyDescent="0.25">
      <c r="A9" s="12" t="s">
        <v>9</v>
      </c>
      <c r="B9" s="11">
        <v>8</v>
      </c>
      <c r="C9" s="43">
        <f t="shared" si="0"/>
        <v>1</v>
      </c>
      <c r="D9" s="22" t="s">
        <v>24</v>
      </c>
      <c r="E9" s="15">
        <v>1</v>
      </c>
      <c r="F9" s="15">
        <v>216</v>
      </c>
      <c r="G9" s="29">
        <f t="shared" ref="G9:G12" si="2">F9/8</f>
        <v>27</v>
      </c>
      <c r="H9" s="16">
        <f t="shared" si="1"/>
        <v>27</v>
      </c>
      <c r="I9" s="66">
        <f>SUM(C15:C75)</f>
        <v>43.25</v>
      </c>
      <c r="J9" s="68">
        <f>SUM(H9:H10)</f>
        <v>43.25</v>
      </c>
    </row>
    <row r="10" spans="1:11" s="8" customFormat="1" ht="18" customHeight="1" x14ac:dyDescent="0.25">
      <c r="A10" s="12" t="s">
        <v>16</v>
      </c>
      <c r="B10" s="11">
        <f>SUM(B15:B74)*0.1</f>
        <v>34.6</v>
      </c>
      <c r="C10" s="43">
        <f t="shared" si="0"/>
        <v>4.3250000000000002</v>
      </c>
      <c r="D10" s="22" t="s">
        <v>113</v>
      </c>
      <c r="E10" s="15">
        <v>1</v>
      </c>
      <c r="F10" s="15">
        <v>130</v>
      </c>
      <c r="G10" s="29">
        <f t="shared" si="2"/>
        <v>16.25</v>
      </c>
      <c r="H10" s="16">
        <f t="shared" si="1"/>
        <v>16.25</v>
      </c>
      <c r="I10" s="67"/>
      <c r="J10" s="68"/>
    </row>
    <row r="11" spans="1:11" s="9" customFormat="1" ht="18" customHeight="1" x14ac:dyDescent="0.25">
      <c r="A11" s="12" t="s">
        <v>112</v>
      </c>
      <c r="B11" s="11">
        <v>20</v>
      </c>
      <c r="C11" s="43">
        <f t="shared" ref="C11:C12" si="3">B11/8</f>
        <v>2.5</v>
      </c>
      <c r="D11" s="22" t="s">
        <v>11</v>
      </c>
      <c r="E11" s="15">
        <v>1</v>
      </c>
      <c r="F11" s="15">
        <f>SUM(B8:B10)</f>
        <v>50.6</v>
      </c>
      <c r="G11" s="29">
        <f t="shared" si="2"/>
        <v>6.3250000000000002</v>
      </c>
      <c r="H11" s="16">
        <f t="shared" si="1"/>
        <v>6.3250000000000002</v>
      </c>
      <c r="I11" s="67"/>
      <c r="J11" s="68"/>
      <c r="K11" s="8"/>
    </row>
    <row r="12" spans="1:11" s="9" customFormat="1" ht="18" customHeight="1" x14ac:dyDescent="0.25">
      <c r="A12" s="12" t="s">
        <v>20</v>
      </c>
      <c r="B12" s="11">
        <v>20</v>
      </c>
      <c r="C12" s="43">
        <f t="shared" si="3"/>
        <v>2.5</v>
      </c>
      <c r="D12" s="22" t="s">
        <v>25</v>
      </c>
      <c r="E12" s="15">
        <v>2</v>
      </c>
      <c r="F12" s="31">
        <f>SUM(B76:B77)/2</f>
        <v>50.440000000000005</v>
      </c>
      <c r="G12" s="29">
        <f t="shared" si="2"/>
        <v>6.3050000000000006</v>
      </c>
      <c r="H12" s="47">
        <f>E12*G12</f>
        <v>12.610000000000001</v>
      </c>
      <c r="I12" s="28"/>
      <c r="J12" s="28"/>
      <c r="K12" s="8"/>
    </row>
    <row r="13" spans="1:11" s="9" customFormat="1" ht="18" customHeight="1" x14ac:dyDescent="0.25">
      <c r="A13" s="56" t="s">
        <v>12</v>
      </c>
      <c r="B13" s="56"/>
      <c r="C13" s="57"/>
      <c r="D13" s="23" t="s">
        <v>4</v>
      </c>
      <c r="E13" s="15"/>
      <c r="F13" s="31">
        <f>SUM(F8:F12)</f>
        <v>487.04</v>
      </c>
      <c r="G13" s="17"/>
      <c r="H13" s="30">
        <f>SUM(H8:H12)</f>
        <v>67.185000000000002</v>
      </c>
      <c r="I13" s="28">
        <f>H13*8</f>
        <v>537.48</v>
      </c>
      <c r="J13" s="28"/>
      <c r="K13" s="8"/>
    </row>
    <row r="14" spans="1:11" s="9" customFormat="1" ht="18" customHeight="1" x14ac:dyDescent="0.25">
      <c r="A14" s="60" t="s">
        <v>84</v>
      </c>
      <c r="B14" s="24"/>
      <c r="C14" s="41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t="s">
        <v>26</v>
      </c>
      <c r="B15" s="58">
        <v>5</v>
      </c>
      <c r="C15" s="59">
        <f>B15/8</f>
        <v>0.625</v>
      </c>
      <c r="D15" s="8" t="s">
        <v>6</v>
      </c>
      <c r="E15" s="45">
        <f>SUM(G12,G9,G8)</f>
        <v>38.305</v>
      </c>
      <c r="F15" s="44"/>
      <c r="G15" s="8"/>
      <c r="H15" s="8"/>
      <c r="I15" s="8"/>
      <c r="J15" s="8"/>
      <c r="K15" s="8"/>
    </row>
    <row r="16" spans="1:11" s="9" customFormat="1" ht="18" customHeight="1" x14ac:dyDescent="0.25">
      <c r="A16" t="s">
        <v>27</v>
      </c>
      <c r="B16" s="11">
        <v>6</v>
      </c>
      <c r="C16" s="59">
        <f t="shared" ref="C16:C74" si="4">B16/8</f>
        <v>0.75</v>
      </c>
      <c r="D16" s="8" t="s">
        <v>19</v>
      </c>
      <c r="E16" s="8">
        <f>H13</f>
        <v>67.185000000000002</v>
      </c>
      <c r="G16" s="8"/>
      <c r="H16" s="8"/>
      <c r="I16" s="8"/>
      <c r="J16" s="8"/>
      <c r="K16" s="8"/>
    </row>
    <row r="17" spans="1:11" s="9" customFormat="1" ht="18" customHeight="1" x14ac:dyDescent="0.25">
      <c r="A17" t="s">
        <v>28</v>
      </c>
      <c r="B17" s="11">
        <v>6</v>
      </c>
      <c r="C17" s="59">
        <f t="shared" si="4"/>
        <v>0.75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 x14ac:dyDescent="0.3">
      <c r="A18" t="s">
        <v>29</v>
      </c>
      <c r="B18" s="11">
        <v>5</v>
      </c>
      <c r="C18" s="59">
        <f t="shared" si="4"/>
        <v>0.625</v>
      </c>
      <c r="D18" s="8"/>
      <c r="E18" s="8"/>
      <c r="F18" s="8">
        <f>8*15</f>
        <v>120</v>
      </c>
      <c r="G18" s="8"/>
      <c r="H18" s="8"/>
      <c r="I18" s="8"/>
      <c r="J18" s="8"/>
      <c r="K18" s="51"/>
    </row>
    <row r="19" spans="1:11" s="9" customFormat="1" ht="18" customHeight="1" x14ac:dyDescent="0.3">
      <c r="A19" t="s">
        <v>30</v>
      </c>
      <c r="B19" s="11">
        <v>5</v>
      </c>
      <c r="C19" s="59">
        <f t="shared" si="4"/>
        <v>0.625</v>
      </c>
      <c r="D19" s="8"/>
      <c r="E19" s="8"/>
      <c r="F19" s="8"/>
      <c r="G19" s="8"/>
      <c r="H19" s="8"/>
      <c r="I19" s="8"/>
      <c r="J19" s="8"/>
      <c r="K19" s="51"/>
    </row>
    <row r="20" spans="1:11" s="9" customFormat="1" ht="16.5" customHeight="1" x14ac:dyDescent="0.3">
      <c r="A20" t="s">
        <v>31</v>
      </c>
      <c r="B20" s="11">
        <v>5</v>
      </c>
      <c r="C20" s="59">
        <f t="shared" si="4"/>
        <v>0.625</v>
      </c>
      <c r="D20" s="8"/>
      <c r="E20" s="8"/>
      <c r="F20" s="8"/>
      <c r="G20" s="8"/>
      <c r="H20" s="8"/>
      <c r="I20" s="8"/>
      <c r="J20" s="8"/>
      <c r="K20" s="51"/>
    </row>
    <row r="21" spans="1:11" s="9" customFormat="1" ht="7.5" hidden="1" customHeight="1" thickBot="1" x14ac:dyDescent="0.35">
      <c r="A21" s="61"/>
      <c r="B21" s="62"/>
      <c r="C21" s="59">
        <f t="shared" si="4"/>
        <v>0</v>
      </c>
      <c r="D21" s="8"/>
      <c r="E21" s="8"/>
      <c r="F21" s="8"/>
      <c r="G21" s="8"/>
      <c r="H21" s="8"/>
      <c r="I21" s="8"/>
      <c r="J21" s="8"/>
      <c r="K21" s="51"/>
    </row>
    <row r="22" spans="1:11" s="9" customFormat="1" ht="18.75" x14ac:dyDescent="0.3">
      <c r="A22" s="60" t="s">
        <v>85</v>
      </c>
      <c r="B22" s="60"/>
      <c r="C22" s="59">
        <f t="shared" si="4"/>
        <v>0</v>
      </c>
      <c r="D22"/>
      <c r="E22" s="55"/>
      <c r="F22" s="1"/>
      <c r="G22" s="1"/>
      <c r="H22" s="1"/>
      <c r="I22" s="1"/>
      <c r="J22" s="1"/>
      <c r="K22" s="51"/>
    </row>
    <row r="23" spans="1:11" s="9" customFormat="1" x14ac:dyDescent="0.25">
      <c r="A23" t="s">
        <v>32</v>
      </c>
      <c r="B23" s="58">
        <v>6</v>
      </c>
      <c r="C23" s="59">
        <f t="shared" si="4"/>
        <v>0.75</v>
      </c>
      <c r="F23" s="1"/>
      <c r="G23" s="1"/>
      <c r="H23" s="1"/>
      <c r="I23" s="1"/>
      <c r="J23" s="1"/>
      <c r="K23" s="1"/>
    </row>
    <row r="24" spans="1:11" x14ac:dyDescent="0.25">
      <c r="A24" t="s">
        <v>33</v>
      </c>
      <c r="B24" s="11">
        <v>8</v>
      </c>
      <c r="C24" s="59">
        <f t="shared" si="4"/>
        <v>1</v>
      </c>
    </row>
    <row r="25" spans="1:11" x14ac:dyDescent="0.25">
      <c r="A25" t="s">
        <v>101</v>
      </c>
      <c r="B25" s="11">
        <v>4</v>
      </c>
      <c r="C25" s="59">
        <f t="shared" si="4"/>
        <v>0.5</v>
      </c>
    </row>
    <row r="26" spans="1:11" x14ac:dyDescent="0.25">
      <c r="A26" t="s">
        <v>34</v>
      </c>
      <c r="B26" s="62">
        <v>4</v>
      </c>
      <c r="C26" s="59">
        <f t="shared" si="4"/>
        <v>0.5</v>
      </c>
    </row>
    <row r="27" spans="1:11" ht="18.75" x14ac:dyDescent="0.25">
      <c r="A27" s="60" t="s">
        <v>35</v>
      </c>
      <c r="B27" s="60"/>
      <c r="C27" s="59">
        <f t="shared" si="4"/>
        <v>0</v>
      </c>
      <c r="D27" s="63"/>
    </row>
    <row r="28" spans="1:11" x14ac:dyDescent="0.25">
      <c r="A28" t="s">
        <v>98</v>
      </c>
      <c r="B28" s="58">
        <v>6</v>
      </c>
      <c r="C28" s="59">
        <f t="shared" si="4"/>
        <v>0.75</v>
      </c>
    </row>
    <row r="29" spans="1:11" x14ac:dyDescent="0.25">
      <c r="A29" t="s">
        <v>36</v>
      </c>
      <c r="B29" s="11">
        <v>8</v>
      </c>
      <c r="C29" s="59">
        <f t="shared" si="4"/>
        <v>1</v>
      </c>
    </row>
    <row r="30" spans="1:11" x14ac:dyDescent="0.25">
      <c r="A30" t="s">
        <v>37</v>
      </c>
      <c r="B30" s="62">
        <v>12</v>
      </c>
      <c r="C30" s="59">
        <f t="shared" si="4"/>
        <v>1.5</v>
      </c>
    </row>
    <row r="31" spans="1:11" ht="18.75" x14ac:dyDescent="0.25">
      <c r="A31" s="60" t="s">
        <v>38</v>
      </c>
      <c r="B31" s="60"/>
      <c r="C31" s="59">
        <f t="shared" si="4"/>
        <v>0</v>
      </c>
      <c r="D31" s="63"/>
    </row>
    <row r="32" spans="1:11" x14ac:dyDescent="0.25">
      <c r="A32" t="s">
        <v>43</v>
      </c>
      <c r="B32" s="58">
        <v>8</v>
      </c>
      <c r="C32" s="59">
        <f t="shared" si="4"/>
        <v>1</v>
      </c>
    </row>
    <row r="33" spans="1:10" x14ac:dyDescent="0.25">
      <c r="A33" t="s">
        <v>39</v>
      </c>
      <c r="B33" s="11">
        <v>8</v>
      </c>
      <c r="C33" s="59">
        <f t="shared" si="4"/>
        <v>1</v>
      </c>
    </row>
    <row r="34" spans="1:10" x14ac:dyDescent="0.25">
      <c r="A34" t="s">
        <v>40</v>
      </c>
      <c r="B34" s="11">
        <v>5</v>
      </c>
      <c r="C34" s="59">
        <f t="shared" si="4"/>
        <v>0.625</v>
      </c>
    </row>
    <row r="35" spans="1:10" x14ac:dyDescent="0.25">
      <c r="A35" t="s">
        <v>41</v>
      </c>
      <c r="B35" s="11">
        <v>12</v>
      </c>
      <c r="C35" s="59">
        <f t="shared" si="4"/>
        <v>1.5</v>
      </c>
    </row>
    <row r="36" spans="1:10" x14ac:dyDescent="0.25">
      <c r="A36" t="s">
        <v>44</v>
      </c>
      <c r="B36" s="11">
        <v>4</v>
      </c>
      <c r="C36" s="59">
        <f t="shared" si="4"/>
        <v>0.5</v>
      </c>
    </row>
    <row r="37" spans="1:10" x14ac:dyDescent="0.25">
      <c r="A37" t="s">
        <v>45</v>
      </c>
      <c r="B37" s="11">
        <v>3</v>
      </c>
      <c r="C37" s="59">
        <f t="shared" si="4"/>
        <v>0.375</v>
      </c>
    </row>
    <row r="38" spans="1:10" x14ac:dyDescent="0.25">
      <c r="A38" t="s">
        <v>62</v>
      </c>
      <c r="B38" s="11">
        <v>8</v>
      </c>
      <c r="C38" s="59">
        <f t="shared" si="4"/>
        <v>1</v>
      </c>
    </row>
    <row r="39" spans="1:10" x14ac:dyDescent="0.25">
      <c r="A39" t="s">
        <v>63</v>
      </c>
      <c r="B39" s="11">
        <v>16</v>
      </c>
      <c r="C39" s="59">
        <f t="shared" si="4"/>
        <v>2</v>
      </c>
    </row>
    <row r="40" spans="1:10" x14ac:dyDescent="0.25">
      <c r="A40" t="s">
        <v>64</v>
      </c>
      <c r="B40" s="11">
        <v>16</v>
      </c>
      <c r="C40" s="59">
        <f t="shared" si="4"/>
        <v>2</v>
      </c>
    </row>
    <row r="41" spans="1:10" x14ac:dyDescent="0.25">
      <c r="A41" t="s">
        <v>65</v>
      </c>
      <c r="B41" s="62">
        <v>18</v>
      </c>
      <c r="C41" s="59">
        <f t="shared" si="4"/>
        <v>2.25</v>
      </c>
    </row>
    <row r="42" spans="1:10" ht="18.75" x14ac:dyDescent="0.3">
      <c r="A42" s="60" t="s">
        <v>86</v>
      </c>
      <c r="B42" s="60"/>
      <c r="C42" s="59">
        <f t="shared" si="4"/>
        <v>0</v>
      </c>
      <c r="D42" s="63"/>
      <c r="J42" s="51"/>
    </row>
    <row r="43" spans="1:10" ht="16.5" x14ac:dyDescent="0.3">
      <c r="A43" t="s">
        <v>52</v>
      </c>
      <c r="B43" s="58">
        <v>3</v>
      </c>
      <c r="C43" s="59">
        <f t="shared" si="4"/>
        <v>0.375</v>
      </c>
      <c r="J43" s="51"/>
    </row>
    <row r="44" spans="1:10" ht="16.5" x14ac:dyDescent="0.3">
      <c r="A44" t="s">
        <v>53</v>
      </c>
      <c r="B44" s="11">
        <v>4</v>
      </c>
      <c r="C44" s="59">
        <f t="shared" si="4"/>
        <v>0.5</v>
      </c>
      <c r="J44" s="51"/>
    </row>
    <row r="45" spans="1:10" ht="16.5" x14ac:dyDescent="0.3">
      <c r="A45" t="s">
        <v>54</v>
      </c>
      <c r="B45" s="11">
        <v>6</v>
      </c>
      <c r="C45" s="59">
        <f t="shared" si="4"/>
        <v>0.75</v>
      </c>
      <c r="J45" s="51"/>
    </row>
    <row r="46" spans="1:10" ht="16.5" x14ac:dyDescent="0.3">
      <c r="A46" t="s">
        <v>55</v>
      </c>
      <c r="B46" s="11">
        <v>8</v>
      </c>
      <c r="C46" s="59">
        <f t="shared" si="4"/>
        <v>1</v>
      </c>
      <c r="J46" s="51"/>
    </row>
    <row r="47" spans="1:10" x14ac:dyDescent="0.25">
      <c r="A47" t="s">
        <v>56</v>
      </c>
      <c r="B47" s="11">
        <v>6</v>
      </c>
      <c r="C47" s="59">
        <f t="shared" si="4"/>
        <v>0.75</v>
      </c>
    </row>
    <row r="48" spans="1:10" x14ac:dyDescent="0.25">
      <c r="A48" t="s">
        <v>57</v>
      </c>
      <c r="B48" s="11">
        <v>6</v>
      </c>
      <c r="C48" s="59">
        <f t="shared" si="4"/>
        <v>0.75</v>
      </c>
    </row>
    <row r="49" spans="1:4" x14ac:dyDescent="0.25">
      <c r="A49" t="s">
        <v>58</v>
      </c>
      <c r="B49" s="11">
        <v>4</v>
      </c>
      <c r="C49" s="59">
        <f t="shared" si="4"/>
        <v>0.5</v>
      </c>
    </row>
    <row r="50" spans="1:4" x14ac:dyDescent="0.25">
      <c r="A50" t="s">
        <v>59</v>
      </c>
      <c r="B50" s="11">
        <v>4</v>
      </c>
      <c r="C50" s="59">
        <f t="shared" si="4"/>
        <v>0.5</v>
      </c>
    </row>
    <row r="51" spans="1:4" x14ac:dyDescent="0.25">
      <c r="A51" t="s">
        <v>60</v>
      </c>
      <c r="B51" s="11">
        <v>16</v>
      </c>
      <c r="C51" s="59">
        <f t="shared" si="4"/>
        <v>2</v>
      </c>
    </row>
    <row r="52" spans="1:4" x14ac:dyDescent="0.25">
      <c r="A52" t="s">
        <v>61</v>
      </c>
      <c r="B52" s="62">
        <v>12</v>
      </c>
      <c r="C52" s="59">
        <f t="shared" si="4"/>
        <v>1.5</v>
      </c>
    </row>
    <row r="53" spans="1:4" ht="18.75" x14ac:dyDescent="0.25">
      <c r="A53" s="60" t="s">
        <v>66</v>
      </c>
      <c r="B53" s="60"/>
      <c r="C53" s="59">
        <f t="shared" si="4"/>
        <v>0</v>
      </c>
      <c r="D53" s="63"/>
    </row>
    <row r="54" spans="1:4" x14ac:dyDescent="0.25">
      <c r="A54" t="s">
        <v>67</v>
      </c>
      <c r="B54" s="65">
        <v>5</v>
      </c>
      <c r="C54" s="59">
        <f t="shared" si="4"/>
        <v>0.625</v>
      </c>
    </row>
    <row r="55" spans="1:4" x14ac:dyDescent="0.25">
      <c r="A55" t="s">
        <v>72</v>
      </c>
      <c r="B55" s="65">
        <v>6</v>
      </c>
      <c r="C55" s="59">
        <f t="shared" si="4"/>
        <v>0.75</v>
      </c>
    </row>
    <row r="56" spans="1:4" x14ac:dyDescent="0.25">
      <c r="A56" t="s">
        <v>73</v>
      </c>
      <c r="B56" s="65">
        <v>8</v>
      </c>
      <c r="C56" s="59">
        <f t="shared" si="4"/>
        <v>1</v>
      </c>
    </row>
    <row r="57" spans="1:4" ht="18.75" x14ac:dyDescent="0.25">
      <c r="A57" s="60" t="s">
        <v>87</v>
      </c>
      <c r="B57" s="64"/>
      <c r="C57" s="59">
        <f t="shared" si="4"/>
        <v>0</v>
      </c>
      <c r="D57" s="63"/>
    </row>
    <row r="58" spans="1:4" x14ac:dyDescent="0.25">
      <c r="A58" t="s">
        <v>46</v>
      </c>
      <c r="B58" s="65">
        <v>14</v>
      </c>
      <c r="C58" s="59">
        <f t="shared" si="4"/>
        <v>1.75</v>
      </c>
    </row>
    <row r="59" spans="1:4" x14ac:dyDescent="0.25">
      <c r="A59" t="s">
        <v>51</v>
      </c>
      <c r="B59" s="11">
        <v>14</v>
      </c>
      <c r="C59" s="59">
        <f t="shared" si="4"/>
        <v>1.75</v>
      </c>
    </row>
    <row r="60" spans="1:4" x14ac:dyDescent="0.25">
      <c r="A60" t="s">
        <v>102</v>
      </c>
      <c r="B60" s="11">
        <v>16</v>
      </c>
      <c r="C60" s="59">
        <f t="shared" si="4"/>
        <v>2</v>
      </c>
    </row>
    <row r="61" spans="1:4" x14ac:dyDescent="0.25">
      <c r="A61" t="s">
        <v>103</v>
      </c>
      <c r="B61" s="11"/>
      <c r="C61" s="59"/>
    </row>
    <row r="62" spans="1:4" x14ac:dyDescent="0.25">
      <c r="A62" t="s">
        <v>68</v>
      </c>
      <c r="B62" s="11">
        <v>12</v>
      </c>
      <c r="C62" s="59">
        <f t="shared" si="4"/>
        <v>1.5</v>
      </c>
    </row>
    <row r="63" spans="1:4" x14ac:dyDescent="0.25">
      <c r="A63" t="s">
        <v>69</v>
      </c>
      <c r="B63" s="11">
        <v>0</v>
      </c>
      <c r="C63" s="59">
        <f t="shared" si="4"/>
        <v>0</v>
      </c>
    </row>
    <row r="64" spans="1:4" x14ac:dyDescent="0.25">
      <c r="A64" t="s">
        <v>70</v>
      </c>
      <c r="B64" s="11">
        <v>12</v>
      </c>
      <c r="C64" s="59">
        <f t="shared" si="4"/>
        <v>1.5</v>
      </c>
    </row>
    <row r="65" spans="1:4" x14ac:dyDescent="0.25">
      <c r="A65" t="s">
        <v>71</v>
      </c>
      <c r="B65" s="62">
        <v>12</v>
      </c>
      <c r="C65" s="59">
        <f t="shared" si="4"/>
        <v>1.5</v>
      </c>
      <c r="D65" s="63"/>
    </row>
    <row r="66" spans="1:4" ht="18.75" x14ac:dyDescent="0.25">
      <c r="A66" s="60" t="s">
        <v>42</v>
      </c>
      <c r="B66" s="60"/>
      <c r="C66" s="59">
        <f t="shared" si="4"/>
        <v>0</v>
      </c>
    </row>
    <row r="67" spans="1:4" x14ac:dyDescent="0.25">
      <c r="A67" t="s">
        <v>97</v>
      </c>
      <c r="B67" s="58">
        <v>0</v>
      </c>
      <c r="C67" s="59">
        <f t="shared" si="4"/>
        <v>0</v>
      </c>
    </row>
    <row r="68" spans="1:4" x14ac:dyDescent="0.25">
      <c r="A68" t="s">
        <v>99</v>
      </c>
      <c r="B68" s="11">
        <v>0</v>
      </c>
      <c r="C68" s="59">
        <f t="shared" si="4"/>
        <v>0</v>
      </c>
    </row>
    <row r="69" spans="1:4" x14ac:dyDescent="0.25">
      <c r="A69"/>
      <c r="B69" s="11"/>
      <c r="C69" s="59">
        <f t="shared" si="4"/>
        <v>0</v>
      </c>
    </row>
    <row r="70" spans="1:4" x14ac:dyDescent="0.25">
      <c r="A70"/>
      <c r="B70" s="11"/>
      <c r="C70" s="59">
        <f t="shared" si="4"/>
        <v>0</v>
      </c>
    </row>
    <row r="71" spans="1:4" x14ac:dyDescent="0.25">
      <c r="A71"/>
      <c r="B71" s="11"/>
      <c r="C71" s="59">
        <f t="shared" si="4"/>
        <v>0</v>
      </c>
    </row>
    <row r="72" spans="1:4" x14ac:dyDescent="0.25">
      <c r="A72"/>
      <c r="B72" s="11"/>
      <c r="C72" s="59">
        <f t="shared" si="4"/>
        <v>0</v>
      </c>
    </row>
    <row r="73" spans="1:4" x14ac:dyDescent="0.25">
      <c r="A73"/>
      <c r="B73" s="11"/>
      <c r="C73" s="59">
        <f t="shared" si="4"/>
        <v>0</v>
      </c>
    </row>
    <row r="74" spans="1:4" x14ac:dyDescent="0.25">
      <c r="A74"/>
      <c r="B74" s="11"/>
      <c r="C74" s="59">
        <f t="shared" si="4"/>
        <v>0</v>
      </c>
    </row>
    <row r="75" spans="1:4" ht="18.75" x14ac:dyDescent="0.25">
      <c r="A75" s="25" t="s">
        <v>14</v>
      </c>
      <c r="B75" s="25"/>
      <c r="C75" s="25"/>
    </row>
    <row r="76" spans="1:4" x14ac:dyDescent="0.25">
      <c r="A76" s="20" t="s">
        <v>10</v>
      </c>
      <c r="B76" s="33">
        <f>SUM(B15:B74)*0.28</f>
        <v>96.88000000000001</v>
      </c>
      <c r="C76" s="46">
        <f>B76/8</f>
        <v>12.110000000000001</v>
      </c>
    </row>
    <row r="77" spans="1:4" x14ac:dyDescent="0.25">
      <c r="A77" s="20" t="s">
        <v>13</v>
      </c>
      <c r="B77" s="11">
        <v>4</v>
      </c>
      <c r="C77" s="43">
        <v>0.5</v>
      </c>
    </row>
    <row r="78" spans="1:4" x14ac:dyDescent="0.25">
      <c r="A78" s="20" t="s">
        <v>15</v>
      </c>
      <c r="B78" s="11">
        <f t="shared" ref="B78:B79" si="5">C78*8</f>
        <v>8</v>
      </c>
      <c r="C78" s="33">
        <v>1</v>
      </c>
    </row>
    <row r="79" spans="1:4" x14ac:dyDescent="0.25">
      <c r="A79" s="34" t="s">
        <v>2</v>
      </c>
      <c r="B79" s="35">
        <f t="shared" si="5"/>
        <v>545.48</v>
      </c>
      <c r="C79" s="36">
        <f>SUM(C8:C78)</f>
        <v>68.185000000000002</v>
      </c>
    </row>
    <row r="80" spans="1:4" x14ac:dyDescent="0.25">
      <c r="A80" s="52" t="s">
        <v>21</v>
      </c>
      <c r="B80" s="52" t="s">
        <v>22</v>
      </c>
      <c r="C80" s="52" t="s">
        <v>22</v>
      </c>
    </row>
    <row r="81" spans="1:3" x14ac:dyDescent="0.25">
      <c r="A81" s="52" t="s">
        <v>23</v>
      </c>
      <c r="C81" s="53"/>
    </row>
    <row r="83" spans="1:3" x14ac:dyDescent="0.25">
      <c r="A83" s="49"/>
      <c r="B83" s="49"/>
      <c r="C83" s="50"/>
    </row>
    <row r="84" spans="1:3" x14ac:dyDescent="0.25">
      <c r="A84" s="48"/>
    </row>
    <row r="85" spans="1:3" x14ac:dyDescent="0.25">
      <c r="A85" s="48"/>
    </row>
    <row r="86" spans="1:3" x14ac:dyDescent="0.25">
      <c r="A86" s="54" t="s">
        <v>21</v>
      </c>
    </row>
    <row r="87" spans="1:3" x14ac:dyDescent="0.25">
      <c r="A87" t="s">
        <v>47</v>
      </c>
    </row>
    <row r="88" spans="1:3" x14ac:dyDescent="0.25">
      <c r="A88" t="s">
        <v>48</v>
      </c>
    </row>
    <row r="89" spans="1:3" x14ac:dyDescent="0.25">
      <c r="A89" t="s">
        <v>49</v>
      </c>
    </row>
    <row r="90" spans="1:3" x14ac:dyDescent="0.25">
      <c r="A90" t="s">
        <v>50</v>
      </c>
    </row>
    <row r="91" spans="1:3" x14ac:dyDescent="0.25">
      <c r="A91" t="s">
        <v>88</v>
      </c>
    </row>
    <row r="92" spans="1:3" x14ac:dyDescent="0.25">
      <c r="A92" s="1" t="s">
        <v>89</v>
      </c>
    </row>
    <row r="93" spans="1:3" x14ac:dyDescent="0.25">
      <c r="A93" s="1" t="s">
        <v>90</v>
      </c>
    </row>
    <row r="94" spans="1:3" x14ac:dyDescent="0.25">
      <c r="A94" s="1" t="s">
        <v>91</v>
      </c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A5" workbookViewId="0">
      <selection activeCell="B8" sqref="B8"/>
    </sheetView>
  </sheetViews>
  <sheetFormatPr defaultRowHeight="15.75" x14ac:dyDescent="0.25"/>
  <cols>
    <col min="1" max="1" width="64.875" bestFit="1" customWidth="1"/>
    <col min="2" max="2" width="10.25" bestFit="1" customWidth="1"/>
    <col min="3" max="3" width="9.25" bestFit="1" customWidth="1"/>
    <col min="4" max="4" width="18.875" bestFit="1" customWidth="1"/>
    <col min="6" max="6" width="18.875" bestFit="1" customWidth="1"/>
  </cols>
  <sheetData>
    <row r="2" spans="1:10" x14ac:dyDescent="0.25">
      <c r="A2" s="13" t="s">
        <v>0</v>
      </c>
      <c r="B2" s="26" t="s">
        <v>17</v>
      </c>
      <c r="C2" s="40" t="s">
        <v>1</v>
      </c>
    </row>
    <row r="3" spans="1:10" ht="18.75" x14ac:dyDescent="0.25">
      <c r="A3" s="14" t="s">
        <v>7</v>
      </c>
      <c r="B3" s="14"/>
      <c r="C3" s="32"/>
      <c r="D3" s="8" t="s">
        <v>108</v>
      </c>
      <c r="E3" s="8"/>
      <c r="F3" s="8"/>
      <c r="G3" s="8"/>
      <c r="H3" s="8"/>
      <c r="I3" s="8"/>
      <c r="J3" s="8"/>
    </row>
    <row r="4" spans="1:10" x14ac:dyDescent="0.25">
      <c r="A4" s="12" t="s">
        <v>8</v>
      </c>
      <c r="B4" s="11">
        <v>8</v>
      </c>
      <c r="C4" s="43">
        <f t="shared" ref="C4:C8" si="0">B4/8</f>
        <v>1</v>
      </c>
      <c r="D4" s="21"/>
      <c r="E4" s="18" t="s">
        <v>3</v>
      </c>
      <c r="F4" s="27" t="s">
        <v>18</v>
      </c>
      <c r="G4" s="19" t="s">
        <v>1</v>
      </c>
      <c r="H4" s="19" t="s">
        <v>2</v>
      </c>
      <c r="I4" s="8"/>
      <c r="J4" s="8"/>
    </row>
    <row r="5" spans="1:10" x14ac:dyDescent="0.25">
      <c r="A5" s="12" t="s">
        <v>9</v>
      </c>
      <c r="B5" s="11">
        <v>8</v>
      </c>
      <c r="C5" s="43">
        <f t="shared" si="0"/>
        <v>1</v>
      </c>
      <c r="D5" s="22" t="s">
        <v>5</v>
      </c>
      <c r="E5" s="15">
        <v>1</v>
      </c>
      <c r="F5" s="15">
        <f>SUM(B7:B8)</f>
        <v>34</v>
      </c>
      <c r="G5" s="29">
        <f>F5/8</f>
        <v>4.25</v>
      </c>
      <c r="H5" s="16">
        <f t="shared" ref="H5:H8" si="1">E5*G5</f>
        <v>4.25</v>
      </c>
      <c r="I5" s="8"/>
      <c r="J5" s="8"/>
    </row>
    <row r="6" spans="1:10" x14ac:dyDescent="0.25">
      <c r="A6" s="12" t="s">
        <v>16</v>
      </c>
      <c r="B6" s="11">
        <f>SUM(B11:B25)*0.1</f>
        <v>25</v>
      </c>
      <c r="C6" s="43">
        <f t="shared" si="0"/>
        <v>3.125</v>
      </c>
      <c r="D6" s="22" t="s">
        <v>24</v>
      </c>
      <c r="E6" s="15">
        <v>1</v>
      </c>
      <c r="F6" s="15">
        <v>160</v>
      </c>
      <c r="G6" s="29">
        <f t="shared" ref="G6:G9" si="2">F6/8</f>
        <v>20</v>
      </c>
      <c r="H6" s="16">
        <f t="shared" si="1"/>
        <v>20</v>
      </c>
      <c r="I6" s="66">
        <f>SUM(C11:C25)</f>
        <v>31.25</v>
      </c>
      <c r="J6" s="68">
        <f>SUM(H6:H7)</f>
        <v>31.25</v>
      </c>
    </row>
    <row r="7" spans="1:10" x14ac:dyDescent="0.25">
      <c r="A7" s="12" t="s">
        <v>95</v>
      </c>
      <c r="B7" s="11">
        <v>18</v>
      </c>
      <c r="C7" s="43">
        <f t="shared" si="0"/>
        <v>2.25</v>
      </c>
      <c r="D7" s="22" t="s">
        <v>100</v>
      </c>
      <c r="E7" s="15">
        <v>1</v>
      </c>
      <c r="F7" s="15">
        <v>90</v>
      </c>
      <c r="G7" s="29">
        <f t="shared" si="2"/>
        <v>11.25</v>
      </c>
      <c r="H7" s="16">
        <f t="shared" si="1"/>
        <v>11.25</v>
      </c>
      <c r="I7" s="67"/>
      <c r="J7" s="68"/>
    </row>
    <row r="8" spans="1:10" x14ac:dyDescent="0.25">
      <c r="A8" s="12" t="s">
        <v>20</v>
      </c>
      <c r="B8" s="11">
        <v>16</v>
      </c>
      <c r="C8" s="43">
        <f t="shared" si="0"/>
        <v>2</v>
      </c>
      <c r="D8" s="22" t="s">
        <v>11</v>
      </c>
      <c r="E8" s="15">
        <v>1</v>
      </c>
      <c r="F8" s="15">
        <f>SUM(B4:B6)</f>
        <v>41</v>
      </c>
      <c r="G8" s="29">
        <f t="shared" si="2"/>
        <v>5.125</v>
      </c>
      <c r="H8" s="16">
        <f t="shared" si="1"/>
        <v>5.125</v>
      </c>
      <c r="I8" s="67"/>
      <c r="J8" s="68"/>
    </row>
    <row r="9" spans="1:10" ht="18.75" x14ac:dyDescent="0.25">
      <c r="A9" s="56" t="s">
        <v>12</v>
      </c>
      <c r="B9" s="56"/>
      <c r="C9" s="57"/>
      <c r="D9" s="22" t="s">
        <v>25</v>
      </c>
      <c r="E9" s="15">
        <v>2</v>
      </c>
      <c r="F9" s="31">
        <f>SUM(B27:B28)/2</f>
        <v>39</v>
      </c>
      <c r="G9" s="29">
        <f t="shared" si="2"/>
        <v>4.875</v>
      </c>
      <c r="H9" s="47">
        <f>E9*G9</f>
        <v>9.75</v>
      </c>
      <c r="I9" s="28"/>
      <c r="J9" s="28"/>
    </row>
    <row r="10" spans="1:10" ht="18.75" x14ac:dyDescent="0.25">
      <c r="A10" s="60" t="s">
        <v>111</v>
      </c>
      <c r="B10" s="24"/>
      <c r="C10" s="41"/>
      <c r="D10" s="23" t="s">
        <v>4</v>
      </c>
      <c r="E10" s="15"/>
      <c r="F10" s="31">
        <f>SUM(F5:F9)</f>
        <v>364</v>
      </c>
      <c r="G10" s="17"/>
      <c r="H10" s="30">
        <f>SUM(H5:H9)</f>
        <v>50.375</v>
      </c>
      <c r="I10" s="28">
        <f>H10*8</f>
        <v>403</v>
      </c>
      <c r="J10" s="28"/>
    </row>
    <row r="11" spans="1:10" x14ac:dyDescent="0.25">
      <c r="A11" t="s">
        <v>110</v>
      </c>
      <c r="B11" s="58">
        <v>20</v>
      </c>
      <c r="C11" s="59">
        <f>B11/8</f>
        <v>2.5</v>
      </c>
      <c r="D11" s="8"/>
      <c r="E11" s="8"/>
      <c r="F11" s="8"/>
      <c r="G11" s="8"/>
      <c r="H11" s="8"/>
      <c r="I11" s="8"/>
      <c r="J11" s="8"/>
    </row>
    <row r="12" spans="1:10" x14ac:dyDescent="0.25">
      <c r="A12" t="s">
        <v>75</v>
      </c>
      <c r="B12" s="11">
        <v>12</v>
      </c>
      <c r="C12" s="59">
        <f t="shared" ref="C12:C25" si="3">B12/8</f>
        <v>1.5</v>
      </c>
      <c r="D12" s="8" t="s">
        <v>6</v>
      </c>
      <c r="E12" s="45">
        <f>SUM(G9,G6,G5)</f>
        <v>29.125</v>
      </c>
      <c r="F12" s="44"/>
      <c r="G12" s="8"/>
      <c r="H12" s="8"/>
      <c r="I12" s="8"/>
      <c r="J12" s="8"/>
    </row>
    <row r="13" spans="1:10" x14ac:dyDescent="0.25">
      <c r="A13" t="s">
        <v>92</v>
      </c>
      <c r="B13" s="11">
        <v>20</v>
      </c>
      <c r="C13" s="59">
        <f t="shared" si="3"/>
        <v>2.5</v>
      </c>
      <c r="D13" s="8" t="s">
        <v>19</v>
      </c>
      <c r="E13" s="8">
        <f>H10</f>
        <v>50.375</v>
      </c>
      <c r="F13" s="9"/>
      <c r="G13" s="8"/>
      <c r="H13" s="8"/>
      <c r="I13" s="8"/>
      <c r="J13" s="8"/>
    </row>
    <row r="14" spans="1:10" x14ac:dyDescent="0.25">
      <c r="A14" t="s">
        <v>96</v>
      </c>
      <c r="B14" s="11">
        <v>18</v>
      </c>
      <c r="C14" s="59">
        <f t="shared" si="3"/>
        <v>2.25</v>
      </c>
    </row>
    <row r="15" spans="1:10" x14ac:dyDescent="0.25">
      <c r="A15" t="s">
        <v>76</v>
      </c>
      <c r="B15" s="11">
        <v>22</v>
      </c>
      <c r="C15" s="59">
        <f t="shared" si="3"/>
        <v>2.75</v>
      </c>
    </row>
    <row r="16" spans="1:10" x14ac:dyDescent="0.25">
      <c r="A16" t="s">
        <v>78</v>
      </c>
      <c r="B16" s="11">
        <v>22</v>
      </c>
      <c r="C16" s="59">
        <f t="shared" si="3"/>
        <v>2.75</v>
      </c>
      <c r="F16">
        <f>8*19</f>
        <v>152</v>
      </c>
    </row>
    <row r="17" spans="1:14" x14ac:dyDescent="0.25">
      <c r="A17" t="s">
        <v>79</v>
      </c>
      <c r="B17" s="62">
        <v>24</v>
      </c>
      <c r="C17" s="59">
        <f t="shared" si="3"/>
        <v>3</v>
      </c>
    </row>
    <row r="18" spans="1:14" x14ac:dyDescent="0.25">
      <c r="A18" t="s">
        <v>80</v>
      </c>
      <c r="B18" s="62">
        <v>12</v>
      </c>
      <c r="C18" s="59">
        <f t="shared" si="3"/>
        <v>1.5</v>
      </c>
    </row>
    <row r="19" spans="1:14" x14ac:dyDescent="0.25">
      <c r="A19" t="s">
        <v>81</v>
      </c>
      <c r="B19" s="58">
        <v>12</v>
      </c>
      <c r="C19" s="59">
        <f t="shared" si="3"/>
        <v>1.5</v>
      </c>
    </row>
    <row r="20" spans="1:14" ht="31.5" x14ac:dyDescent="0.25">
      <c r="A20" s="53" t="s">
        <v>82</v>
      </c>
      <c r="B20" s="11">
        <v>24</v>
      </c>
      <c r="C20" s="59">
        <f t="shared" si="3"/>
        <v>3</v>
      </c>
    </row>
    <row r="21" spans="1:14" x14ac:dyDescent="0.25">
      <c r="A21" t="s">
        <v>83</v>
      </c>
      <c r="B21" s="11">
        <v>12</v>
      </c>
      <c r="C21" s="59">
        <f t="shared" si="3"/>
        <v>1.5</v>
      </c>
      <c r="N21" t="s">
        <v>74</v>
      </c>
    </row>
    <row r="22" spans="1:14" x14ac:dyDescent="0.25">
      <c r="A22" t="s">
        <v>104</v>
      </c>
      <c r="B22" s="11">
        <v>12</v>
      </c>
      <c r="C22" s="59">
        <f t="shared" si="3"/>
        <v>1.5</v>
      </c>
    </row>
    <row r="23" spans="1:14" x14ac:dyDescent="0.25">
      <c r="A23" t="s">
        <v>105</v>
      </c>
      <c r="B23" s="11">
        <v>16</v>
      </c>
      <c r="C23" s="59">
        <f t="shared" si="3"/>
        <v>2</v>
      </c>
    </row>
    <row r="24" spans="1:14" x14ac:dyDescent="0.25">
      <c r="A24" t="s">
        <v>106</v>
      </c>
      <c r="B24" s="11">
        <v>12</v>
      </c>
      <c r="C24" s="59">
        <f t="shared" si="3"/>
        <v>1.5</v>
      </c>
    </row>
    <row r="25" spans="1:14" x14ac:dyDescent="0.25">
      <c r="A25" t="s">
        <v>107</v>
      </c>
      <c r="B25" s="11">
        <v>12</v>
      </c>
      <c r="C25" s="59">
        <f t="shared" si="3"/>
        <v>1.5</v>
      </c>
    </row>
    <row r="26" spans="1:14" ht="18.75" x14ac:dyDescent="0.25">
      <c r="A26" s="25" t="s">
        <v>14</v>
      </c>
      <c r="B26" s="25"/>
      <c r="C26" s="25"/>
    </row>
    <row r="27" spans="1:14" x14ac:dyDescent="0.25">
      <c r="A27" s="20" t="s">
        <v>10</v>
      </c>
      <c r="B27" s="33">
        <f>SUM(B11:B25)*0.28</f>
        <v>70</v>
      </c>
      <c r="C27" s="46">
        <f>B27/8</f>
        <v>8.75</v>
      </c>
    </row>
    <row r="28" spans="1:14" x14ac:dyDescent="0.25">
      <c r="A28" s="20" t="s">
        <v>13</v>
      </c>
      <c r="B28" s="33">
        <v>8</v>
      </c>
      <c r="C28" s="43">
        <v>0.5</v>
      </c>
    </row>
    <row r="29" spans="1:14" x14ac:dyDescent="0.25">
      <c r="A29" s="20" t="s">
        <v>15</v>
      </c>
      <c r="B29" s="11">
        <f t="shared" ref="B29:B30" si="4">C29*8</f>
        <v>8</v>
      </c>
      <c r="C29" s="33">
        <v>1</v>
      </c>
    </row>
    <row r="30" spans="1:14" x14ac:dyDescent="0.25">
      <c r="A30" s="34" t="s">
        <v>2</v>
      </c>
      <c r="B30" s="35">
        <f t="shared" si="4"/>
        <v>407</v>
      </c>
      <c r="C30" s="36">
        <f>SUM(C4:C29)</f>
        <v>50.875</v>
      </c>
    </row>
    <row r="31" spans="1:14" x14ac:dyDescent="0.25">
      <c r="A31" s="52" t="s">
        <v>21</v>
      </c>
      <c r="B31" s="52" t="s">
        <v>22</v>
      </c>
      <c r="C31" s="52" t="s">
        <v>22</v>
      </c>
    </row>
  </sheetData>
  <mergeCells count="2">
    <mergeCell ref="I6:I8"/>
    <mergeCell ref="J6: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.75" x14ac:dyDescent="0.25"/>
  <sheetData>
    <row r="1" spans="1:1" x14ac:dyDescent="0.25">
      <c r="A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DAMAC </vt:lpstr>
      <vt:lpstr>Phase 2</vt:lpstr>
      <vt:lpstr>Sheet2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2017-08-31T08:45:03Z</dcterms:modified>
</cp:coreProperties>
</file>