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EDC-PhotoApp\"/>
    </mc:Choice>
  </mc:AlternateContent>
  <bookViews>
    <workbookView xWindow="0" yWindow="0" windowWidth="23040" windowHeight="11220"/>
  </bookViews>
  <sheets>
    <sheet name="Effort Estimate" sheetId="5" r:id="rId1"/>
    <sheet name="Web" sheetId="4" r:id="rId2"/>
    <sheet name="WebOld" sheetId="7" r:id="rId3"/>
    <sheet name="Mobile" sheetId="1" r:id="rId4"/>
    <sheet name="MobileOld" sheetId="6" r:id="rId5"/>
    <sheet name="Image " sheetId="2" r:id="rId6"/>
    <sheet name="Sheet3" sheetId="3" r:id="rId7"/>
  </sheets>
  <definedNames>
    <definedName name="_Toc517797531" localSheetId="6">Sheet3!$B$1</definedName>
    <definedName name="_Toc517797532" localSheetId="6">Sheet3!$B$28</definedName>
    <definedName name="_Toc517797533" localSheetId="6">Sheet3!$B$55</definedName>
    <definedName name="_Toc517797534" localSheetId="6">Sheet3!$B$67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C3" i="5"/>
  <c r="B14" i="5" l="1"/>
  <c r="C14" i="5" l="1"/>
  <c r="J34" i="1"/>
  <c r="E4" i="5"/>
  <c r="E5" i="5"/>
  <c r="E6" i="5"/>
  <c r="E7" i="5"/>
  <c r="C7" i="5"/>
  <c r="D7" i="5" s="1"/>
  <c r="C6" i="5"/>
  <c r="C4" i="5"/>
  <c r="C5" i="5"/>
  <c r="D6" i="5"/>
  <c r="D10" i="1"/>
  <c r="F10" i="1"/>
  <c r="E65" i="1"/>
  <c r="C65" i="1"/>
  <c r="I35" i="1"/>
  <c r="I34" i="1"/>
  <c r="D9" i="4"/>
  <c r="C17" i="4"/>
  <c r="C19" i="4"/>
  <c r="D105" i="4"/>
  <c r="D109" i="4" s="1"/>
  <c r="C34" i="7"/>
  <c r="C11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2" i="7"/>
  <c r="D10" i="7"/>
  <c r="C46" i="6"/>
  <c r="D45" i="6"/>
  <c r="D43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46" i="6" s="1"/>
  <c r="D10" i="6"/>
  <c r="C41" i="4"/>
  <c r="C31" i="4"/>
  <c r="C83" i="4"/>
  <c r="C84" i="4"/>
  <c r="C85" i="4"/>
  <c r="C86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E69" i="1"/>
  <c r="F69" i="1" s="1"/>
  <c r="C69" i="1"/>
  <c r="D3" i="5"/>
  <c r="E3" i="5" s="1"/>
  <c r="D9" i="5" l="1"/>
  <c r="E9" i="5" s="1"/>
  <c r="D11" i="7"/>
  <c r="C35" i="7"/>
  <c r="D34" i="7"/>
  <c r="D35" i="7" l="1"/>
  <c r="F68" i="1" l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3" i="1"/>
  <c r="D13" i="1"/>
  <c r="C11" i="1"/>
  <c r="D11" i="1" s="1"/>
  <c r="F9" i="1"/>
  <c r="D9" i="1"/>
  <c r="C65" i="4" l="1"/>
  <c r="C58" i="4"/>
  <c r="C102" i="4"/>
  <c r="C103" i="4"/>
  <c r="C104" i="4"/>
  <c r="C105" i="4"/>
  <c r="C106" i="4"/>
  <c r="C8" i="4"/>
  <c r="C9" i="4"/>
  <c r="C10" i="4"/>
  <c r="C11" i="4"/>
  <c r="C12" i="4"/>
  <c r="C13" i="4"/>
  <c r="C15" i="4"/>
  <c r="C16" i="4"/>
  <c r="C18" i="4"/>
  <c r="C20" i="4"/>
  <c r="C21" i="4"/>
  <c r="C22" i="4"/>
  <c r="C24" i="4"/>
  <c r="C25" i="4"/>
  <c r="C26" i="4"/>
  <c r="C27" i="4"/>
  <c r="C28" i="4"/>
  <c r="C29" i="4"/>
  <c r="C30" i="4"/>
  <c r="C32" i="4"/>
  <c r="C33" i="4"/>
  <c r="C34" i="4"/>
  <c r="C35" i="4"/>
  <c r="C36" i="4"/>
  <c r="C37" i="4"/>
  <c r="C38" i="4"/>
  <c r="C39" i="4"/>
  <c r="C40" i="4"/>
  <c r="C42" i="4"/>
  <c r="C43" i="4"/>
  <c r="C44" i="4"/>
  <c r="C46" i="4"/>
  <c r="C48" i="4"/>
  <c r="C49" i="4"/>
  <c r="C50" i="4"/>
  <c r="C51" i="4"/>
  <c r="C52" i="4"/>
  <c r="C53" i="4"/>
  <c r="C54" i="4"/>
  <c r="C55" i="4"/>
  <c r="C56" i="4"/>
  <c r="C59" i="4"/>
  <c r="C60" i="4"/>
  <c r="C61" i="4"/>
  <c r="C62" i="4"/>
  <c r="C63" i="4"/>
  <c r="C64" i="4"/>
  <c r="C66" i="4"/>
  <c r="C67" i="4"/>
  <c r="C68" i="4"/>
  <c r="C69" i="4"/>
  <c r="C70" i="4"/>
  <c r="C71" i="4"/>
  <c r="C72" i="4"/>
  <c r="C73" i="4"/>
  <c r="C74" i="4"/>
  <c r="C77" i="4"/>
  <c r="C78" i="4"/>
  <c r="C79" i="4"/>
  <c r="C80" i="4"/>
  <c r="C81" i="4"/>
  <c r="C82" i="4"/>
  <c r="C7" i="4"/>
  <c r="D4" i="5" s="1"/>
  <c r="G103" i="4" l="1"/>
  <c r="C45" i="4"/>
  <c r="C109" i="4"/>
  <c r="D69" i="1"/>
  <c r="H103" i="4" l="1"/>
  <c r="C8" i="5"/>
  <c r="D8" i="5" s="1"/>
  <c r="E8" i="5" s="1"/>
  <c r="D5" i="5"/>
  <c r="D10" i="5" l="1"/>
  <c r="B13" i="5" s="1"/>
  <c r="C13" i="5" s="1"/>
</calcChain>
</file>

<file path=xl/sharedStrings.xml><?xml version="1.0" encoding="utf-8"?>
<sst xmlns="http://schemas.openxmlformats.org/spreadsheetml/2006/main" count="693" uniqueCount="307">
  <si>
    <t>•</t>
  </si>
  <si>
    <t>Reports Management</t>
  </si>
  <si>
    <t>Features of Mobile Application module</t>
  </si>
  <si>
    <t>I am not a Robot CAPTCHA checking process</t>
  </si>
  <si>
    <t>Bilingual (Arabic &amp; English)</t>
  </si>
  <si>
    <t xml:space="preserve">Manage Profile </t>
  </si>
  <si>
    <t></t>
  </si>
  <si>
    <t>Select the type of Print</t>
  </si>
  <si>
    <t>Edit the album, rearrange the photos according to the selected option</t>
  </si>
  <si>
    <t>Preview the album/photo</t>
  </si>
  <si>
    <t>Payment Gateway Integration with EDC specified vendor</t>
  </si>
  <si>
    <t>SMS Gateway Integration</t>
  </si>
  <si>
    <t>Contributions to album through invitation</t>
  </si>
  <si>
    <t>Feedback/Contact Us</t>
  </si>
  <si>
    <t>Features of Web Portal Application:</t>
  </si>
  <si>
    <t>Dashboard</t>
  </si>
  <si>
    <t>Web application process flow</t>
  </si>
  <si>
    <t>A web portal needs to be developed for the client’s digital print unit for order management.</t>
  </si>
  <si>
    <t>Connecting people page in web app</t>
  </si>
  <si>
    <t>Web Application Module</t>
  </si>
  <si>
    <t>Push notification in mobile to verify registration</t>
  </si>
  <si>
    <t>OTP Verification</t>
  </si>
  <si>
    <t xml:space="preserve"> E-mail Id verification</t>
  </si>
  <si>
    <t>System</t>
  </si>
  <si>
    <t>Discounts based on paper matererial</t>
  </si>
  <si>
    <t>Discounts based on size</t>
  </si>
  <si>
    <t>Discounts based on Order Volume</t>
  </si>
  <si>
    <t>Manage Profile</t>
  </si>
  <si>
    <t>Maintain Vat charges based on product type</t>
  </si>
  <si>
    <t>Automatic Price change based on discounts</t>
  </si>
  <si>
    <t>Customer Registration</t>
  </si>
  <si>
    <t>Order Management</t>
  </si>
  <si>
    <t>Product Search</t>
  </si>
  <si>
    <t>Dashboard (Home Screen)</t>
  </si>
  <si>
    <t>Social media Linking</t>
  </si>
  <si>
    <t>Generic App (Mobile &amp; Web) features</t>
  </si>
  <si>
    <t>Add to cart</t>
  </si>
  <si>
    <t>Filter and Sort products</t>
  </si>
  <si>
    <t>Modify Cart</t>
  </si>
  <si>
    <t>List cart</t>
  </si>
  <si>
    <t>Cart Check Out</t>
  </si>
  <si>
    <t>Collect credit card details</t>
  </si>
  <si>
    <t>Push notification to mobile regarding txn</t>
  </si>
  <si>
    <t>Email Transaction Details</t>
  </si>
  <si>
    <t>Generate Order ID for order fulfillment</t>
  </si>
  <si>
    <t>Photo Print options</t>
  </si>
  <si>
    <t>Notifications</t>
  </si>
  <si>
    <t>Order Status changes</t>
  </si>
  <si>
    <t>General features</t>
  </si>
  <si>
    <t>Additional Pages like About Us, Terms and Conditions, How to Use, FAQ (maximum of 5 pages)</t>
  </si>
  <si>
    <t>Dashboard  for monitoring Order status</t>
  </si>
  <si>
    <t>Bilingual ( Arabic/ English)</t>
  </si>
  <si>
    <t>Automatic App Updates</t>
  </si>
  <si>
    <t>View App in guest mode</t>
  </si>
  <si>
    <t>Upload Pics from gallery</t>
  </si>
  <si>
    <t>Upload Printable Documents (PDF format)</t>
  </si>
  <si>
    <t>Select photos from cloud</t>
  </si>
  <si>
    <t>View Web App in Guest mode</t>
  </si>
  <si>
    <t>Admin</t>
  </si>
  <si>
    <t>Manage Orders</t>
  </si>
  <si>
    <t>Manage products</t>
  </si>
  <si>
    <t>Manage promotions</t>
  </si>
  <si>
    <t>Manage Discounts (Volume, Paper Quality, Size)</t>
  </si>
  <si>
    <t>Manage Application users</t>
  </si>
  <si>
    <t>Manage roles</t>
  </si>
  <si>
    <t>Manage customers</t>
  </si>
  <si>
    <t>Manage bilingual product headings</t>
  </si>
  <si>
    <t>integration with Courier Vendor for AWB</t>
  </si>
  <si>
    <t>Image storage limits limited by subscription package</t>
  </si>
  <si>
    <t>Manage subscriptions</t>
  </si>
  <si>
    <t>Upload Pics from desktop or google drive, dropbox, one drive,  social media</t>
  </si>
  <si>
    <t>Image management (resolution, Content, legal, Quality) and moderation</t>
  </si>
  <si>
    <t>Social Media Integration ( FB, Instagram, PinInterest, Google +)</t>
  </si>
  <si>
    <t>Manage Payment gateway</t>
  </si>
  <si>
    <t>Azure cognitive service API integration</t>
  </si>
  <si>
    <t>Azure cognitive service  for image classification, legality, description and tagging</t>
  </si>
  <si>
    <t>Product Customization</t>
  </si>
  <si>
    <t>Connecting People</t>
  </si>
  <si>
    <t>Display &amp; import Contacts from social network</t>
  </si>
  <si>
    <t>Mobile Menu</t>
  </si>
  <si>
    <t>Services Listing</t>
  </si>
  <si>
    <t>Subscription Listing</t>
  </si>
  <si>
    <t>Azure Cloud storage integration with encryption</t>
  </si>
  <si>
    <t>Load photos into Azure web drive (Cloud)</t>
  </si>
  <si>
    <t>Load photos into Azure web drive (cloud)</t>
  </si>
  <si>
    <t>ERP Integration (Jobs)</t>
  </si>
  <si>
    <t>ERP Jobs management</t>
  </si>
  <si>
    <t>Manage Deliveries</t>
  </si>
  <si>
    <t>Manage Couriers</t>
  </si>
  <si>
    <t>Pickup Options</t>
  </si>
  <si>
    <t>Login / Registration (with billing Address, delivery Address etc.)</t>
  </si>
  <si>
    <t>Fee Calculation (based on package, paper, size, discounts, promotions, Vat etc.)</t>
  </si>
  <si>
    <t>Fee Calculation (based on package, paper, size, discounts, promotions, vat etc.)</t>
  </si>
  <si>
    <t>Manage Vat, tax calculations</t>
  </si>
  <si>
    <t>Payment G/W with multi currency option</t>
  </si>
  <si>
    <t>Process Payment /  Cash on Delivery Option</t>
  </si>
  <si>
    <t xml:space="preserve">order id (reference #) for admin </t>
  </si>
  <si>
    <t>Manage Invoices (Print, Email option)</t>
  </si>
  <si>
    <r>
      <t>a.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Login</t>
    </r>
  </si>
  <si>
    <r>
      <t>b.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Dashboard</t>
    </r>
  </si>
  <si>
    <r>
      <t>c.</t>
    </r>
    <r>
      <rPr>
        <sz val="7"/>
        <color rgb="FF0D0D0D"/>
        <rFont val="Times New Roman"/>
        <family val="1"/>
      </rPr>
      <t xml:space="preserve">     </t>
    </r>
    <r>
      <rPr>
        <sz val="11"/>
        <color rgb="FF0D0D0D"/>
        <rFont val="Arial"/>
        <family val="2"/>
      </rPr>
      <t>Admin settings</t>
    </r>
  </si>
  <si>
    <r>
      <t>d.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Customer management</t>
    </r>
  </si>
  <si>
    <r>
      <t>e.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Order management</t>
    </r>
  </si>
  <si>
    <r>
      <t>f.</t>
    </r>
    <r>
      <rPr>
        <sz val="7"/>
        <color rgb="FF0D0D0D"/>
        <rFont val="Times New Roman"/>
        <family val="1"/>
      </rPr>
      <t xml:space="preserve">      </t>
    </r>
    <r>
      <rPr>
        <sz val="11"/>
        <color rgb="FF0D0D0D"/>
        <rFont val="Arial"/>
        <family val="2"/>
      </rPr>
      <t>Reports</t>
    </r>
  </si>
  <si>
    <r>
      <t>g.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Invoice Management (View, Print)</t>
    </r>
  </si>
  <si>
    <r>
      <t>h.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Special Promotion management</t>
    </r>
  </si>
  <si>
    <r>
      <t>i.</t>
    </r>
    <r>
      <rPr>
        <sz val="7"/>
        <color rgb="FF0D0D0D"/>
        <rFont val="Times New Roman"/>
        <family val="1"/>
      </rPr>
      <t xml:space="preserve">      </t>
    </r>
    <r>
      <rPr>
        <sz val="11"/>
        <color rgb="FF0D0D0D"/>
        <rFont val="Arial"/>
        <family val="2"/>
      </rPr>
      <t>Delivery Management (View Delivery Mode, Update Delivery Status, Generate AWB)</t>
    </r>
  </si>
  <si>
    <r>
      <t>j.</t>
    </r>
    <r>
      <rPr>
        <sz val="7"/>
        <color rgb="FF0D0D0D"/>
        <rFont val="Times New Roman"/>
        <family val="1"/>
      </rPr>
      <t xml:space="preserve">      </t>
    </r>
    <r>
      <rPr>
        <sz val="11"/>
        <color rgb="FF0D0D0D"/>
        <rFont val="Arial"/>
        <family val="2"/>
      </rPr>
      <t>Courier Vendor Management (Add / Edit / Delete Vendor)</t>
    </r>
  </si>
  <si>
    <r>
      <t>k.</t>
    </r>
    <r>
      <rPr>
        <sz val="7"/>
        <color rgb="FF0D0D0D"/>
        <rFont val="Times New Roman"/>
        <family val="1"/>
      </rPr>
      <t xml:space="preserve">     </t>
    </r>
    <r>
      <rPr>
        <sz val="11"/>
        <color rgb="FF0D0D0D"/>
        <rFont val="Arial"/>
        <family val="2"/>
      </rPr>
      <t>Contact Us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</si>
  <si>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Web Portal shall get a notification on the order placed by the user with order reference number.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</si>
  <si>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Additional modules to monitor and process the order placed by customers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</si>
  <si>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Application will get updated automatically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</si>
  <si>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Application will auto generate an invoice for each order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</si>
  <si>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Client shall download the photos related to the order from the cloud / server and does the print fulfillment.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</si>
  <si>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Integration of website with courier vendor application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</si>
  <si>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Client to generate / enter an AWB Number if the delivery mode is by courier.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</si>
  <si>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Client to update the job completion for the order reference number along with the AWB number if the delivery mode is by courier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</si>
  <si>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Once updated, a notification to be triggered to the user’s mobile app with the AWB number details or notification for pickup timing.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</si>
  <si>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On delivery of the booklet, the details to be updated across the order reference number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</si>
  <si>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Custom Vision- to reduce mammography image quality issues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</si>
  <si>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Content Moderator- for controlling explicit or offensive contents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</si>
  <si>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Image storage based on subscription package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</si>
  <si>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Website development using Microsoft Azure cognitive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</si>
  <si>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Client should be able to update the special promotion page with products and different pricing which needs to be integrated and reflected in the mobile app for the end user.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</si>
  <si>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Customer should be able to upload from DropBox, Google Drive, local hard drive, one drive accounts and SD card also</t>
    </r>
  </si>
  <si>
    <t>Assumptions</t>
  </si>
  <si>
    <t>Customer will procure SMS gateway</t>
  </si>
  <si>
    <t>Customer will procure payment gateway</t>
  </si>
  <si>
    <t>Customer will procure Azure cognitive servicesz</t>
  </si>
  <si>
    <t>Customer will procure Azure cloud storage</t>
  </si>
  <si>
    <t>Customer will provide detailed documentation related to integration with courier service, delivery service &amp; ERP</t>
  </si>
  <si>
    <t>Customer will procure  libraries/API related to report generation and charts  (if needed)</t>
  </si>
  <si>
    <t>Integration with social media accounts subject to media company policies</t>
  </si>
  <si>
    <t>Mobile app integration with device hardware is subject to explicit user approval</t>
  </si>
  <si>
    <t>Application shall not store information related to user credit/debit cards</t>
  </si>
  <si>
    <t>Social Media Integration</t>
  </si>
  <si>
    <t>Uploaded Zip files may not be automatically unzipped unless Azure supports it</t>
  </si>
  <si>
    <t>Application shall be bilingual (English &amp; Arabic only)</t>
  </si>
  <si>
    <t>Subscribe service</t>
  </si>
  <si>
    <r>
      <rPr>
        <sz val="11"/>
        <color indexed="8"/>
        <rFont val="Calibri"/>
        <family val="2"/>
      </rPr>
      <t xml:space="preserve">                                                                                                       </t>
    </r>
    <r>
      <rPr>
        <b/>
        <sz val="11"/>
        <color indexed="8"/>
        <rFont val="Calibri"/>
        <family val="2"/>
      </rPr>
      <t xml:space="preserve"> Electronic Document Center</t>
    </r>
  </si>
  <si>
    <t>Android/iOS</t>
  </si>
  <si>
    <t>Arabic &amp; English</t>
  </si>
  <si>
    <t>#</t>
  </si>
  <si>
    <t>Hours</t>
  </si>
  <si>
    <t>Days</t>
  </si>
  <si>
    <t>UI Design</t>
  </si>
  <si>
    <t>Development</t>
  </si>
  <si>
    <t>Splash Screen</t>
  </si>
  <si>
    <t>DashBoard</t>
  </si>
  <si>
    <t>Api Integration</t>
  </si>
  <si>
    <t>Testing</t>
  </si>
  <si>
    <t>Activity</t>
  </si>
  <si>
    <t>Business Analysis &amp; Documentation( SRS, FS, User Manuals, Weekly Reports)</t>
  </si>
  <si>
    <t>Page Design (developer)</t>
  </si>
  <si>
    <t>UI/UX</t>
  </si>
  <si>
    <t>Project Management</t>
  </si>
  <si>
    <t xml:space="preserve">QA </t>
  </si>
  <si>
    <t>Developer side testing &amp; debugging</t>
  </si>
  <si>
    <t>Functional testing</t>
  </si>
  <si>
    <t>UAT</t>
  </si>
  <si>
    <t>Deployment</t>
  </si>
  <si>
    <t>E-mail Id verification</t>
  </si>
  <si>
    <t>Package &amp; Deployment</t>
  </si>
  <si>
    <t>Customer Portal</t>
  </si>
  <si>
    <t>Print Queue</t>
  </si>
  <si>
    <t>Print Service</t>
  </si>
  <si>
    <t>Subscribe to service</t>
  </si>
  <si>
    <t>Admin Portal</t>
  </si>
  <si>
    <t>`</t>
  </si>
  <si>
    <t>Mobile Api Integration</t>
  </si>
  <si>
    <t>Total</t>
  </si>
  <si>
    <t>For image verification - need to purchase the Google Vision API</t>
  </si>
  <si>
    <t>Android</t>
  </si>
  <si>
    <t>iOS</t>
  </si>
  <si>
    <t xml:space="preserve">                                                                                                        Electronic Document Center</t>
  </si>
  <si>
    <t>Resource</t>
  </si>
  <si>
    <t>Man Hours</t>
  </si>
  <si>
    <t>Man Days</t>
  </si>
  <si>
    <t>project Management</t>
  </si>
  <si>
    <t>Business Analysis</t>
  </si>
  <si>
    <t>UI/UX + Working prototypes</t>
  </si>
  <si>
    <t>IOS</t>
  </si>
  <si>
    <t>WEB</t>
  </si>
  <si>
    <t>QA</t>
  </si>
  <si>
    <t>Total Effort</t>
  </si>
  <si>
    <t>Delivery Days</t>
  </si>
  <si>
    <t>Old</t>
  </si>
  <si>
    <t>New</t>
  </si>
  <si>
    <t>Modules</t>
  </si>
  <si>
    <t>Mobile Application Module Requirements</t>
  </si>
  <si>
    <t xml:space="preserve"> Importance </t>
  </si>
  <si>
    <t xml:space="preserve">Design Possibilities </t>
  </si>
  <si>
    <t>Charges Included in proposal</t>
  </si>
  <si>
    <t>Additional Cost If applicable</t>
  </si>
  <si>
    <t>Page Design</t>
  </si>
  <si>
    <t xml:space="preserve">Login Page </t>
  </si>
  <si>
    <t xml:space="preserve">Mandatory </t>
  </si>
  <si>
    <t>YES</t>
  </si>
  <si>
    <t>NO</t>
  </si>
  <si>
    <t>Basic Setup</t>
  </si>
  <si>
    <t>Subscription Model</t>
  </si>
  <si>
    <t>Menu List</t>
  </si>
  <si>
    <t>Login page</t>
  </si>
  <si>
    <t>Dash Board</t>
  </si>
  <si>
    <t xml:space="preserve">Order Management </t>
  </si>
  <si>
    <t>Registration page</t>
  </si>
  <si>
    <t xml:space="preserve">Cart Listing </t>
  </si>
  <si>
    <t xml:space="preserve">Manage profile (delivery address, credit card details) </t>
  </si>
  <si>
    <t>Payment Gateway Integration</t>
  </si>
  <si>
    <t>Model type listing</t>
  </si>
  <si>
    <t xml:space="preserve">Push Notifications </t>
  </si>
  <si>
    <t xml:space="preserve">General App Configuration settings </t>
  </si>
  <si>
    <t>On the Pay As You Go Model</t>
  </si>
  <si>
    <t>Feedback / Contact Page</t>
  </si>
  <si>
    <t>Terms and Conditions , FAQ , How to Use App pages</t>
  </si>
  <si>
    <t>Menu List Details page</t>
  </si>
  <si>
    <t>Home Screen with photo print options</t>
  </si>
  <si>
    <t>Add and Order</t>
  </si>
  <si>
    <t>Logo Designing</t>
  </si>
  <si>
    <t>- Select the type of Print</t>
  </si>
  <si>
    <t>Promotions in Social Media of the Product</t>
  </si>
  <si>
    <t>- Load photos from gallery</t>
  </si>
  <si>
    <t>Any Limitation in Number of Pages or Forms in mobile app</t>
  </si>
  <si>
    <t>- Select photos from Gallery</t>
  </si>
  <si>
    <t>- Edit the album, rearrange the photos according to the selected option Preview the album/photo</t>
  </si>
  <si>
    <t>- Contribution to album through invitation</t>
  </si>
  <si>
    <t xml:space="preserve">- Add to Cart </t>
  </si>
  <si>
    <t xml:space="preserve">Mobile Application (IOS) </t>
  </si>
  <si>
    <t>Software &amp; System</t>
  </si>
  <si>
    <t xml:space="preserve">Comments </t>
  </si>
  <si>
    <t>Language(s)</t>
  </si>
  <si>
    <t>Obj-C</t>
  </si>
  <si>
    <t xml:space="preserve">Cart listing </t>
  </si>
  <si>
    <t>Development Environment</t>
  </si>
  <si>
    <t xml:space="preserve">Cart list details page </t>
  </si>
  <si>
    <t>Application Version Minimum Compatibility</t>
  </si>
  <si>
    <t>Any</t>
  </si>
  <si>
    <t>Checkout, Pricing</t>
  </si>
  <si>
    <t>Back End Database</t>
  </si>
  <si>
    <t>Delivery Options (subscription, pay as you go, cash on delivery)</t>
  </si>
  <si>
    <t xml:space="preserve">Mobile Application (Android) </t>
  </si>
  <si>
    <t>Payment gateway integration</t>
  </si>
  <si>
    <t>Java</t>
  </si>
  <si>
    <t xml:space="preserve">Push notification based on order status </t>
  </si>
  <si>
    <t>Android Studio</t>
  </si>
  <si>
    <t xml:space="preserve">Settings page </t>
  </si>
  <si>
    <t>Kitkat and above</t>
  </si>
  <si>
    <t xml:space="preserve">Feedback/Contact Us </t>
  </si>
  <si>
    <t>Multiple Currency/ Bilingual</t>
  </si>
  <si>
    <t>Inner Pages like About Us, Terms and Conditions, How to Use, FAQ etc</t>
  </si>
  <si>
    <t>Developer side testing</t>
  </si>
  <si>
    <t>Total effort</t>
  </si>
  <si>
    <t>Assumption</t>
  </si>
  <si>
    <t>This application will support Android Sdk version 19(kitkat) and above, iOS 9.0 and above</t>
  </si>
  <si>
    <t>cloud hosting of pics</t>
  </si>
  <si>
    <t>multicurrency based on payment gateway</t>
  </si>
  <si>
    <t>Web Application Module Requirements</t>
  </si>
  <si>
    <t>Business Analysis + Project documentation (SRS,FS, Weekly Reports, Usermanuals)</t>
  </si>
  <si>
    <t xml:space="preserve">Web Login Page </t>
  </si>
  <si>
    <t>Yes</t>
  </si>
  <si>
    <t xml:space="preserve">Web Dash Board </t>
  </si>
  <si>
    <t>Mandatory</t>
  </si>
  <si>
    <t>UI/UX (WEB + Mobile)</t>
  </si>
  <si>
    <t>Admin Settings</t>
  </si>
  <si>
    <t>Customer Management</t>
  </si>
  <si>
    <t xml:space="preserve">Reports Management </t>
  </si>
  <si>
    <t>Auditing + logging + exception handling</t>
  </si>
  <si>
    <t>Invoice Management</t>
  </si>
  <si>
    <t>Contact US</t>
  </si>
  <si>
    <t>Promotions Management</t>
  </si>
  <si>
    <t>Delivery Management</t>
  </si>
  <si>
    <t>Manage subscription models</t>
  </si>
  <si>
    <t>Courier Vendor Management</t>
  </si>
  <si>
    <t>Manage delivery options</t>
  </si>
  <si>
    <t>Contact Us</t>
  </si>
  <si>
    <t>Manage prices (delivery + print/image etc.)</t>
  </si>
  <si>
    <t>Manage users (Web users + Authentication + authorization)</t>
  </si>
  <si>
    <t xml:space="preserve">Web Application </t>
  </si>
  <si>
    <t>Customer management</t>
  </si>
  <si>
    <t>PHP, CodeIgnitor</t>
  </si>
  <si>
    <t>invoice management</t>
  </si>
  <si>
    <t>Eclipse</t>
  </si>
  <si>
    <t>Courier vendor management</t>
  </si>
  <si>
    <t>Modern Web Browser</t>
  </si>
  <si>
    <t>Order management</t>
  </si>
  <si>
    <t>MySQL</t>
  </si>
  <si>
    <t>Reports management (4 reports @ 6 Hrs)</t>
  </si>
  <si>
    <t>Manage special promotions</t>
  </si>
  <si>
    <t>Update job status changes</t>
  </si>
  <si>
    <t>SMS / email messages</t>
  </si>
  <si>
    <t>Generate Order reference numbers &amp; AWB</t>
  </si>
  <si>
    <t>Mobile Api Development</t>
  </si>
  <si>
    <t>QA (IOS + Android + Web)</t>
  </si>
  <si>
    <t>Dev</t>
  </si>
  <si>
    <t>Dev And</t>
  </si>
  <si>
    <t>Dev IOS</t>
  </si>
  <si>
    <t>(IOS + Android + Web)</t>
  </si>
  <si>
    <t>Web Dev only</t>
  </si>
  <si>
    <t>Android Dev</t>
  </si>
  <si>
    <t>IOS + Android + Web</t>
  </si>
  <si>
    <t>Mobile + Web</t>
  </si>
  <si>
    <t>IOS Dev</t>
  </si>
  <si>
    <t>Time with 2 developers</t>
  </si>
  <si>
    <t>time with 1.5 developers</t>
  </si>
  <si>
    <t>QA +Dev + UI/UX</t>
  </si>
  <si>
    <t>Man Months</t>
  </si>
  <si>
    <t>17+55+6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</si>
</sst>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Arial"/>
      <family val="2"/>
    </font>
    <font>
      <sz val="11"/>
      <color rgb="FF0D0D0D"/>
      <name val="Arial"/>
      <family val="2"/>
    </font>
    <font>
      <sz val="11"/>
      <color rgb="FF0D0D0D"/>
      <name val="Symbol"/>
      <family val="1"/>
      <charset val="2"/>
    </font>
    <font>
      <sz val="7"/>
      <color rgb="FF0D0D0D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Verdana"/>
      <family val="2"/>
    </font>
    <font>
      <b/>
      <sz val="12"/>
      <color indexed="8"/>
      <name val="Verdana"/>
      <family val="2"/>
    </font>
    <font>
      <sz val="12"/>
      <color indexed="8"/>
      <name val="Verdana"/>
      <family val="2"/>
    </font>
    <font>
      <b/>
      <sz val="10"/>
      <color indexed="8"/>
      <name val="Open Sans Light"/>
    </font>
    <font>
      <sz val="10"/>
      <color indexed="8"/>
      <name val="Open Sans Light"/>
    </font>
    <font>
      <sz val="10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6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8" fillId="0" borderId="0" xfId="0" applyNumberFormat="1" applyFont="1" applyAlignment="1"/>
    <xf numFmtId="0" fontId="2" fillId="4" borderId="1" xfId="1" applyBorder="1" applyAlignment="1">
      <alignment horizontal="center" vertical="center"/>
    </xf>
    <xf numFmtId="0" fontId="2" fillId="4" borderId="1" xfId="1" applyBorder="1" applyAlignment="1"/>
    <xf numFmtId="0" fontId="2" fillId="4" borderId="1" xfId="1" applyNumberFormat="1" applyBorder="1" applyAlignment="1">
      <alignment horizontal="center" vertical="center"/>
    </xf>
    <xf numFmtId="0" fontId="2" fillId="4" borderId="1" xfId="1" applyNumberFormat="1" applyBorder="1" applyAlignment="1">
      <alignment horizontal="center"/>
    </xf>
    <xf numFmtId="0" fontId="2" fillId="5" borderId="1" xfId="2" applyNumberFormat="1" applyBorder="1" applyAlignment="1"/>
    <xf numFmtId="0" fontId="8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/>
    <xf numFmtId="0" fontId="10" fillId="0" borderId="1" xfId="0" applyNumberFormat="1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1" applyNumberFormat="1" applyFont="1" applyBorder="1" applyAlignment="1"/>
    <xf numFmtId="0" fontId="1" fillId="5" borderId="1" xfId="2" applyNumberFormat="1" applyFont="1" applyBorder="1" applyAlignment="1"/>
    <xf numFmtId="0" fontId="1" fillId="5" borderId="1" xfId="2" applyNumberFormat="1" applyFont="1" applyBorder="1" applyAlignment="1">
      <alignment horizontal="left"/>
    </xf>
    <xf numFmtId="0" fontId="2" fillId="5" borderId="1" xfId="2" applyNumberForma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3" fillId="6" borderId="1" xfId="3" applyNumberFormat="1" applyBorder="1" applyAlignment="1">
      <alignment horizontal="center"/>
    </xf>
    <xf numFmtId="0" fontId="3" fillId="6" borderId="1" xfId="3" applyNumberFormat="1" applyBorder="1" applyAlignment="1"/>
    <xf numFmtId="0" fontId="1" fillId="6" borderId="1" xfId="3" applyNumberFormat="1" applyFont="1" applyBorder="1" applyAlignment="1"/>
    <xf numFmtId="0" fontId="1" fillId="4" borderId="1" xfId="1" applyNumberFormat="1" applyFont="1" applyBorder="1" applyAlignment="1"/>
    <xf numFmtId="0" fontId="8" fillId="0" borderId="2" xfId="0" applyNumberFormat="1" applyFont="1" applyFill="1" applyBorder="1" applyAlignment="1"/>
    <xf numFmtId="0" fontId="8" fillId="0" borderId="2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2" fillId="4" borderId="1" xfId="1" applyNumberFormat="1" applyBorder="1" applyAlignment="1">
      <alignment horizontal="center" vertical="center"/>
    </xf>
    <xf numFmtId="0" fontId="0" fillId="0" borderId="0" xfId="0"/>
    <xf numFmtId="0" fontId="0" fillId="2" borderId="0" xfId="0" applyFill="1"/>
    <xf numFmtId="0" fontId="8" fillId="0" borderId="0" xfId="0" applyNumberFormat="1" applyFont="1" applyAlignment="1"/>
    <xf numFmtId="0" fontId="2" fillId="4" borderId="1" xfId="1" applyNumberForma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1" fillId="5" borderId="1" xfId="2" applyNumberFormat="1" applyFont="1" applyBorder="1" applyAlignment="1"/>
    <xf numFmtId="0" fontId="2" fillId="5" borderId="1" xfId="2" applyNumberFormat="1" applyBorder="1" applyAlignment="1">
      <alignment horizontal="center"/>
    </xf>
    <xf numFmtId="0" fontId="3" fillId="6" borderId="1" xfId="3" applyNumberFormat="1" applyBorder="1" applyAlignment="1"/>
    <xf numFmtId="0" fontId="11" fillId="7" borderId="0" xfId="0" applyFont="1" applyFill="1" applyAlignment="1">
      <alignment vertical="top" wrapText="1"/>
    </xf>
    <xf numFmtId="0" fontId="11" fillId="7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/>
    </xf>
    <xf numFmtId="0" fontId="8" fillId="0" borderId="6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9" fillId="0" borderId="0" xfId="0" applyNumberFormat="1" applyFont="1" applyBorder="1" applyAlignment="1">
      <alignment horizontal="center" vertical="center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13" fillId="8" borderId="0" xfId="0" applyFont="1" applyFill="1" applyAlignment="1">
      <alignment vertical="top" wrapText="1"/>
    </xf>
    <xf numFmtId="0" fontId="14" fillId="10" borderId="0" xfId="0" applyFont="1" applyFill="1" applyAlignment="1">
      <alignment vertical="top" wrapText="1"/>
    </xf>
    <xf numFmtId="0" fontId="14" fillId="11" borderId="0" xfId="0" applyFont="1" applyFill="1" applyAlignment="1">
      <alignment vertical="top" wrapText="1"/>
    </xf>
    <xf numFmtId="0" fontId="14" fillId="12" borderId="0" xfId="0" applyFont="1" applyFill="1" applyAlignment="1">
      <alignment vertical="top" wrapText="1"/>
    </xf>
    <xf numFmtId="0" fontId="14" fillId="13" borderId="0" xfId="0" applyFont="1" applyFill="1" applyAlignment="1">
      <alignment vertical="top" wrapText="1"/>
    </xf>
    <xf numFmtId="0" fontId="14" fillId="14" borderId="0" xfId="0" applyFont="1" applyFill="1" applyAlignment="1">
      <alignment vertical="top" wrapText="1"/>
    </xf>
    <xf numFmtId="0" fontId="8" fillId="0" borderId="6" xfId="0" applyNumberFormat="1" applyFont="1" applyBorder="1" applyAlignment="1"/>
    <xf numFmtId="0" fontId="8" fillId="0" borderId="6" xfId="0" applyNumberFormat="1" applyFont="1" applyBorder="1" applyAlignment="1">
      <alignment horizontal="left"/>
    </xf>
    <xf numFmtId="0" fontId="14" fillId="10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center" wrapText="1" indent="1"/>
    </xf>
    <xf numFmtId="1" fontId="8" fillId="0" borderId="6" xfId="0" applyNumberFormat="1" applyFont="1" applyBorder="1" applyAlignment="1">
      <alignment horizontal="center" vertical="center"/>
    </xf>
    <xf numFmtId="0" fontId="8" fillId="0" borderId="14" xfId="0" applyFont="1" applyBorder="1" applyAlignment="1"/>
    <xf numFmtId="1" fontId="8" fillId="9" borderId="12" xfId="0" applyNumberFormat="1" applyFont="1" applyFill="1" applyBorder="1" applyAlignment="1"/>
    <xf numFmtId="0" fontId="8" fillId="0" borderId="15" xfId="0" applyFont="1" applyBorder="1" applyAlignment="1"/>
    <xf numFmtId="0" fontId="8" fillId="0" borderId="13" xfId="0" applyFont="1" applyBorder="1" applyAlignment="1"/>
    <xf numFmtId="0" fontId="8" fillId="0" borderId="16" xfId="0" applyFont="1" applyBorder="1" applyAlignment="1"/>
    <xf numFmtId="0" fontId="8" fillId="0" borderId="17" xfId="0" applyFont="1" applyBorder="1" applyAlignment="1"/>
    <xf numFmtId="0" fontId="1" fillId="0" borderId="0" xfId="0" applyFont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2" fillId="4" borderId="4" xfId="1" applyNumberFormat="1" applyBorder="1" applyAlignment="1">
      <alignment horizontal="center" vertical="center"/>
    </xf>
    <xf numFmtId="0" fontId="2" fillId="4" borderId="5" xfId="1" applyNumberForma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</cellXfs>
  <cellStyles count="4">
    <cellStyle name="20% - Accent2" xfId="1" builtinId="34"/>
    <cellStyle name="40% - Accent2" xfId="2" builtinId="35"/>
    <cellStyle name="60% - Accent2" xfId="3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170094</xdr:colOff>
      <xdr:row>0</xdr:row>
      <xdr:rowOff>28575</xdr:rowOff>
    </xdr:from>
    <xdr:to>
      <xdr:col>1</xdr:col>
      <xdr:colOff>2345154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70094" y="28575"/>
          <a:ext cx="2830380" cy="76326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2663838" cy="8547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170094</xdr:colOff>
      <xdr:row>0</xdr:row>
      <xdr:rowOff>28575</xdr:rowOff>
    </xdr:from>
    <xdr:to>
      <xdr:col>1</xdr:col>
      <xdr:colOff>2345154</xdr:colOff>
      <xdr:row>4</xdr:row>
      <xdr:rowOff>60324</xdr:rowOff>
    </xdr:to>
    <xdr:pic>
      <xdr:nvPicPr>
        <xdr:cNvPr id="3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70094" y="28575"/>
          <a:ext cx="2830380" cy="8851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170094</xdr:colOff>
      <xdr:row>0</xdr:row>
      <xdr:rowOff>28575</xdr:rowOff>
    </xdr:from>
    <xdr:to>
      <xdr:col>1</xdr:col>
      <xdr:colOff>2345154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70094" y="28575"/>
          <a:ext cx="2830380" cy="8851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E10" sqref="E10"/>
    </sheetView>
  </sheetViews>
  <sheetFormatPr defaultRowHeight="14.4"/>
  <cols>
    <col min="1" max="1" width="24.33203125" bestFit="1" customWidth="1"/>
    <col min="3" max="3" width="14.6640625" bestFit="1" customWidth="1"/>
    <col min="4" max="4" width="7.5546875" bestFit="1" customWidth="1"/>
    <col min="10" max="10" width="24.33203125" bestFit="1" customWidth="1"/>
    <col min="12" max="12" width="14.6640625" bestFit="1" customWidth="1"/>
    <col min="13" max="13" width="7.33203125" bestFit="1" customWidth="1"/>
  </cols>
  <sheetData>
    <row r="1" spans="1:13">
      <c r="A1" s="83" t="s">
        <v>187</v>
      </c>
      <c r="B1" s="83"/>
      <c r="C1" s="83"/>
      <c r="D1" s="83"/>
      <c r="J1" s="83" t="s">
        <v>186</v>
      </c>
      <c r="K1" s="83"/>
      <c r="L1" s="83"/>
      <c r="M1" s="83"/>
    </row>
    <row r="2" spans="1:13" ht="32.4">
      <c r="A2" s="49" t="s">
        <v>175</v>
      </c>
      <c r="B2" s="49" t="s">
        <v>142</v>
      </c>
      <c r="C2" s="50" t="s">
        <v>176</v>
      </c>
      <c r="D2" s="49" t="s">
        <v>177</v>
      </c>
      <c r="E2" s="49" t="s">
        <v>170</v>
      </c>
      <c r="J2" s="49" t="s">
        <v>175</v>
      </c>
      <c r="K2" s="49" t="s">
        <v>142</v>
      </c>
      <c r="L2" s="50" t="s">
        <v>176</v>
      </c>
      <c r="M2" s="49" t="s">
        <v>177</v>
      </c>
    </row>
    <row r="3" spans="1:13">
      <c r="A3" s="51" t="s">
        <v>155</v>
      </c>
      <c r="B3" s="52">
        <v>1</v>
      </c>
      <c r="C3" s="53">
        <f>SUM(Mobile!C9,Mobile!C11,Web!C9)</f>
        <v>180.8</v>
      </c>
      <c r="D3" s="52">
        <f>B3*C3/8</f>
        <v>22.6</v>
      </c>
      <c r="E3">
        <f t="shared" ref="E3:E9" si="0">B3*D3</f>
        <v>22.6</v>
      </c>
      <c r="F3" t="s">
        <v>300</v>
      </c>
      <c r="J3" s="51" t="s">
        <v>178</v>
      </c>
      <c r="K3" s="52">
        <v>1</v>
      </c>
      <c r="L3" s="53">
        <v>33.880000000000003</v>
      </c>
      <c r="M3" s="52">
        <v>4.2350000000000003</v>
      </c>
    </row>
    <row r="4" spans="1:13">
      <c r="A4" s="52" t="s">
        <v>179</v>
      </c>
      <c r="B4" s="52">
        <v>1.5</v>
      </c>
      <c r="C4" s="53">
        <f>SUM(Web!C7,Mobile!C9,Mobile!E9)/1.5</f>
        <v>42.666666666666664</v>
      </c>
      <c r="D4" s="52">
        <f t="shared" ref="D4:D9" si="1">B4*C4/8</f>
        <v>8</v>
      </c>
      <c r="E4" s="41">
        <f t="shared" si="0"/>
        <v>12</v>
      </c>
      <c r="F4" t="s">
        <v>300</v>
      </c>
      <c r="J4" s="52" t="s">
        <v>179</v>
      </c>
      <c r="K4" s="52">
        <v>1</v>
      </c>
      <c r="L4" s="53">
        <v>32</v>
      </c>
      <c r="M4" s="52">
        <v>4</v>
      </c>
    </row>
    <row r="5" spans="1:13">
      <c r="A5" s="51" t="s">
        <v>180</v>
      </c>
      <c r="B5" s="52">
        <v>2</v>
      </c>
      <c r="C5" s="52">
        <f>SUM(Mobile!E10,Web!C10,Web!C8 )/2</f>
        <v>44</v>
      </c>
      <c r="D5" s="52">
        <f t="shared" si="1"/>
        <v>11</v>
      </c>
      <c r="E5" s="41">
        <f t="shared" si="0"/>
        <v>22</v>
      </c>
      <c r="F5" t="s">
        <v>299</v>
      </c>
      <c r="J5" s="51" t="s">
        <v>180</v>
      </c>
      <c r="K5" s="52">
        <v>2</v>
      </c>
      <c r="L5" s="52">
        <v>88</v>
      </c>
      <c r="M5" s="52">
        <v>22</v>
      </c>
    </row>
    <row r="6" spans="1:13">
      <c r="A6" s="52" t="s">
        <v>181</v>
      </c>
      <c r="B6" s="52">
        <v>1.5</v>
      </c>
      <c r="C6" s="52">
        <f>Mobile!I35/1.5</f>
        <v>344.66666666666669</v>
      </c>
      <c r="D6" s="52">
        <f t="shared" si="1"/>
        <v>64.625</v>
      </c>
      <c r="E6" s="41">
        <f t="shared" si="0"/>
        <v>96.9375</v>
      </c>
      <c r="F6" t="s">
        <v>301</v>
      </c>
      <c r="J6" s="52" t="s">
        <v>181</v>
      </c>
      <c r="K6" s="52">
        <v>1</v>
      </c>
      <c r="L6" s="52">
        <v>364</v>
      </c>
      <c r="M6" s="52">
        <v>45.5</v>
      </c>
    </row>
    <row r="7" spans="1:13">
      <c r="A7" s="52" t="s">
        <v>172</v>
      </c>
      <c r="B7" s="52">
        <v>1.5</v>
      </c>
      <c r="C7" s="52">
        <f>Mobile!I34/1.5</f>
        <v>344.66666666666669</v>
      </c>
      <c r="D7" s="52">
        <f t="shared" si="1"/>
        <v>64.625</v>
      </c>
      <c r="E7" s="41">
        <f t="shared" si="0"/>
        <v>96.9375</v>
      </c>
      <c r="F7" t="s">
        <v>298</v>
      </c>
      <c r="J7" s="52" t="s">
        <v>172</v>
      </c>
      <c r="K7" s="52">
        <v>1</v>
      </c>
      <c r="L7" s="52">
        <v>364</v>
      </c>
      <c r="M7" s="52">
        <v>45.5</v>
      </c>
    </row>
    <row r="8" spans="1:13">
      <c r="A8" s="52" t="s">
        <v>182</v>
      </c>
      <c r="B8" s="52">
        <v>2</v>
      </c>
      <c r="C8">
        <f>Web!G103/2</f>
        <v>443</v>
      </c>
      <c r="D8" s="52">
        <f>B8*C8/8</f>
        <v>110.75</v>
      </c>
      <c r="E8" s="41">
        <f t="shared" si="0"/>
        <v>221.5</v>
      </c>
      <c r="F8" t="s">
        <v>297</v>
      </c>
      <c r="J8" s="52" t="s">
        <v>182</v>
      </c>
      <c r="K8" s="52">
        <v>1</v>
      </c>
      <c r="L8" s="52">
        <v>242</v>
      </c>
      <c r="M8" s="52">
        <v>30.25</v>
      </c>
    </row>
    <row r="9" spans="1:13">
      <c r="A9" s="52" t="s">
        <v>183</v>
      </c>
      <c r="B9" s="52">
        <v>2</v>
      </c>
      <c r="C9" s="52">
        <f>Web!C34/2+Mobile!C65/2+Mobile!E65/2</f>
        <v>157.1</v>
      </c>
      <c r="D9" s="52">
        <f t="shared" si="1"/>
        <v>39.274999999999999</v>
      </c>
      <c r="E9" s="41">
        <f t="shared" si="0"/>
        <v>78.55</v>
      </c>
      <c r="F9" t="s">
        <v>296</v>
      </c>
      <c r="J9" s="52" t="s">
        <v>183</v>
      </c>
      <c r="K9" s="52">
        <v>2</v>
      </c>
      <c r="L9" s="52">
        <v>48.400000000000006</v>
      </c>
      <c r="M9" s="52">
        <v>12.100000000000001</v>
      </c>
    </row>
    <row r="10" spans="1:13">
      <c r="A10" s="52" t="s">
        <v>184</v>
      </c>
      <c r="B10" s="52"/>
      <c r="C10" s="52"/>
      <c r="D10" s="52">
        <f>SUM(D3:D9)</f>
        <v>320.875</v>
      </c>
      <c r="E10" s="52"/>
      <c r="J10" s="52" t="s">
        <v>184</v>
      </c>
      <c r="K10" s="52"/>
      <c r="L10" s="52"/>
      <c r="M10" s="52">
        <v>163.58500000000001</v>
      </c>
    </row>
    <row r="11" spans="1:13">
      <c r="A11" s="52"/>
      <c r="B11" s="52"/>
      <c r="C11" s="52"/>
      <c r="D11" s="52"/>
      <c r="J11" s="52"/>
      <c r="K11" s="52"/>
      <c r="L11" s="52"/>
      <c r="M11" s="52"/>
    </row>
    <row r="12" spans="1:13" ht="28.8">
      <c r="A12" s="52"/>
      <c r="B12" s="52" t="s">
        <v>177</v>
      </c>
      <c r="C12" s="52" t="s">
        <v>305</v>
      </c>
      <c r="D12" s="52"/>
      <c r="J12" s="52"/>
      <c r="K12" s="52" t="s">
        <v>177</v>
      </c>
      <c r="L12" s="52"/>
      <c r="M12" s="52"/>
    </row>
    <row r="13" spans="1:13">
      <c r="A13" s="52" t="s">
        <v>184</v>
      </c>
      <c r="B13" s="52">
        <f>D10</f>
        <v>320.875</v>
      </c>
      <c r="C13" s="52">
        <f>B13/20</f>
        <v>16.043749999999999</v>
      </c>
      <c r="D13" s="52"/>
      <c r="J13" s="52" t="s">
        <v>184</v>
      </c>
      <c r="K13" s="52">
        <v>163.58500000000001</v>
      </c>
      <c r="L13" s="52"/>
      <c r="M13" s="52"/>
    </row>
    <row r="14" spans="1:13" ht="16.2">
      <c r="A14" s="52" t="s">
        <v>185</v>
      </c>
      <c r="B14" s="53">
        <f>17+55+6</f>
        <v>78</v>
      </c>
      <c r="C14" s="54">
        <f>B14/20</f>
        <v>3.9</v>
      </c>
      <c r="D14" s="52"/>
      <c r="J14" s="52" t="s">
        <v>185</v>
      </c>
      <c r="K14" s="53">
        <v>66.55</v>
      </c>
      <c r="L14" s="54"/>
      <c r="M14" s="52"/>
    </row>
    <row r="16" spans="1:13">
      <c r="C16" t="s">
        <v>304</v>
      </c>
    </row>
    <row r="17" spans="3:3">
      <c r="C17" t="s">
        <v>306</v>
      </c>
    </row>
  </sheetData>
  <mergeCells count="2">
    <mergeCell ref="J1:M1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96" workbookViewId="0">
      <selection activeCell="H103" sqref="H103"/>
    </sheetView>
  </sheetViews>
  <sheetFormatPr defaultRowHeight="14.4"/>
  <cols>
    <col min="1" max="1" width="3" bestFit="1" customWidth="1"/>
    <col min="2" max="2" width="78.6640625" bestFit="1" customWidth="1"/>
    <col min="3" max="3" width="5.6640625" bestFit="1" customWidth="1"/>
    <col min="4" max="4" width="5.109375" bestFit="1" customWidth="1"/>
  </cols>
  <sheetData>
    <row r="1" spans="1:4">
      <c r="A1" s="21"/>
      <c r="B1" s="84" t="s">
        <v>139</v>
      </c>
      <c r="C1" s="85"/>
      <c r="D1" s="85"/>
    </row>
    <row r="2" spans="1:4">
      <c r="A2" s="21"/>
      <c r="B2" s="85"/>
      <c r="C2" s="85"/>
      <c r="D2" s="85"/>
    </row>
    <row r="3" spans="1:4">
      <c r="A3" s="21"/>
      <c r="B3" s="85"/>
      <c r="C3" s="85"/>
      <c r="D3" s="85"/>
    </row>
    <row r="4" spans="1:4">
      <c r="A4" s="21"/>
      <c r="B4" s="85"/>
      <c r="C4" s="85"/>
      <c r="D4" s="85"/>
    </row>
    <row r="5" spans="1:4">
      <c r="A5" s="21"/>
      <c r="B5" s="85"/>
      <c r="C5" s="85"/>
      <c r="D5" s="85"/>
    </row>
    <row r="6" spans="1:4">
      <c r="A6" s="12" t="s">
        <v>142</v>
      </c>
      <c r="B6" s="35" t="s">
        <v>151</v>
      </c>
      <c r="C6" s="12" t="s">
        <v>143</v>
      </c>
      <c r="D6" s="13" t="s">
        <v>144</v>
      </c>
    </row>
    <row r="7" spans="1:4">
      <c r="A7" s="22">
        <v>1</v>
      </c>
      <c r="B7" s="24" t="s">
        <v>152</v>
      </c>
      <c r="C7" s="15">
        <f>(D7*8)</f>
        <v>32</v>
      </c>
      <c r="D7" s="15">
        <v>4</v>
      </c>
    </row>
    <row r="8" spans="1:4">
      <c r="A8" s="22">
        <v>2</v>
      </c>
      <c r="B8" s="24" t="s">
        <v>154</v>
      </c>
      <c r="C8" s="15">
        <f t="shared" ref="C8:C71" si="0">(D8*8)</f>
        <v>48</v>
      </c>
      <c r="D8" s="15">
        <v>6</v>
      </c>
    </row>
    <row r="9" spans="1:4">
      <c r="A9" s="22">
        <v>3</v>
      </c>
      <c r="B9" s="24" t="s">
        <v>155</v>
      </c>
      <c r="C9" s="15">
        <f t="shared" si="0"/>
        <v>88.600000000000009</v>
      </c>
      <c r="D9" s="15">
        <f>SUM(D14:D103)*0.1</f>
        <v>11.075000000000001</v>
      </c>
    </row>
    <row r="10" spans="1:4">
      <c r="A10" s="30"/>
      <c r="B10" s="28" t="s">
        <v>145</v>
      </c>
      <c r="C10" s="15">
        <f t="shared" si="0"/>
        <v>0</v>
      </c>
      <c r="D10" s="14"/>
    </row>
    <row r="11" spans="1:4">
      <c r="A11" s="22">
        <v>4</v>
      </c>
      <c r="B11" t="s">
        <v>153</v>
      </c>
      <c r="C11" s="15">
        <f t="shared" si="0"/>
        <v>0</v>
      </c>
      <c r="D11" s="15">
        <v>0</v>
      </c>
    </row>
    <row r="12" spans="1:4">
      <c r="A12" s="30"/>
      <c r="B12" s="28" t="s">
        <v>146</v>
      </c>
      <c r="C12" s="15">
        <f t="shared" si="0"/>
        <v>0</v>
      </c>
      <c r="D12" s="14"/>
    </row>
    <row r="13" spans="1:4">
      <c r="A13" s="32"/>
      <c r="B13" s="34" t="s">
        <v>163</v>
      </c>
      <c r="C13" s="15">
        <f t="shared" si="0"/>
        <v>0</v>
      </c>
      <c r="D13" s="33"/>
    </row>
    <row r="14" spans="1:4">
      <c r="A14" s="16"/>
      <c r="B14" s="23" t="s">
        <v>30</v>
      </c>
      <c r="C14" s="15"/>
      <c r="D14" s="15"/>
    </row>
    <row r="15" spans="1:4">
      <c r="A15" s="16">
        <v>6</v>
      </c>
      <c r="B15" s="24" t="s">
        <v>90</v>
      </c>
      <c r="C15" s="15">
        <f t="shared" si="0"/>
        <v>16</v>
      </c>
      <c r="D15" s="15">
        <v>2</v>
      </c>
    </row>
    <row r="16" spans="1:4">
      <c r="A16" s="16">
        <v>7</v>
      </c>
      <c r="B16" s="25" t="s">
        <v>21</v>
      </c>
      <c r="C16" s="15">
        <f t="shared" si="0"/>
        <v>6</v>
      </c>
      <c r="D16" s="15">
        <v>0.75</v>
      </c>
    </row>
    <row r="17" spans="1:4">
      <c r="A17" s="16">
        <v>8</v>
      </c>
      <c r="B17" s="25" t="s">
        <v>161</v>
      </c>
      <c r="C17" s="15">
        <f t="shared" si="0"/>
        <v>6</v>
      </c>
      <c r="D17" s="15">
        <v>0.75</v>
      </c>
    </row>
    <row r="18" spans="1:4">
      <c r="A18" s="16">
        <v>9</v>
      </c>
      <c r="B18" s="25" t="s">
        <v>20</v>
      </c>
      <c r="C18" s="15">
        <f t="shared" si="0"/>
        <v>6</v>
      </c>
      <c r="D18" s="15">
        <v>0.75</v>
      </c>
    </row>
    <row r="19" spans="1:4">
      <c r="A19" s="16">
        <v>10</v>
      </c>
      <c r="B19" s="25" t="s">
        <v>3</v>
      </c>
      <c r="C19" s="15">
        <f t="shared" si="0"/>
        <v>4</v>
      </c>
      <c r="D19" s="15">
        <v>0.5</v>
      </c>
    </row>
    <row r="20" spans="1:4">
      <c r="A20" s="16">
        <v>11</v>
      </c>
      <c r="B20" s="24" t="s">
        <v>4</v>
      </c>
      <c r="C20" s="15">
        <f t="shared" si="0"/>
        <v>20</v>
      </c>
      <c r="D20" s="15">
        <v>2.5</v>
      </c>
    </row>
    <row r="21" spans="1:4">
      <c r="A21" s="16">
        <v>12</v>
      </c>
      <c r="B21" s="24" t="s">
        <v>5</v>
      </c>
      <c r="C21" s="15">
        <f t="shared" si="0"/>
        <v>8</v>
      </c>
      <c r="D21" s="15">
        <v>1</v>
      </c>
    </row>
    <row r="22" spans="1:4">
      <c r="A22" s="16">
        <v>13</v>
      </c>
      <c r="B22" s="24" t="s">
        <v>148</v>
      </c>
      <c r="C22" s="15">
        <f t="shared" si="0"/>
        <v>16</v>
      </c>
      <c r="D22" s="15">
        <v>2</v>
      </c>
    </row>
    <row r="23" spans="1:4">
      <c r="A23" s="16"/>
      <c r="B23" s="26" t="s">
        <v>31</v>
      </c>
      <c r="C23" s="15"/>
      <c r="D23" s="15"/>
    </row>
    <row r="24" spans="1:4">
      <c r="A24" s="16">
        <v>14</v>
      </c>
      <c r="B24" s="24" t="s">
        <v>32</v>
      </c>
      <c r="C24" s="15">
        <f t="shared" si="0"/>
        <v>8</v>
      </c>
      <c r="D24" s="15">
        <v>1</v>
      </c>
    </row>
    <row r="25" spans="1:4">
      <c r="A25" s="16">
        <v>15</v>
      </c>
      <c r="B25" s="24" t="s">
        <v>37</v>
      </c>
      <c r="C25" s="15">
        <f t="shared" si="0"/>
        <v>6</v>
      </c>
      <c r="D25" s="15">
        <v>0.75</v>
      </c>
    </row>
    <row r="26" spans="1:4">
      <c r="A26" s="16">
        <v>16</v>
      </c>
      <c r="B26" s="24" t="s">
        <v>36</v>
      </c>
      <c r="C26" s="15">
        <f t="shared" si="0"/>
        <v>12</v>
      </c>
      <c r="D26" s="15">
        <v>1.5</v>
      </c>
    </row>
    <row r="27" spans="1:4">
      <c r="A27" s="16">
        <v>17</v>
      </c>
      <c r="B27" s="24" t="s">
        <v>45</v>
      </c>
      <c r="C27" s="15">
        <f t="shared" si="0"/>
        <v>8</v>
      </c>
      <c r="D27" s="15">
        <v>1</v>
      </c>
    </row>
    <row r="28" spans="1:4">
      <c r="A28" s="16">
        <v>18</v>
      </c>
      <c r="B28" s="24" t="s">
        <v>54</v>
      </c>
      <c r="C28" s="15">
        <f t="shared" si="0"/>
        <v>8</v>
      </c>
      <c r="D28" s="15">
        <v>1</v>
      </c>
    </row>
    <row r="29" spans="1:4">
      <c r="A29" s="16">
        <v>19</v>
      </c>
      <c r="B29" s="24" t="s">
        <v>76</v>
      </c>
      <c r="C29" s="15">
        <f t="shared" si="0"/>
        <v>12</v>
      </c>
      <c r="D29" s="15">
        <v>1.5</v>
      </c>
    </row>
    <row r="30" spans="1:4">
      <c r="A30" s="16">
        <v>20</v>
      </c>
      <c r="B30" s="24" t="s">
        <v>55</v>
      </c>
      <c r="C30" s="15">
        <f t="shared" si="0"/>
        <v>8</v>
      </c>
      <c r="D30" s="15">
        <v>1</v>
      </c>
    </row>
    <row r="31" spans="1:4">
      <c r="A31" s="16">
        <v>21</v>
      </c>
      <c r="B31" s="25" t="s">
        <v>83</v>
      </c>
      <c r="C31" s="15">
        <f t="shared" si="0"/>
        <v>12</v>
      </c>
      <c r="D31" s="15">
        <v>1.5</v>
      </c>
    </row>
    <row r="32" spans="1:4">
      <c r="A32" s="16">
        <v>22</v>
      </c>
      <c r="B32" s="24" t="s">
        <v>56</v>
      </c>
      <c r="C32" s="15">
        <f t="shared" si="0"/>
        <v>8</v>
      </c>
      <c r="D32" s="15">
        <v>1</v>
      </c>
    </row>
    <row r="33" spans="1:4">
      <c r="A33" s="16">
        <v>23</v>
      </c>
      <c r="B33" s="24" t="s">
        <v>8</v>
      </c>
      <c r="C33" s="15">
        <f t="shared" si="0"/>
        <v>8</v>
      </c>
      <c r="D33" s="15">
        <v>1</v>
      </c>
    </row>
    <row r="34" spans="1:4">
      <c r="A34" s="16">
        <v>24</v>
      </c>
      <c r="B34" s="24" t="s">
        <v>7</v>
      </c>
      <c r="C34" s="15">
        <f t="shared" si="0"/>
        <v>4</v>
      </c>
      <c r="D34" s="15">
        <v>0.5</v>
      </c>
    </row>
    <row r="35" spans="1:4">
      <c r="A35" s="16">
        <v>25</v>
      </c>
      <c r="B35" s="24" t="s">
        <v>9</v>
      </c>
      <c r="C35" s="15">
        <f t="shared" si="0"/>
        <v>4</v>
      </c>
      <c r="D35" s="15">
        <v>0.5</v>
      </c>
    </row>
    <row r="36" spans="1:4">
      <c r="A36" s="16">
        <v>26</v>
      </c>
      <c r="B36" s="24" t="s">
        <v>39</v>
      </c>
      <c r="C36" s="15">
        <f t="shared" si="0"/>
        <v>8</v>
      </c>
      <c r="D36" s="15">
        <v>1</v>
      </c>
    </row>
    <row r="37" spans="1:4">
      <c r="A37" s="16">
        <v>27</v>
      </c>
      <c r="B37" s="24" t="s">
        <v>38</v>
      </c>
      <c r="C37" s="15">
        <f t="shared" si="0"/>
        <v>12</v>
      </c>
      <c r="D37" s="15">
        <v>1.5</v>
      </c>
    </row>
    <row r="38" spans="1:4">
      <c r="A38" s="16">
        <v>28</v>
      </c>
      <c r="B38" s="24" t="s">
        <v>40</v>
      </c>
      <c r="C38" s="15">
        <f t="shared" si="0"/>
        <v>8</v>
      </c>
      <c r="D38" s="15">
        <v>1</v>
      </c>
    </row>
    <row r="39" spans="1:4">
      <c r="A39" s="16">
        <v>29</v>
      </c>
      <c r="B39" s="24" t="s">
        <v>89</v>
      </c>
      <c r="C39" s="15">
        <f t="shared" si="0"/>
        <v>6</v>
      </c>
      <c r="D39" s="15">
        <v>0.75</v>
      </c>
    </row>
    <row r="40" spans="1:4">
      <c r="A40" s="16">
        <v>30</v>
      </c>
      <c r="B40" s="24" t="s">
        <v>91</v>
      </c>
      <c r="C40" s="15">
        <f t="shared" si="0"/>
        <v>4</v>
      </c>
      <c r="D40" s="15">
        <v>0.5</v>
      </c>
    </row>
    <row r="41" spans="1:4">
      <c r="A41" s="16">
        <v>31</v>
      </c>
      <c r="B41" s="25" t="s">
        <v>41</v>
      </c>
      <c r="C41" s="15">
        <f t="shared" si="0"/>
        <v>8</v>
      </c>
      <c r="D41" s="15">
        <v>1</v>
      </c>
    </row>
    <row r="42" spans="1:4">
      <c r="A42" s="16">
        <v>32</v>
      </c>
      <c r="B42" s="24" t="s">
        <v>95</v>
      </c>
      <c r="C42" s="15">
        <f t="shared" si="0"/>
        <v>12</v>
      </c>
      <c r="D42" s="15">
        <v>1.5</v>
      </c>
    </row>
    <row r="43" spans="1:4">
      <c r="A43" s="16">
        <v>33</v>
      </c>
      <c r="B43" s="24" t="s">
        <v>42</v>
      </c>
      <c r="C43" s="15">
        <f t="shared" si="0"/>
        <v>4</v>
      </c>
      <c r="D43" s="15">
        <v>0.5</v>
      </c>
    </row>
    <row r="44" spans="1:4">
      <c r="A44" s="16">
        <v>34</v>
      </c>
      <c r="B44" s="24" t="s">
        <v>43</v>
      </c>
      <c r="C44" s="15">
        <f t="shared" si="0"/>
        <v>4</v>
      </c>
      <c r="D44" s="15">
        <v>0.5</v>
      </c>
    </row>
    <row r="45" spans="1:4">
      <c r="A45" s="16"/>
      <c r="B45" s="23" t="s">
        <v>46</v>
      </c>
      <c r="C45" s="15">
        <f t="shared" si="0"/>
        <v>0</v>
      </c>
      <c r="D45" s="15"/>
    </row>
    <row r="46" spans="1:4">
      <c r="A46" s="16">
        <v>35</v>
      </c>
      <c r="B46" s="24" t="s">
        <v>47</v>
      </c>
      <c r="C46" s="15">
        <f t="shared" si="0"/>
        <v>8</v>
      </c>
      <c r="D46" s="15">
        <v>1</v>
      </c>
    </row>
    <row r="47" spans="1:4">
      <c r="A47" s="16"/>
      <c r="B47" s="23" t="s">
        <v>48</v>
      </c>
      <c r="C47" s="15"/>
      <c r="D47" s="15"/>
    </row>
    <row r="48" spans="1:4">
      <c r="A48" s="16">
        <v>36</v>
      </c>
      <c r="B48" s="24" t="s">
        <v>13</v>
      </c>
      <c r="C48" s="15">
        <f t="shared" si="0"/>
        <v>8</v>
      </c>
      <c r="D48" s="15">
        <v>1</v>
      </c>
    </row>
    <row r="49" spans="1:4">
      <c r="A49" s="16">
        <v>37</v>
      </c>
      <c r="B49" s="24" t="s">
        <v>12</v>
      </c>
      <c r="C49" s="15">
        <f t="shared" si="0"/>
        <v>12</v>
      </c>
      <c r="D49" s="15">
        <v>1.5</v>
      </c>
    </row>
    <row r="50" spans="1:4">
      <c r="A50" s="16">
        <v>38</v>
      </c>
      <c r="B50" s="24" t="s">
        <v>49</v>
      </c>
      <c r="C50" s="15">
        <f t="shared" si="0"/>
        <v>16</v>
      </c>
      <c r="D50" s="15">
        <v>2</v>
      </c>
    </row>
    <row r="51" spans="1:4">
      <c r="A51" s="16">
        <v>40</v>
      </c>
      <c r="B51" s="24" t="s">
        <v>72</v>
      </c>
      <c r="C51" s="15">
        <f t="shared" si="0"/>
        <v>12</v>
      </c>
      <c r="D51" s="15">
        <v>1.5</v>
      </c>
    </row>
    <row r="52" spans="1:4">
      <c r="A52" s="16">
        <v>41</v>
      </c>
      <c r="B52" s="24" t="s">
        <v>77</v>
      </c>
      <c r="C52" s="15">
        <f t="shared" si="0"/>
        <v>12</v>
      </c>
      <c r="D52" s="15">
        <v>1.5</v>
      </c>
    </row>
    <row r="53" spans="1:4">
      <c r="A53" s="22">
        <v>42</v>
      </c>
      <c r="B53" s="24" t="s">
        <v>78</v>
      </c>
      <c r="C53" s="15">
        <f t="shared" si="0"/>
        <v>12</v>
      </c>
      <c r="D53" s="15">
        <v>1.5</v>
      </c>
    </row>
    <row r="54" spans="1:4">
      <c r="A54" s="22">
        <v>43</v>
      </c>
      <c r="B54" s="24" t="s">
        <v>80</v>
      </c>
      <c r="C54" s="15">
        <f t="shared" si="0"/>
        <v>8</v>
      </c>
      <c r="D54" s="15">
        <v>1</v>
      </c>
    </row>
    <row r="55" spans="1:4">
      <c r="A55" s="22">
        <v>44</v>
      </c>
      <c r="B55" s="24" t="s">
        <v>81</v>
      </c>
      <c r="C55" s="15">
        <f t="shared" si="0"/>
        <v>8</v>
      </c>
      <c r="D55" s="15">
        <v>1</v>
      </c>
    </row>
    <row r="56" spans="1:4">
      <c r="A56" s="22">
        <v>45</v>
      </c>
      <c r="B56" s="24" t="s">
        <v>166</v>
      </c>
      <c r="C56" s="15">
        <f t="shared" si="0"/>
        <v>8</v>
      </c>
      <c r="D56" s="15">
        <v>1</v>
      </c>
    </row>
    <row r="57" spans="1:4">
      <c r="A57" s="32"/>
      <c r="B57" s="34" t="s">
        <v>167</v>
      </c>
      <c r="C57" s="15"/>
      <c r="D57" s="33"/>
    </row>
    <row r="58" spans="1:4">
      <c r="B58" t="s">
        <v>59</v>
      </c>
      <c r="C58" s="15">
        <f t="shared" si="0"/>
        <v>12</v>
      </c>
      <c r="D58" s="37">
        <v>1.5</v>
      </c>
    </row>
    <row r="59" spans="1:4">
      <c r="A59" s="22"/>
      <c r="B59" t="s">
        <v>60</v>
      </c>
      <c r="C59" s="15">
        <f t="shared" si="0"/>
        <v>12</v>
      </c>
      <c r="D59" s="15">
        <v>1.5</v>
      </c>
    </row>
    <row r="60" spans="1:4">
      <c r="A60" s="22"/>
      <c r="B60" t="s">
        <v>61</v>
      </c>
      <c r="C60" s="15">
        <f t="shared" si="0"/>
        <v>12</v>
      </c>
      <c r="D60" s="15">
        <v>1.5</v>
      </c>
    </row>
    <row r="61" spans="1:4">
      <c r="A61" s="22"/>
      <c r="B61" t="s">
        <v>62</v>
      </c>
      <c r="C61" s="15">
        <f t="shared" si="0"/>
        <v>8</v>
      </c>
      <c r="D61" s="15">
        <v>1</v>
      </c>
    </row>
    <row r="62" spans="1:4">
      <c r="A62" s="22"/>
      <c r="B62" t="s">
        <v>63</v>
      </c>
      <c r="C62" s="15">
        <f t="shared" si="0"/>
        <v>20</v>
      </c>
      <c r="D62" s="15">
        <v>2.5</v>
      </c>
    </row>
    <row r="63" spans="1:4">
      <c r="A63" s="22"/>
      <c r="B63" t="s">
        <v>64</v>
      </c>
      <c r="C63" s="15">
        <f t="shared" si="0"/>
        <v>12</v>
      </c>
      <c r="D63" s="15">
        <v>1.5</v>
      </c>
    </row>
    <row r="64" spans="1:4">
      <c r="A64" s="22"/>
      <c r="B64" t="s">
        <v>65</v>
      </c>
      <c r="C64" s="15">
        <f t="shared" si="0"/>
        <v>12</v>
      </c>
      <c r="D64" s="15">
        <v>1.5</v>
      </c>
    </row>
    <row r="65" spans="1:4">
      <c r="A65" s="22"/>
      <c r="B65" t="s">
        <v>66</v>
      </c>
      <c r="C65" s="15">
        <f>(D65*8)</f>
        <v>16</v>
      </c>
      <c r="D65" s="15">
        <v>2</v>
      </c>
    </row>
    <row r="66" spans="1:4">
      <c r="A66" s="22"/>
      <c r="B66" t="s">
        <v>71</v>
      </c>
      <c r="C66" s="15">
        <f t="shared" si="0"/>
        <v>28</v>
      </c>
      <c r="D66" s="15">
        <v>3.5</v>
      </c>
    </row>
    <row r="67" spans="1:4">
      <c r="A67" s="22"/>
      <c r="B67" t="s">
        <v>69</v>
      </c>
      <c r="C67" s="15">
        <f t="shared" si="0"/>
        <v>8</v>
      </c>
      <c r="D67" s="15">
        <v>1</v>
      </c>
    </row>
    <row r="68" spans="1:4">
      <c r="A68" s="22"/>
      <c r="B68" t="s">
        <v>73</v>
      </c>
      <c r="C68" s="15">
        <f t="shared" si="0"/>
        <v>24</v>
      </c>
      <c r="D68" s="15">
        <v>3</v>
      </c>
    </row>
    <row r="69" spans="1:4">
      <c r="A69" s="57"/>
      <c r="B69" s="42" t="s">
        <v>86</v>
      </c>
      <c r="C69" s="58">
        <f t="shared" si="0"/>
        <v>8</v>
      </c>
      <c r="D69" s="58">
        <v>1</v>
      </c>
    </row>
    <row r="70" spans="1:4">
      <c r="A70" s="22"/>
      <c r="B70" t="s">
        <v>1</v>
      </c>
      <c r="C70" s="15">
        <f t="shared" si="0"/>
        <v>24</v>
      </c>
      <c r="D70" s="15">
        <v>3</v>
      </c>
    </row>
    <row r="71" spans="1:4">
      <c r="A71" s="22"/>
      <c r="B71" t="s">
        <v>97</v>
      </c>
      <c r="C71" s="15">
        <f t="shared" si="0"/>
        <v>20</v>
      </c>
      <c r="D71" s="15">
        <v>2.5</v>
      </c>
    </row>
    <row r="72" spans="1:4">
      <c r="A72" s="22"/>
      <c r="B72" t="s">
        <v>87</v>
      </c>
      <c r="C72" s="15">
        <f t="shared" ref="C72:C106" si="1">(D72*8)</f>
        <v>16</v>
      </c>
      <c r="D72" s="15">
        <v>2</v>
      </c>
    </row>
    <row r="73" spans="1:4">
      <c r="A73" s="22"/>
      <c r="B73" t="s">
        <v>88</v>
      </c>
      <c r="C73" s="15">
        <f t="shared" si="1"/>
        <v>16</v>
      </c>
      <c r="D73" s="15">
        <v>2</v>
      </c>
    </row>
    <row r="74" spans="1:4">
      <c r="A74" s="57"/>
      <c r="B74" s="42" t="s">
        <v>93</v>
      </c>
      <c r="C74" s="58">
        <f t="shared" si="1"/>
        <v>16</v>
      </c>
      <c r="D74" s="58">
        <v>2</v>
      </c>
    </row>
    <row r="75" spans="1:4">
      <c r="A75" s="32"/>
      <c r="B75" s="34" t="s">
        <v>35</v>
      </c>
      <c r="C75" s="15"/>
      <c r="D75" s="33"/>
    </row>
    <row r="76" spans="1:4">
      <c r="A76" s="22"/>
      <c r="B76" t="s">
        <v>79</v>
      </c>
      <c r="C76" s="15"/>
      <c r="D76" s="15"/>
    </row>
    <row r="77" spans="1:4">
      <c r="A77" s="22"/>
      <c r="B77" t="s">
        <v>33</v>
      </c>
      <c r="C77" s="15">
        <f t="shared" si="1"/>
        <v>16</v>
      </c>
      <c r="D77" s="15">
        <v>2</v>
      </c>
    </row>
    <row r="78" spans="1:4">
      <c r="A78" s="22"/>
      <c r="B78" t="s">
        <v>34</v>
      </c>
      <c r="C78" s="15">
        <f t="shared" si="1"/>
        <v>4</v>
      </c>
      <c r="D78" s="15">
        <v>0.5</v>
      </c>
    </row>
    <row r="79" spans="1:4">
      <c r="A79" s="22"/>
      <c r="B79" t="s">
        <v>44</v>
      </c>
      <c r="C79" s="15">
        <f t="shared" si="1"/>
        <v>4</v>
      </c>
      <c r="D79" s="15">
        <v>0.5</v>
      </c>
    </row>
    <row r="80" spans="1:4">
      <c r="A80" s="22"/>
      <c r="B80" t="s">
        <v>96</v>
      </c>
      <c r="C80" s="15">
        <f t="shared" si="1"/>
        <v>4</v>
      </c>
      <c r="D80" s="15">
        <v>0.5</v>
      </c>
    </row>
    <row r="81" spans="1:4">
      <c r="A81" s="22"/>
      <c r="B81" t="s">
        <v>10</v>
      </c>
      <c r="C81" s="15">
        <f t="shared" si="1"/>
        <v>8</v>
      </c>
      <c r="D81" s="15">
        <v>1</v>
      </c>
    </row>
    <row r="82" spans="1:4">
      <c r="A82" s="22"/>
      <c r="B82" t="s">
        <v>50</v>
      </c>
      <c r="C82" s="15">
        <f t="shared" si="1"/>
        <v>8</v>
      </c>
      <c r="D82" s="15">
        <v>1</v>
      </c>
    </row>
    <row r="83" spans="1:4">
      <c r="A83" s="22"/>
      <c r="B83" t="s">
        <v>51</v>
      </c>
      <c r="C83" s="45">
        <f t="shared" si="1"/>
        <v>0</v>
      </c>
      <c r="D83" s="15"/>
    </row>
    <row r="84" spans="1:4">
      <c r="A84" s="22"/>
      <c r="B84" t="s">
        <v>52</v>
      </c>
      <c r="C84" s="45">
        <f t="shared" si="1"/>
        <v>0</v>
      </c>
      <c r="D84" s="15"/>
    </row>
    <row r="85" spans="1:4">
      <c r="A85" s="57"/>
      <c r="B85" s="42" t="s">
        <v>75</v>
      </c>
      <c r="C85" s="58">
        <f t="shared" si="1"/>
        <v>24</v>
      </c>
      <c r="D85" s="58">
        <v>3</v>
      </c>
    </row>
    <row r="86" spans="1:4">
      <c r="A86" s="22"/>
      <c r="B86" t="s">
        <v>68</v>
      </c>
      <c r="C86" s="45">
        <f t="shared" si="1"/>
        <v>4</v>
      </c>
      <c r="D86" s="15">
        <v>0.5</v>
      </c>
    </row>
    <row r="87" spans="1:4">
      <c r="A87" s="32"/>
      <c r="B87" s="34" t="s">
        <v>23</v>
      </c>
      <c r="C87" s="48"/>
      <c r="D87" s="33"/>
    </row>
    <row r="88" spans="1:4">
      <c r="A88" s="22"/>
      <c r="B88" t="s">
        <v>26</v>
      </c>
      <c r="C88" s="45">
        <f t="shared" si="1"/>
        <v>4</v>
      </c>
      <c r="D88" s="15">
        <v>0.5</v>
      </c>
    </row>
    <row r="89" spans="1:4">
      <c r="A89" s="22"/>
      <c r="B89" t="s">
        <v>25</v>
      </c>
      <c r="C89" s="45">
        <f t="shared" si="1"/>
        <v>4</v>
      </c>
      <c r="D89" s="15">
        <v>0.5</v>
      </c>
    </row>
    <row r="90" spans="1:4">
      <c r="A90" s="22"/>
      <c r="B90" t="s">
        <v>24</v>
      </c>
      <c r="C90" s="45">
        <f t="shared" si="1"/>
        <v>4</v>
      </c>
      <c r="D90" s="15">
        <v>0.5</v>
      </c>
    </row>
    <row r="91" spans="1:4">
      <c r="A91" s="22"/>
      <c r="B91" t="s">
        <v>28</v>
      </c>
      <c r="C91" s="45">
        <f t="shared" si="1"/>
        <v>4</v>
      </c>
      <c r="D91" s="15">
        <v>0.5</v>
      </c>
    </row>
    <row r="92" spans="1:4">
      <c r="A92" s="57"/>
      <c r="B92" s="42" t="s">
        <v>29</v>
      </c>
      <c r="C92" s="58">
        <f t="shared" si="1"/>
        <v>4</v>
      </c>
      <c r="D92" s="58">
        <v>0.5</v>
      </c>
    </row>
    <row r="93" spans="1:4">
      <c r="A93" s="22"/>
      <c r="B93" t="s">
        <v>67</v>
      </c>
      <c r="C93" s="45">
        <f t="shared" si="1"/>
        <v>8</v>
      </c>
      <c r="D93" s="15">
        <v>1</v>
      </c>
    </row>
    <row r="94" spans="1:4">
      <c r="A94" s="57"/>
      <c r="B94" s="42" t="s">
        <v>82</v>
      </c>
      <c r="C94" s="58">
        <f t="shared" si="1"/>
        <v>24</v>
      </c>
      <c r="D94" s="58">
        <v>3</v>
      </c>
    </row>
    <row r="95" spans="1:4">
      <c r="A95" s="57"/>
      <c r="B95" s="42" t="s">
        <v>85</v>
      </c>
      <c r="C95" s="58">
        <f t="shared" si="1"/>
        <v>0</v>
      </c>
      <c r="D95" s="58"/>
    </row>
    <row r="96" spans="1:4">
      <c r="A96" s="22"/>
      <c r="B96" t="s">
        <v>94</v>
      </c>
      <c r="C96" s="45">
        <f t="shared" si="1"/>
        <v>8</v>
      </c>
      <c r="D96" s="15">
        <v>1</v>
      </c>
    </row>
    <row r="97" spans="1:8">
      <c r="A97" s="57"/>
      <c r="B97" s="42" t="s">
        <v>74</v>
      </c>
      <c r="C97" s="58">
        <f t="shared" si="1"/>
        <v>16</v>
      </c>
      <c r="D97" s="58">
        <v>2</v>
      </c>
    </row>
    <row r="98" spans="1:8">
      <c r="A98" s="22"/>
      <c r="B98" t="s">
        <v>11</v>
      </c>
      <c r="C98" s="45">
        <f t="shared" si="1"/>
        <v>20</v>
      </c>
      <c r="D98" s="15">
        <v>2.5</v>
      </c>
    </row>
    <row r="99" spans="1:8">
      <c r="A99" s="22"/>
      <c r="B99" t="s">
        <v>135</v>
      </c>
      <c r="C99" s="45">
        <f t="shared" si="1"/>
        <v>8</v>
      </c>
      <c r="D99" s="15">
        <v>1</v>
      </c>
    </row>
    <row r="100" spans="1:8">
      <c r="A100" s="22"/>
      <c r="B100" t="s">
        <v>164</v>
      </c>
      <c r="C100" s="45">
        <f t="shared" si="1"/>
        <v>16</v>
      </c>
      <c r="D100" s="15">
        <v>2</v>
      </c>
    </row>
    <row r="101" spans="1:8">
      <c r="A101" s="22"/>
      <c r="B101" t="s">
        <v>165</v>
      </c>
      <c r="C101" s="45">
        <f t="shared" si="1"/>
        <v>16</v>
      </c>
      <c r="D101" s="15">
        <v>2</v>
      </c>
    </row>
    <row r="102" spans="1:8">
      <c r="A102" s="22"/>
      <c r="B102" s="28" t="s">
        <v>149</v>
      </c>
      <c r="C102" s="46">
        <f t="shared" si="1"/>
        <v>0</v>
      </c>
      <c r="D102" s="46"/>
      <c r="H102" t="s">
        <v>302</v>
      </c>
    </row>
    <row r="103" spans="1:8">
      <c r="A103" s="22">
        <v>46</v>
      </c>
      <c r="B103" s="18" t="s">
        <v>169</v>
      </c>
      <c r="C103" s="15">
        <f t="shared" si="1"/>
        <v>64</v>
      </c>
      <c r="D103" s="15">
        <v>8</v>
      </c>
      <c r="F103" t="s">
        <v>293</v>
      </c>
      <c r="G103">
        <f>SUM(C14:C103)</f>
        <v>886</v>
      </c>
      <c r="H103">
        <f>G103/8/2</f>
        <v>55.375</v>
      </c>
    </row>
    <row r="104" spans="1:8">
      <c r="A104" s="22"/>
      <c r="B104" s="29" t="s">
        <v>156</v>
      </c>
      <c r="C104" s="15">
        <f t="shared" si="1"/>
        <v>0</v>
      </c>
      <c r="D104" s="15"/>
    </row>
    <row r="105" spans="1:8">
      <c r="A105" s="22">
        <v>48</v>
      </c>
      <c r="B105" s="19" t="s">
        <v>158</v>
      </c>
      <c r="C105" s="15">
        <f t="shared" si="1"/>
        <v>265.8</v>
      </c>
      <c r="D105" s="15">
        <f>SUM(D14:D103)*0.3</f>
        <v>33.225000000000001</v>
      </c>
    </row>
    <row r="106" spans="1:8">
      <c r="A106" s="22">
        <v>49</v>
      </c>
      <c r="B106" s="19" t="s">
        <v>159</v>
      </c>
      <c r="C106" s="15">
        <f t="shared" si="1"/>
        <v>0</v>
      </c>
      <c r="D106" s="15"/>
    </row>
    <row r="107" spans="1:8">
      <c r="A107" s="22"/>
      <c r="B107" s="29" t="s">
        <v>160</v>
      </c>
      <c r="C107" s="15"/>
      <c r="D107" s="15"/>
    </row>
    <row r="108" spans="1:8">
      <c r="A108" s="15">
        <v>50</v>
      </c>
      <c r="B108" s="17" t="s">
        <v>162</v>
      </c>
      <c r="C108" s="15"/>
      <c r="D108" s="15"/>
    </row>
    <row r="109" spans="1:8">
      <c r="B109" s="36" t="s">
        <v>170</v>
      </c>
      <c r="C109" s="15">
        <f>(D109*8)</f>
        <v>1151.8</v>
      </c>
      <c r="D109" s="37">
        <f>SUM(D14:D108)</f>
        <v>143.97499999999999</v>
      </c>
    </row>
    <row r="112" spans="1:8">
      <c r="B112" t="s">
        <v>171</v>
      </c>
    </row>
  </sheetData>
  <mergeCells count="1">
    <mergeCell ref="B1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8" workbookViewId="0">
      <selection activeCell="C34" sqref="C34"/>
    </sheetView>
  </sheetViews>
  <sheetFormatPr defaultRowHeight="14.4"/>
  <cols>
    <col min="1" max="1" width="3" bestFit="1" customWidth="1"/>
    <col min="2" max="2" width="80.77734375" bestFit="1" customWidth="1"/>
    <col min="3" max="3" width="6.6640625" bestFit="1" customWidth="1"/>
    <col min="4" max="4" width="8.21875" bestFit="1" customWidth="1"/>
    <col min="6" max="6" width="35" bestFit="1" customWidth="1"/>
    <col min="7" max="7" width="13.109375" bestFit="1" customWidth="1"/>
    <col min="10" max="10" width="9.6640625" bestFit="1" customWidth="1"/>
  </cols>
  <sheetData>
    <row r="1" spans="1:10">
      <c r="B1" t="s">
        <v>139</v>
      </c>
    </row>
    <row r="6" spans="1:10">
      <c r="C6" t="s">
        <v>182</v>
      </c>
    </row>
    <row r="7" spans="1:10">
      <c r="C7" t="s">
        <v>141</v>
      </c>
    </row>
    <row r="8" spans="1:10">
      <c r="A8" t="s">
        <v>142</v>
      </c>
      <c r="B8" t="s">
        <v>188</v>
      </c>
      <c r="C8" t="s">
        <v>143</v>
      </c>
      <c r="D8" t="s">
        <v>144</v>
      </c>
    </row>
    <row r="9" spans="1:10">
      <c r="B9" t="s">
        <v>145</v>
      </c>
      <c r="F9" t="s">
        <v>256</v>
      </c>
      <c r="G9" t="s">
        <v>190</v>
      </c>
      <c r="H9" t="s">
        <v>191</v>
      </c>
      <c r="I9" t="s">
        <v>192</v>
      </c>
      <c r="J9" t="s">
        <v>193</v>
      </c>
    </row>
    <row r="10" spans="1:10">
      <c r="A10">
        <v>1</v>
      </c>
      <c r="B10" t="s">
        <v>257</v>
      </c>
      <c r="C10">
        <v>32</v>
      </c>
      <c r="D10">
        <f t="shared" ref="D10:D11" si="0">C10/8</f>
        <v>4</v>
      </c>
      <c r="F10" t="s">
        <v>258</v>
      </c>
      <c r="G10" t="s">
        <v>196</v>
      </c>
      <c r="H10" t="s">
        <v>259</v>
      </c>
      <c r="I10" t="s">
        <v>259</v>
      </c>
      <c r="J10" t="s">
        <v>198</v>
      </c>
    </row>
    <row r="11" spans="1:10">
      <c r="A11">
        <v>2</v>
      </c>
      <c r="B11" t="s">
        <v>155</v>
      </c>
      <c r="C11">
        <f>SUM(C14:C34)*0.1</f>
        <v>33.880000000000003</v>
      </c>
      <c r="D11">
        <f t="shared" si="0"/>
        <v>4.2350000000000003</v>
      </c>
      <c r="F11" t="s">
        <v>260</v>
      </c>
      <c r="G11" t="s">
        <v>261</v>
      </c>
      <c r="H11" t="s">
        <v>259</v>
      </c>
      <c r="I11" t="s">
        <v>259</v>
      </c>
      <c r="J11" t="s">
        <v>198</v>
      </c>
    </row>
    <row r="12" spans="1:10">
      <c r="A12">
        <v>3</v>
      </c>
      <c r="B12" t="s">
        <v>262</v>
      </c>
      <c r="C12">
        <v>32</v>
      </c>
      <c r="D12">
        <f>C12/8</f>
        <v>4</v>
      </c>
      <c r="F12" t="s">
        <v>263</v>
      </c>
      <c r="G12" t="s">
        <v>261</v>
      </c>
      <c r="H12" t="s">
        <v>259</v>
      </c>
      <c r="I12" t="s">
        <v>259</v>
      </c>
      <c r="J12" t="s">
        <v>198</v>
      </c>
    </row>
    <row r="13" spans="1:10">
      <c r="B13" t="s">
        <v>146</v>
      </c>
      <c r="F13" t="s">
        <v>264</v>
      </c>
      <c r="G13" t="s">
        <v>261</v>
      </c>
      <c r="H13" t="s">
        <v>259</v>
      </c>
      <c r="I13" t="s">
        <v>259</v>
      </c>
      <c r="J13" t="s">
        <v>198</v>
      </c>
    </row>
    <row r="14" spans="1:10">
      <c r="A14">
        <v>4</v>
      </c>
      <c r="B14" t="s">
        <v>199</v>
      </c>
      <c r="C14">
        <v>8</v>
      </c>
      <c r="D14">
        <f t="shared" ref="D14:D28" si="1">C14/8</f>
        <v>1</v>
      </c>
      <c r="F14" t="s">
        <v>31</v>
      </c>
      <c r="G14" t="s">
        <v>261</v>
      </c>
      <c r="H14" t="s">
        <v>259</v>
      </c>
      <c r="I14" t="s">
        <v>259</v>
      </c>
      <c r="J14" t="s">
        <v>198</v>
      </c>
    </row>
    <row r="15" spans="1:10">
      <c r="A15">
        <v>5</v>
      </c>
      <c r="B15" t="s">
        <v>263</v>
      </c>
      <c r="C15">
        <v>16</v>
      </c>
      <c r="D15">
        <f t="shared" si="1"/>
        <v>2</v>
      </c>
      <c r="F15" t="s">
        <v>265</v>
      </c>
      <c r="G15" t="s">
        <v>261</v>
      </c>
      <c r="H15" t="s">
        <v>259</v>
      </c>
      <c r="I15" t="s">
        <v>259</v>
      </c>
      <c r="J15" t="s">
        <v>198</v>
      </c>
    </row>
    <row r="16" spans="1:10">
      <c r="A16">
        <v>6</v>
      </c>
      <c r="B16" t="s">
        <v>266</v>
      </c>
      <c r="C16">
        <v>12</v>
      </c>
      <c r="D16">
        <f t="shared" si="1"/>
        <v>1.5</v>
      </c>
      <c r="F16" t="s">
        <v>267</v>
      </c>
      <c r="G16" t="s">
        <v>261</v>
      </c>
      <c r="H16" t="s">
        <v>259</v>
      </c>
      <c r="I16" t="s">
        <v>259</v>
      </c>
      <c r="J16" t="s">
        <v>198</v>
      </c>
    </row>
    <row r="17" spans="1:10">
      <c r="A17">
        <v>7</v>
      </c>
      <c r="B17" t="s">
        <v>268</v>
      </c>
      <c r="C17">
        <v>4</v>
      </c>
      <c r="D17">
        <f t="shared" si="1"/>
        <v>0.5</v>
      </c>
      <c r="F17" t="s">
        <v>269</v>
      </c>
      <c r="G17" t="s">
        <v>261</v>
      </c>
      <c r="H17" t="s">
        <v>259</v>
      </c>
      <c r="I17" t="s">
        <v>259</v>
      </c>
      <c r="J17" t="s">
        <v>198</v>
      </c>
    </row>
    <row r="18" spans="1:10">
      <c r="A18">
        <v>8</v>
      </c>
      <c r="B18" t="s">
        <v>15</v>
      </c>
      <c r="C18">
        <v>16</v>
      </c>
      <c r="D18">
        <f t="shared" si="1"/>
        <v>2</v>
      </c>
      <c r="F18" t="s">
        <v>270</v>
      </c>
      <c r="G18" t="s">
        <v>261</v>
      </c>
      <c r="H18" t="s">
        <v>259</v>
      </c>
      <c r="I18" t="s">
        <v>259</v>
      </c>
      <c r="J18" t="s">
        <v>198</v>
      </c>
    </row>
    <row r="19" spans="1:10">
      <c r="A19">
        <v>9</v>
      </c>
      <c r="B19" t="s">
        <v>271</v>
      </c>
      <c r="C19">
        <v>8</v>
      </c>
      <c r="D19">
        <f t="shared" si="1"/>
        <v>1</v>
      </c>
      <c r="F19" t="s">
        <v>272</v>
      </c>
      <c r="G19" t="s">
        <v>261</v>
      </c>
      <c r="H19" t="s">
        <v>259</v>
      </c>
      <c r="I19" t="s">
        <v>259</v>
      </c>
      <c r="J19" t="s">
        <v>198</v>
      </c>
    </row>
    <row r="20" spans="1:10">
      <c r="A20">
        <v>10</v>
      </c>
      <c r="B20" t="s">
        <v>273</v>
      </c>
      <c r="C20">
        <v>8</v>
      </c>
      <c r="D20">
        <f t="shared" si="1"/>
        <v>1</v>
      </c>
      <c r="F20" t="s">
        <v>274</v>
      </c>
      <c r="G20" t="s">
        <v>261</v>
      </c>
      <c r="H20" t="s">
        <v>259</v>
      </c>
      <c r="I20" t="s">
        <v>259</v>
      </c>
      <c r="J20" t="s">
        <v>198</v>
      </c>
    </row>
    <row r="21" spans="1:10">
      <c r="A21">
        <v>11</v>
      </c>
      <c r="B21" t="s">
        <v>275</v>
      </c>
      <c r="C21">
        <v>8</v>
      </c>
      <c r="D21">
        <f t="shared" si="1"/>
        <v>1</v>
      </c>
    </row>
    <row r="22" spans="1:10">
      <c r="A22">
        <v>12</v>
      </c>
      <c r="B22" t="s">
        <v>276</v>
      </c>
      <c r="C22">
        <v>10</v>
      </c>
      <c r="D22">
        <f t="shared" si="1"/>
        <v>1.25</v>
      </c>
      <c r="F22" t="s">
        <v>277</v>
      </c>
      <c r="G22" t="s">
        <v>228</v>
      </c>
      <c r="H22" t="s">
        <v>229</v>
      </c>
    </row>
    <row r="23" spans="1:10">
      <c r="A23">
        <v>13</v>
      </c>
      <c r="B23" t="s">
        <v>278</v>
      </c>
      <c r="C23">
        <v>10</v>
      </c>
      <c r="D23">
        <f t="shared" si="1"/>
        <v>1.25</v>
      </c>
      <c r="F23" t="s">
        <v>230</v>
      </c>
      <c r="G23" t="s">
        <v>279</v>
      </c>
    </row>
    <row r="24" spans="1:10">
      <c r="A24">
        <v>14</v>
      </c>
      <c r="B24" t="s">
        <v>280</v>
      </c>
      <c r="C24">
        <v>12</v>
      </c>
      <c r="D24">
        <f t="shared" si="1"/>
        <v>1.5</v>
      </c>
      <c r="F24" t="s">
        <v>233</v>
      </c>
      <c r="G24" t="s">
        <v>281</v>
      </c>
    </row>
    <row r="25" spans="1:10">
      <c r="A25">
        <v>15</v>
      </c>
      <c r="B25" t="s">
        <v>282</v>
      </c>
      <c r="C25">
        <v>16</v>
      </c>
      <c r="D25">
        <f t="shared" si="1"/>
        <v>2</v>
      </c>
      <c r="F25" t="s">
        <v>235</v>
      </c>
      <c r="G25" t="s">
        <v>283</v>
      </c>
    </row>
    <row r="26" spans="1:10">
      <c r="A26">
        <v>16</v>
      </c>
      <c r="B26" t="s">
        <v>284</v>
      </c>
      <c r="C26">
        <v>16</v>
      </c>
      <c r="D26">
        <f t="shared" si="1"/>
        <v>2</v>
      </c>
      <c r="F26" t="s">
        <v>238</v>
      </c>
      <c r="G26" t="s">
        <v>285</v>
      </c>
    </row>
    <row r="27" spans="1:10">
      <c r="A27">
        <v>17</v>
      </c>
      <c r="B27" t="s">
        <v>286</v>
      </c>
      <c r="C27">
        <v>24</v>
      </c>
      <c r="D27">
        <f t="shared" si="1"/>
        <v>3</v>
      </c>
    </row>
    <row r="28" spans="1:10">
      <c r="A28">
        <v>18</v>
      </c>
      <c r="B28" t="s">
        <v>287</v>
      </c>
      <c r="C28">
        <v>16</v>
      </c>
      <c r="D28">
        <f t="shared" si="1"/>
        <v>2</v>
      </c>
    </row>
    <row r="29" spans="1:10">
      <c r="A29">
        <v>19</v>
      </c>
      <c r="B29" t="s">
        <v>288</v>
      </c>
      <c r="C29">
        <v>6</v>
      </c>
      <c r="D29">
        <f>C29/8</f>
        <v>0.75</v>
      </c>
    </row>
    <row r="30" spans="1:10">
      <c r="A30">
        <v>20</v>
      </c>
      <c r="B30" t="s">
        <v>289</v>
      </c>
      <c r="C30">
        <v>8</v>
      </c>
      <c r="D30">
        <f>C30/8</f>
        <v>1</v>
      </c>
    </row>
    <row r="31" spans="1:10">
      <c r="A31">
        <v>21</v>
      </c>
      <c r="B31" t="s">
        <v>290</v>
      </c>
      <c r="C31">
        <v>6</v>
      </c>
      <c r="D31">
        <f>C31/8</f>
        <v>0.75</v>
      </c>
    </row>
    <row r="32" spans="1:10">
      <c r="A32">
        <v>22</v>
      </c>
      <c r="B32" t="s">
        <v>291</v>
      </c>
      <c r="C32">
        <v>38</v>
      </c>
      <c r="D32">
        <f>C32/8</f>
        <v>4.75</v>
      </c>
    </row>
    <row r="33" spans="2:4">
      <c r="B33" t="s">
        <v>150</v>
      </c>
    </row>
    <row r="34" spans="2:4">
      <c r="B34" t="s">
        <v>292</v>
      </c>
      <c r="C34">
        <f>SUM(C14:C32) *0.4</f>
        <v>96.800000000000011</v>
      </c>
      <c r="D34">
        <f>C34/8</f>
        <v>12.100000000000001</v>
      </c>
    </row>
    <row r="35" spans="2:4">
      <c r="B35" t="s">
        <v>251</v>
      </c>
      <c r="C35">
        <f>SUM(C10:C34)</f>
        <v>436.68</v>
      </c>
      <c r="D35">
        <f>SUM(D10:D34)</f>
        <v>54.585000000000001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53" workbookViewId="0">
      <selection activeCell="F65" sqref="F65"/>
    </sheetView>
  </sheetViews>
  <sheetFormatPr defaultRowHeight="14.4"/>
  <cols>
    <col min="1" max="1" width="9.5546875" style="31" customWidth="1"/>
    <col min="2" max="2" width="89.6640625" style="9" customWidth="1"/>
    <col min="3" max="3" width="14.33203125" style="31" customWidth="1"/>
    <col min="4" max="4" width="14.6640625" style="9" customWidth="1"/>
  </cols>
  <sheetData>
    <row r="1" spans="1:6">
      <c r="A1" s="21" t="s">
        <v>174</v>
      </c>
      <c r="B1" s="88"/>
      <c r="C1" s="89"/>
      <c r="D1" s="89"/>
      <c r="E1" s="89"/>
      <c r="F1" s="89"/>
    </row>
    <row r="2" spans="1:6">
      <c r="A2" s="21"/>
      <c r="B2" s="88"/>
      <c r="C2" s="89"/>
      <c r="D2" s="89"/>
      <c r="E2" s="89"/>
      <c r="F2" s="89"/>
    </row>
    <row r="3" spans="1:6">
      <c r="A3" s="21"/>
      <c r="B3" s="88"/>
      <c r="C3" s="89"/>
      <c r="D3" s="89"/>
      <c r="E3" s="89"/>
      <c r="F3" s="89"/>
    </row>
    <row r="4" spans="1:6">
      <c r="A4" s="21"/>
      <c r="B4" s="88"/>
      <c r="C4" s="89"/>
      <c r="D4" s="89"/>
      <c r="E4" s="89"/>
      <c r="F4" s="89"/>
    </row>
    <row r="5" spans="1:6">
      <c r="A5" s="21"/>
      <c r="B5" s="88"/>
      <c r="C5" s="89"/>
      <c r="D5" s="89"/>
      <c r="E5" s="89"/>
      <c r="F5" s="89"/>
    </row>
    <row r="6" spans="1:6">
      <c r="A6" s="10"/>
      <c r="B6" s="11"/>
      <c r="C6" s="86" t="s">
        <v>172</v>
      </c>
      <c r="D6" s="87"/>
      <c r="E6" s="86" t="s">
        <v>173</v>
      </c>
      <c r="F6" s="87"/>
    </row>
    <row r="7" spans="1:6">
      <c r="A7" s="10"/>
      <c r="B7" s="11"/>
      <c r="C7" s="86" t="s">
        <v>141</v>
      </c>
      <c r="D7" s="87"/>
      <c r="E7" s="86" t="s">
        <v>141</v>
      </c>
      <c r="F7" s="87"/>
    </row>
    <row r="8" spans="1:6">
      <c r="A8" s="40" t="s">
        <v>142</v>
      </c>
      <c r="B8" s="27" t="s">
        <v>151</v>
      </c>
      <c r="C8" s="40" t="s">
        <v>143</v>
      </c>
      <c r="D8" s="13" t="s">
        <v>144</v>
      </c>
      <c r="E8" s="44" t="s">
        <v>143</v>
      </c>
      <c r="F8" s="44" t="s">
        <v>144</v>
      </c>
    </row>
    <row r="9" spans="1:6">
      <c r="A9" s="39">
        <v>1</v>
      </c>
      <c r="B9" s="24" t="s">
        <v>152</v>
      </c>
      <c r="C9" s="15">
        <v>32</v>
      </c>
      <c r="D9" s="15">
        <f>C9/8</f>
        <v>4</v>
      </c>
      <c r="E9" s="55"/>
      <c r="F9" s="55">
        <f>E9/8</f>
        <v>0</v>
      </c>
    </row>
    <row r="10" spans="1:6">
      <c r="A10" s="39">
        <v>2</v>
      </c>
      <c r="B10" s="24" t="s">
        <v>154</v>
      </c>
      <c r="C10" s="15">
        <v>40</v>
      </c>
      <c r="D10" s="15">
        <f t="shared" ref="D10:D11" si="0">C10/8</f>
        <v>5</v>
      </c>
      <c r="E10" s="55">
        <v>40</v>
      </c>
      <c r="F10" s="55">
        <f t="shared" ref="F10" si="1">E10/8</f>
        <v>5</v>
      </c>
    </row>
    <row r="11" spans="1:6">
      <c r="A11" s="39">
        <v>3</v>
      </c>
      <c r="B11" s="24" t="s">
        <v>155</v>
      </c>
      <c r="C11" s="15">
        <f>SUM(C13:C63)*0.1</f>
        <v>60.2</v>
      </c>
      <c r="D11" s="15">
        <f t="shared" si="0"/>
        <v>7.5250000000000004</v>
      </c>
      <c r="E11" s="55"/>
      <c r="F11" s="55"/>
    </row>
    <row r="12" spans="1:6">
      <c r="A12" s="30"/>
      <c r="B12" s="14" t="s">
        <v>145</v>
      </c>
      <c r="C12" s="30"/>
      <c r="D12" s="14"/>
      <c r="E12" s="47"/>
      <c r="F12" s="47"/>
    </row>
    <row r="13" spans="1:6">
      <c r="A13" s="39">
        <v>4</v>
      </c>
      <c r="B13" t="s">
        <v>153</v>
      </c>
      <c r="C13" s="15">
        <v>85</v>
      </c>
      <c r="D13" s="15">
        <f>C13/8</f>
        <v>10.625</v>
      </c>
      <c r="E13" s="55">
        <v>85</v>
      </c>
      <c r="F13" s="55">
        <f>E13/8</f>
        <v>10.625</v>
      </c>
    </row>
    <row r="14" spans="1:6">
      <c r="A14" s="30"/>
      <c r="B14" s="14" t="s">
        <v>146</v>
      </c>
      <c r="C14" s="30"/>
      <c r="D14" s="14"/>
      <c r="E14" s="47"/>
      <c r="F14" s="47"/>
    </row>
    <row r="15" spans="1:6">
      <c r="A15" s="38"/>
      <c r="B15" s="23" t="s">
        <v>30</v>
      </c>
      <c r="C15" s="15"/>
      <c r="D15" s="15"/>
      <c r="E15" s="55"/>
      <c r="F15" s="55"/>
    </row>
    <row r="16" spans="1:6">
      <c r="A16" s="38">
        <v>5</v>
      </c>
      <c r="B16" s="24" t="s">
        <v>147</v>
      </c>
      <c r="C16" s="15">
        <v>4</v>
      </c>
      <c r="D16" s="15">
        <f t="shared" ref="D16:D68" si="2">C16/8</f>
        <v>0.5</v>
      </c>
      <c r="E16" s="55">
        <v>4</v>
      </c>
      <c r="F16" s="55">
        <f t="shared" ref="F16:F68" si="3">E16/8</f>
        <v>0.5</v>
      </c>
    </row>
    <row r="17" spans="1:6">
      <c r="A17" s="38">
        <v>6</v>
      </c>
      <c r="B17" s="24" t="s">
        <v>90</v>
      </c>
      <c r="C17" s="15">
        <v>8</v>
      </c>
      <c r="D17" s="15">
        <f t="shared" si="2"/>
        <v>1</v>
      </c>
      <c r="E17" s="55">
        <v>8</v>
      </c>
      <c r="F17" s="55">
        <f t="shared" si="3"/>
        <v>1</v>
      </c>
    </row>
    <row r="18" spans="1:6">
      <c r="A18" s="38">
        <v>7</v>
      </c>
      <c r="B18" s="25" t="s">
        <v>21</v>
      </c>
      <c r="C18" s="15">
        <v>4</v>
      </c>
      <c r="D18" s="15">
        <f t="shared" si="2"/>
        <v>0.5</v>
      </c>
      <c r="E18" s="55">
        <v>4</v>
      </c>
      <c r="F18" s="55">
        <f t="shared" si="3"/>
        <v>0.5</v>
      </c>
    </row>
    <row r="19" spans="1:6">
      <c r="A19" s="38">
        <v>8</v>
      </c>
      <c r="B19" s="25" t="s">
        <v>161</v>
      </c>
      <c r="C19" s="15">
        <v>4</v>
      </c>
      <c r="D19" s="15">
        <f t="shared" si="2"/>
        <v>0.5</v>
      </c>
      <c r="E19" s="55">
        <v>4</v>
      </c>
      <c r="F19" s="55">
        <f t="shared" si="3"/>
        <v>0.5</v>
      </c>
    </row>
    <row r="20" spans="1:6">
      <c r="A20" s="38">
        <v>9</v>
      </c>
      <c r="B20" s="25" t="s">
        <v>20</v>
      </c>
      <c r="C20" s="15">
        <v>12</v>
      </c>
      <c r="D20" s="15">
        <f t="shared" si="2"/>
        <v>1.5</v>
      </c>
      <c r="E20" s="55">
        <v>12</v>
      </c>
      <c r="F20" s="55">
        <f t="shared" si="3"/>
        <v>1.5</v>
      </c>
    </row>
    <row r="21" spans="1:6">
      <c r="A21" s="38">
        <v>10</v>
      </c>
      <c r="B21" s="25" t="s">
        <v>3</v>
      </c>
      <c r="C21" s="15">
        <v>8</v>
      </c>
      <c r="D21" s="15">
        <f t="shared" si="2"/>
        <v>1</v>
      </c>
      <c r="E21" s="55">
        <v>8</v>
      </c>
      <c r="F21" s="55">
        <f t="shared" si="3"/>
        <v>1</v>
      </c>
    </row>
    <row r="22" spans="1:6">
      <c r="A22" s="38">
        <v>11</v>
      </c>
      <c r="B22" s="24" t="s">
        <v>4</v>
      </c>
      <c r="C22" s="15">
        <v>48</v>
      </c>
      <c r="D22" s="15">
        <f t="shared" si="2"/>
        <v>6</v>
      </c>
      <c r="E22" s="55">
        <v>48</v>
      </c>
      <c r="F22" s="55">
        <f t="shared" si="3"/>
        <v>6</v>
      </c>
    </row>
    <row r="23" spans="1:6">
      <c r="A23" s="38">
        <v>12</v>
      </c>
      <c r="B23" s="24" t="s">
        <v>5</v>
      </c>
      <c r="C23" s="15">
        <v>12</v>
      </c>
      <c r="D23" s="15">
        <f t="shared" si="2"/>
        <v>1.5</v>
      </c>
      <c r="E23" s="55">
        <v>12</v>
      </c>
      <c r="F23" s="55">
        <f t="shared" si="3"/>
        <v>1.5</v>
      </c>
    </row>
    <row r="24" spans="1:6">
      <c r="A24" s="38">
        <v>13</v>
      </c>
      <c r="B24" s="24" t="s">
        <v>148</v>
      </c>
      <c r="C24" s="15">
        <v>16</v>
      </c>
      <c r="D24" s="15">
        <f t="shared" si="2"/>
        <v>2</v>
      </c>
      <c r="E24" s="55">
        <v>16</v>
      </c>
      <c r="F24" s="55">
        <f t="shared" si="3"/>
        <v>2</v>
      </c>
    </row>
    <row r="25" spans="1:6">
      <c r="A25" s="38"/>
      <c r="B25" s="26" t="s">
        <v>31</v>
      </c>
      <c r="C25" s="15"/>
      <c r="D25" s="15">
        <f t="shared" si="2"/>
        <v>0</v>
      </c>
      <c r="E25" s="55"/>
      <c r="F25" s="55">
        <f t="shared" si="3"/>
        <v>0</v>
      </c>
    </row>
    <row r="26" spans="1:6">
      <c r="A26" s="38">
        <v>14</v>
      </c>
      <c r="B26" s="24" t="s">
        <v>32</v>
      </c>
      <c r="C26" s="15">
        <v>12</v>
      </c>
      <c r="D26" s="15">
        <f t="shared" si="2"/>
        <v>1.5</v>
      </c>
      <c r="E26" s="55">
        <v>12</v>
      </c>
      <c r="F26" s="55">
        <f t="shared" si="3"/>
        <v>1.5</v>
      </c>
    </row>
    <row r="27" spans="1:6">
      <c r="A27" s="38">
        <v>15</v>
      </c>
      <c r="B27" s="24" t="s">
        <v>37</v>
      </c>
      <c r="C27" s="15">
        <v>6</v>
      </c>
      <c r="D27" s="15">
        <f t="shared" si="2"/>
        <v>0.75</v>
      </c>
      <c r="E27" s="55">
        <v>6</v>
      </c>
      <c r="F27" s="55">
        <f t="shared" si="3"/>
        <v>0.75</v>
      </c>
    </row>
    <row r="28" spans="1:6">
      <c r="A28" s="38">
        <v>16</v>
      </c>
      <c r="B28" s="24" t="s">
        <v>36</v>
      </c>
      <c r="C28" s="20">
        <v>12</v>
      </c>
      <c r="D28" s="15">
        <f t="shared" si="2"/>
        <v>1.5</v>
      </c>
      <c r="E28" s="55">
        <v>12</v>
      </c>
      <c r="F28" s="55">
        <f t="shared" si="3"/>
        <v>1.5</v>
      </c>
    </row>
    <row r="29" spans="1:6">
      <c r="A29" s="38">
        <v>17</v>
      </c>
      <c r="B29" s="24" t="s">
        <v>45</v>
      </c>
      <c r="C29" s="20">
        <v>10</v>
      </c>
      <c r="D29" s="15">
        <f t="shared" si="2"/>
        <v>1.25</v>
      </c>
      <c r="E29" s="55">
        <v>10</v>
      </c>
      <c r="F29" s="55">
        <f t="shared" si="3"/>
        <v>1.25</v>
      </c>
    </row>
    <row r="30" spans="1:6">
      <c r="A30" s="38">
        <v>18</v>
      </c>
      <c r="B30" s="24" t="s">
        <v>54</v>
      </c>
      <c r="C30" s="20">
        <v>6</v>
      </c>
      <c r="D30" s="15">
        <f t="shared" si="2"/>
        <v>0.75</v>
      </c>
      <c r="E30" s="55">
        <v>6</v>
      </c>
      <c r="F30" s="55">
        <f t="shared" si="3"/>
        <v>0.75</v>
      </c>
    </row>
    <row r="31" spans="1:6">
      <c r="A31" s="38">
        <v>19</v>
      </c>
      <c r="B31" s="24" t="s">
        <v>76</v>
      </c>
      <c r="C31" s="20">
        <v>6</v>
      </c>
      <c r="D31" s="15">
        <f t="shared" si="2"/>
        <v>0.75</v>
      </c>
      <c r="E31" s="55">
        <v>6</v>
      </c>
      <c r="F31" s="55">
        <f t="shared" si="3"/>
        <v>0.75</v>
      </c>
    </row>
    <row r="32" spans="1:6">
      <c r="A32" s="38">
        <v>20</v>
      </c>
      <c r="B32" s="24" t="s">
        <v>55</v>
      </c>
      <c r="C32" s="20">
        <v>12</v>
      </c>
      <c r="D32" s="15">
        <f t="shared" si="2"/>
        <v>1.5</v>
      </c>
      <c r="E32" s="55">
        <v>12</v>
      </c>
      <c r="F32" s="55">
        <f t="shared" si="3"/>
        <v>1.5</v>
      </c>
    </row>
    <row r="33" spans="1:10">
      <c r="A33" s="38">
        <v>21</v>
      </c>
      <c r="B33" s="24" t="s">
        <v>83</v>
      </c>
      <c r="C33" s="20">
        <v>24</v>
      </c>
      <c r="D33" s="15">
        <f t="shared" si="2"/>
        <v>3</v>
      </c>
      <c r="E33" s="55">
        <v>24</v>
      </c>
      <c r="F33" s="55">
        <f t="shared" si="3"/>
        <v>3</v>
      </c>
      <c r="J33" t="s">
        <v>303</v>
      </c>
    </row>
    <row r="34" spans="1:10">
      <c r="A34" s="38">
        <v>22</v>
      </c>
      <c r="B34" s="24" t="s">
        <v>56</v>
      </c>
      <c r="C34" s="20">
        <v>12</v>
      </c>
      <c r="D34" s="15">
        <f t="shared" si="2"/>
        <v>1.5</v>
      </c>
      <c r="E34" s="55">
        <v>12</v>
      </c>
      <c r="F34" s="55">
        <f t="shared" si="3"/>
        <v>1.5</v>
      </c>
      <c r="H34" t="s">
        <v>294</v>
      </c>
      <c r="I34">
        <f>SUM(C15:C63)</f>
        <v>517</v>
      </c>
      <c r="J34">
        <f>I34/8/1.5</f>
        <v>43.083333333333336</v>
      </c>
    </row>
    <row r="35" spans="1:10">
      <c r="A35" s="38">
        <v>23</v>
      </c>
      <c r="B35" s="24" t="s">
        <v>8</v>
      </c>
      <c r="C35" s="15">
        <v>16</v>
      </c>
      <c r="D35" s="15">
        <f t="shared" si="2"/>
        <v>2</v>
      </c>
      <c r="E35" s="55">
        <v>16</v>
      </c>
      <c r="F35" s="55">
        <f t="shared" si="3"/>
        <v>2</v>
      </c>
      <c r="H35" t="s">
        <v>295</v>
      </c>
      <c r="I35" s="41">
        <f>SUM(E16:E64)</f>
        <v>517</v>
      </c>
    </row>
    <row r="36" spans="1:10">
      <c r="A36" s="38">
        <v>24</v>
      </c>
      <c r="B36" s="24" t="s">
        <v>7</v>
      </c>
      <c r="C36" s="15">
        <v>8</v>
      </c>
      <c r="D36" s="15">
        <f t="shared" si="2"/>
        <v>1</v>
      </c>
      <c r="E36" s="55">
        <v>8</v>
      </c>
      <c r="F36" s="55">
        <f t="shared" si="3"/>
        <v>1</v>
      </c>
    </row>
    <row r="37" spans="1:10">
      <c r="A37" s="38">
        <v>25</v>
      </c>
      <c r="B37" s="24" t="s">
        <v>9</v>
      </c>
      <c r="C37" s="15">
        <v>6</v>
      </c>
      <c r="D37" s="15">
        <f t="shared" si="2"/>
        <v>0.75</v>
      </c>
      <c r="E37" s="55">
        <v>6</v>
      </c>
      <c r="F37" s="55">
        <f t="shared" si="3"/>
        <v>0.75</v>
      </c>
    </row>
    <row r="38" spans="1:10">
      <c r="A38" s="38">
        <v>26</v>
      </c>
      <c r="B38" s="24" t="s">
        <v>39</v>
      </c>
      <c r="C38" s="15">
        <v>6</v>
      </c>
      <c r="D38" s="15">
        <f t="shared" si="2"/>
        <v>0.75</v>
      </c>
      <c r="E38" s="55">
        <v>6</v>
      </c>
      <c r="F38" s="55">
        <f t="shared" si="3"/>
        <v>0.75</v>
      </c>
    </row>
    <row r="39" spans="1:10">
      <c r="A39" s="38">
        <v>27</v>
      </c>
      <c r="B39" s="24" t="s">
        <v>38</v>
      </c>
      <c r="C39" s="21">
        <v>6</v>
      </c>
      <c r="D39" s="15">
        <f t="shared" si="2"/>
        <v>0.75</v>
      </c>
      <c r="E39" s="55">
        <v>6</v>
      </c>
      <c r="F39" s="55">
        <f t="shared" si="3"/>
        <v>0.75</v>
      </c>
    </row>
    <row r="40" spans="1:10">
      <c r="A40" s="38">
        <v>28</v>
      </c>
      <c r="B40" s="24" t="s">
        <v>40</v>
      </c>
      <c r="C40" s="21">
        <v>8</v>
      </c>
      <c r="D40" s="15">
        <f t="shared" si="2"/>
        <v>1</v>
      </c>
      <c r="E40" s="55">
        <v>8</v>
      </c>
      <c r="F40" s="55">
        <f t="shared" si="3"/>
        <v>1</v>
      </c>
    </row>
    <row r="41" spans="1:10">
      <c r="A41" s="38">
        <v>29</v>
      </c>
      <c r="B41" s="24" t="s">
        <v>89</v>
      </c>
      <c r="C41" s="20">
        <v>6</v>
      </c>
      <c r="D41" s="15">
        <f t="shared" si="2"/>
        <v>0.75</v>
      </c>
      <c r="E41" s="55">
        <v>6</v>
      </c>
      <c r="F41" s="55">
        <f t="shared" si="3"/>
        <v>0.75</v>
      </c>
    </row>
    <row r="42" spans="1:10">
      <c r="A42" s="38">
        <v>30</v>
      </c>
      <c r="B42" s="24" t="s">
        <v>91</v>
      </c>
      <c r="C42" s="20">
        <v>12</v>
      </c>
      <c r="D42" s="15">
        <f t="shared" si="2"/>
        <v>1.5</v>
      </c>
      <c r="E42" s="55">
        <v>12</v>
      </c>
      <c r="F42" s="55">
        <f t="shared" si="3"/>
        <v>1.5</v>
      </c>
    </row>
    <row r="43" spans="1:10">
      <c r="A43" s="38">
        <v>31</v>
      </c>
      <c r="B43" s="24" t="s">
        <v>41</v>
      </c>
      <c r="C43" s="20">
        <v>8</v>
      </c>
      <c r="D43" s="15">
        <f t="shared" si="2"/>
        <v>1</v>
      </c>
      <c r="E43" s="55">
        <v>8</v>
      </c>
      <c r="F43" s="55">
        <f t="shared" si="3"/>
        <v>1</v>
      </c>
    </row>
    <row r="44" spans="1:10">
      <c r="A44" s="38">
        <v>32</v>
      </c>
      <c r="B44" s="24" t="s">
        <v>95</v>
      </c>
      <c r="C44" s="20">
        <v>32</v>
      </c>
      <c r="D44" s="15">
        <f t="shared" si="2"/>
        <v>4</v>
      </c>
      <c r="E44" s="55">
        <v>32</v>
      </c>
      <c r="F44" s="55">
        <f t="shared" si="3"/>
        <v>4</v>
      </c>
    </row>
    <row r="45" spans="1:10">
      <c r="A45" s="38">
        <v>33</v>
      </c>
      <c r="B45" s="24" t="s">
        <v>42</v>
      </c>
      <c r="C45" s="20">
        <v>6</v>
      </c>
      <c r="D45" s="15">
        <f t="shared" si="2"/>
        <v>0.75</v>
      </c>
      <c r="E45" s="55">
        <v>6</v>
      </c>
      <c r="F45" s="55">
        <f t="shared" si="3"/>
        <v>0.75</v>
      </c>
    </row>
    <row r="46" spans="1:10">
      <c r="A46" s="38">
        <v>34</v>
      </c>
      <c r="B46" s="24" t="s">
        <v>43</v>
      </c>
      <c r="C46" s="20">
        <v>6</v>
      </c>
      <c r="D46" s="15">
        <f t="shared" si="2"/>
        <v>0.75</v>
      </c>
      <c r="E46" s="55">
        <v>6</v>
      </c>
      <c r="F46" s="55">
        <f t="shared" si="3"/>
        <v>0.75</v>
      </c>
    </row>
    <row r="47" spans="1:10">
      <c r="A47" s="38"/>
      <c r="B47" s="23" t="s">
        <v>46</v>
      </c>
      <c r="C47" s="20"/>
      <c r="D47" s="15">
        <f t="shared" si="2"/>
        <v>0</v>
      </c>
      <c r="E47" s="55"/>
      <c r="F47" s="55">
        <f t="shared" si="3"/>
        <v>0</v>
      </c>
    </row>
    <row r="48" spans="1:10">
      <c r="A48" s="38">
        <v>35</v>
      </c>
      <c r="B48" s="24" t="s">
        <v>47</v>
      </c>
      <c r="C48" s="20">
        <v>6</v>
      </c>
      <c r="D48" s="15">
        <f t="shared" si="2"/>
        <v>0.75</v>
      </c>
      <c r="E48" s="55">
        <v>6</v>
      </c>
      <c r="F48" s="55">
        <f t="shared" si="3"/>
        <v>0.75</v>
      </c>
    </row>
    <row r="49" spans="1:6">
      <c r="A49" s="38"/>
      <c r="B49" s="23" t="s">
        <v>48</v>
      </c>
      <c r="C49" s="20"/>
      <c r="D49" s="15">
        <f t="shared" si="2"/>
        <v>0</v>
      </c>
      <c r="E49" s="55"/>
      <c r="F49" s="55">
        <f t="shared" si="3"/>
        <v>0</v>
      </c>
    </row>
    <row r="50" spans="1:6">
      <c r="A50" s="38">
        <v>36</v>
      </c>
      <c r="B50" s="24" t="s">
        <v>13</v>
      </c>
      <c r="C50" s="20">
        <v>8</v>
      </c>
      <c r="D50" s="15">
        <f t="shared" si="2"/>
        <v>1</v>
      </c>
      <c r="E50" s="55">
        <v>8</v>
      </c>
      <c r="F50" s="55">
        <f t="shared" si="3"/>
        <v>1</v>
      </c>
    </row>
    <row r="51" spans="1:6">
      <c r="A51" s="38">
        <v>37</v>
      </c>
      <c r="B51" s="24" t="s">
        <v>12</v>
      </c>
      <c r="C51" s="20">
        <v>6</v>
      </c>
      <c r="D51" s="15">
        <f t="shared" si="2"/>
        <v>0.75</v>
      </c>
      <c r="E51" s="55">
        <v>6</v>
      </c>
      <c r="F51" s="55">
        <f t="shared" si="3"/>
        <v>0.75</v>
      </c>
    </row>
    <row r="52" spans="1:6">
      <c r="A52" s="38">
        <v>38</v>
      </c>
      <c r="B52" s="24" t="s">
        <v>49</v>
      </c>
      <c r="C52" s="20">
        <v>35</v>
      </c>
      <c r="D52" s="15">
        <f t="shared" si="2"/>
        <v>4.375</v>
      </c>
      <c r="E52" s="55">
        <v>35</v>
      </c>
      <c r="F52" s="55">
        <f t="shared" si="3"/>
        <v>4.375</v>
      </c>
    </row>
    <row r="53" spans="1:6">
      <c r="A53" s="38">
        <v>39</v>
      </c>
      <c r="B53" s="24" t="s">
        <v>53</v>
      </c>
      <c r="C53" s="20">
        <v>16</v>
      </c>
      <c r="D53" s="15">
        <f t="shared" si="2"/>
        <v>2</v>
      </c>
      <c r="E53" s="55">
        <v>16</v>
      </c>
      <c r="F53" s="55">
        <f t="shared" si="3"/>
        <v>2</v>
      </c>
    </row>
    <row r="54" spans="1:6">
      <c r="A54" s="38">
        <v>40</v>
      </c>
      <c r="B54" s="24" t="s">
        <v>72</v>
      </c>
      <c r="C54" s="20">
        <v>24</v>
      </c>
      <c r="D54" s="15">
        <f t="shared" si="2"/>
        <v>3</v>
      </c>
      <c r="E54" s="55">
        <v>24</v>
      </c>
      <c r="F54" s="55">
        <f t="shared" si="3"/>
        <v>3</v>
      </c>
    </row>
    <row r="55" spans="1:6">
      <c r="A55" s="38">
        <v>41</v>
      </c>
      <c r="B55" s="24" t="s">
        <v>77</v>
      </c>
      <c r="C55" s="20">
        <v>8</v>
      </c>
      <c r="D55" s="15">
        <f t="shared" si="2"/>
        <v>1</v>
      </c>
      <c r="E55" s="55">
        <v>8</v>
      </c>
      <c r="F55" s="55">
        <f t="shared" si="3"/>
        <v>1</v>
      </c>
    </row>
    <row r="56" spans="1:6">
      <c r="A56" s="39">
        <v>42</v>
      </c>
      <c r="B56" s="24" t="s">
        <v>78</v>
      </c>
      <c r="C56" s="20">
        <v>8</v>
      </c>
      <c r="D56" s="15">
        <f t="shared" si="2"/>
        <v>1</v>
      </c>
      <c r="E56" s="55">
        <v>8</v>
      </c>
      <c r="F56" s="55">
        <f t="shared" si="3"/>
        <v>1</v>
      </c>
    </row>
    <row r="57" spans="1:6">
      <c r="A57" s="39">
        <v>43</v>
      </c>
      <c r="B57" s="24" t="s">
        <v>80</v>
      </c>
      <c r="C57" s="20">
        <v>4</v>
      </c>
      <c r="D57" s="15">
        <f t="shared" si="2"/>
        <v>0.5</v>
      </c>
      <c r="E57" s="55">
        <v>4</v>
      </c>
      <c r="F57" s="55">
        <f t="shared" si="3"/>
        <v>0.5</v>
      </c>
    </row>
    <row r="58" spans="1:6">
      <c r="A58" s="39">
        <v>44</v>
      </c>
      <c r="B58" s="24" t="s">
        <v>81</v>
      </c>
      <c r="C58" s="20">
        <v>4</v>
      </c>
      <c r="D58" s="15">
        <f t="shared" si="2"/>
        <v>0.5</v>
      </c>
      <c r="E58" s="55">
        <v>4</v>
      </c>
      <c r="F58" s="55">
        <f t="shared" si="3"/>
        <v>0.5</v>
      </c>
    </row>
    <row r="59" spans="1:6">
      <c r="A59" s="39">
        <v>45</v>
      </c>
      <c r="B59" s="24" t="s">
        <v>138</v>
      </c>
      <c r="C59" s="20">
        <v>4</v>
      </c>
      <c r="D59" s="15">
        <f t="shared" si="2"/>
        <v>0.5</v>
      </c>
      <c r="E59" s="55">
        <v>4</v>
      </c>
      <c r="F59" s="55">
        <f t="shared" si="3"/>
        <v>0.5</v>
      </c>
    </row>
    <row r="60" spans="1:6">
      <c r="A60" s="39"/>
      <c r="B60" s="28" t="s">
        <v>149</v>
      </c>
      <c r="C60" s="20"/>
      <c r="D60" s="15">
        <f t="shared" si="2"/>
        <v>0</v>
      </c>
      <c r="E60" s="55"/>
      <c r="F60" s="55">
        <f t="shared" si="3"/>
        <v>0</v>
      </c>
    </row>
    <row r="61" spans="1:6">
      <c r="A61" s="39">
        <v>46</v>
      </c>
      <c r="B61" s="18" t="s">
        <v>149</v>
      </c>
      <c r="C61" s="20">
        <v>42</v>
      </c>
      <c r="D61" s="15">
        <f t="shared" si="2"/>
        <v>5.25</v>
      </c>
      <c r="E61" s="55">
        <v>42</v>
      </c>
      <c r="F61" s="55">
        <f t="shared" si="3"/>
        <v>5.25</v>
      </c>
    </row>
    <row r="62" spans="1:6">
      <c r="A62" s="39"/>
      <c r="B62" s="28" t="s">
        <v>150</v>
      </c>
      <c r="C62" s="20"/>
      <c r="D62" s="15">
        <f t="shared" si="2"/>
        <v>0</v>
      </c>
      <c r="E62" s="55"/>
      <c r="F62" s="55">
        <f t="shared" si="3"/>
        <v>0</v>
      </c>
    </row>
    <row r="63" spans="1:6">
      <c r="A63" s="39">
        <v>47</v>
      </c>
      <c r="B63" s="18" t="s">
        <v>157</v>
      </c>
      <c r="C63" s="20">
        <v>16</v>
      </c>
      <c r="D63" s="15">
        <f t="shared" si="2"/>
        <v>2</v>
      </c>
      <c r="E63" s="55">
        <v>16</v>
      </c>
      <c r="F63" s="55">
        <f t="shared" si="3"/>
        <v>2</v>
      </c>
    </row>
    <row r="64" spans="1:6">
      <c r="A64" s="39"/>
      <c r="B64" s="29" t="s">
        <v>156</v>
      </c>
      <c r="C64" s="20"/>
      <c r="D64" s="15">
        <f t="shared" si="2"/>
        <v>0</v>
      </c>
      <c r="E64" s="55"/>
      <c r="F64" s="55">
        <f t="shared" si="3"/>
        <v>0</v>
      </c>
    </row>
    <row r="65" spans="1:6">
      <c r="A65" s="39">
        <v>48</v>
      </c>
      <c r="B65" s="19" t="s">
        <v>158</v>
      </c>
      <c r="C65" s="20">
        <f>SUM(C15:C63)*0.3</f>
        <v>155.1</v>
      </c>
      <c r="D65" s="15">
        <f t="shared" si="2"/>
        <v>19.387499999999999</v>
      </c>
      <c r="E65" s="55">
        <f>SUM(E15:E63)*0.3</f>
        <v>155.1</v>
      </c>
      <c r="F65" s="55">
        <f t="shared" si="3"/>
        <v>19.387499999999999</v>
      </c>
    </row>
    <row r="66" spans="1:6">
      <c r="A66" s="39">
        <v>49</v>
      </c>
      <c r="B66" s="19" t="s">
        <v>159</v>
      </c>
      <c r="C66" s="20">
        <v>8</v>
      </c>
      <c r="D66" s="15">
        <f t="shared" si="2"/>
        <v>1</v>
      </c>
      <c r="E66" s="55">
        <v>8</v>
      </c>
      <c r="F66" s="55">
        <f t="shared" si="3"/>
        <v>1</v>
      </c>
    </row>
    <row r="67" spans="1:6">
      <c r="A67" s="39"/>
      <c r="B67" s="29" t="s">
        <v>160</v>
      </c>
      <c r="C67" s="20"/>
      <c r="D67" s="15">
        <f t="shared" si="2"/>
        <v>0</v>
      </c>
      <c r="E67" s="55"/>
      <c r="F67" s="55">
        <f t="shared" si="3"/>
        <v>0</v>
      </c>
    </row>
    <row r="68" spans="1:6">
      <c r="A68" s="15">
        <v>50</v>
      </c>
      <c r="B68" s="17" t="s">
        <v>162</v>
      </c>
      <c r="C68" s="15">
        <v>8</v>
      </c>
      <c r="D68" s="15">
        <f t="shared" si="2"/>
        <v>1</v>
      </c>
      <c r="E68" s="55">
        <v>8</v>
      </c>
      <c r="F68" s="55">
        <f t="shared" si="3"/>
        <v>1</v>
      </c>
    </row>
    <row r="69" spans="1:6">
      <c r="B69" s="9" t="s">
        <v>170</v>
      </c>
      <c r="C69" s="31">
        <f>SUM(C13:C68)</f>
        <v>773.1</v>
      </c>
      <c r="D69" s="9">
        <f>C69/8</f>
        <v>96.637500000000003</v>
      </c>
      <c r="E69">
        <f>SUM(E13:E68)</f>
        <v>773.1</v>
      </c>
      <c r="F69" s="56">
        <f>E69/8</f>
        <v>96.637500000000003</v>
      </c>
    </row>
  </sheetData>
  <mergeCells count="5">
    <mergeCell ref="E6:F6"/>
    <mergeCell ref="E7:F7"/>
    <mergeCell ref="B1:F5"/>
    <mergeCell ref="C6:D6"/>
    <mergeCell ref="C7:D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topLeftCell="A23" workbookViewId="0">
      <selection activeCell="C49" sqref="C49"/>
    </sheetView>
  </sheetViews>
  <sheetFormatPr defaultColWidth="9.5546875" defaultRowHeight="15" customHeight="1"/>
  <cols>
    <col min="1" max="1" width="9.5546875" style="43" customWidth="1"/>
    <col min="2" max="2" width="89.77734375" style="43" customWidth="1"/>
    <col min="3" max="3" width="14.21875" style="43" customWidth="1"/>
    <col min="4" max="4" width="14.6640625" style="43" customWidth="1"/>
    <col min="5" max="5" width="9.5546875" style="43" customWidth="1"/>
    <col min="6" max="6" width="58.44140625" style="43" bestFit="1" customWidth="1"/>
    <col min="7" max="256" width="9.5546875" style="43" customWidth="1"/>
    <col min="257" max="16384" width="9.5546875" style="52"/>
  </cols>
  <sheetData>
    <row r="1" spans="1:10" ht="16.95" customHeight="1">
      <c r="A1"/>
      <c r="B1" t="s">
        <v>139</v>
      </c>
      <c r="C1"/>
      <c r="D1"/>
      <c r="E1" s="59"/>
      <c r="F1" s="59"/>
      <c r="G1" s="59"/>
      <c r="H1" s="59"/>
      <c r="I1" s="59"/>
    </row>
    <row r="2" spans="1:10" ht="16.95" customHeight="1">
      <c r="A2"/>
      <c r="B2"/>
      <c r="C2"/>
      <c r="D2"/>
      <c r="E2" s="59"/>
      <c r="F2" s="59"/>
      <c r="G2" s="59"/>
      <c r="H2" s="59"/>
      <c r="I2" s="59"/>
    </row>
    <row r="3" spans="1:10" ht="16.95" customHeight="1">
      <c r="A3"/>
      <c r="B3"/>
      <c r="C3"/>
      <c r="D3"/>
      <c r="E3" s="59"/>
      <c r="F3" s="59"/>
      <c r="G3" s="59"/>
      <c r="H3" s="59"/>
      <c r="I3" s="59"/>
    </row>
    <row r="4" spans="1:10" ht="16.95" customHeight="1">
      <c r="A4"/>
      <c r="B4"/>
      <c r="C4"/>
      <c r="D4"/>
      <c r="E4" s="59"/>
      <c r="F4" s="59"/>
      <c r="G4" s="59"/>
      <c r="H4" s="59"/>
      <c r="I4" s="59"/>
    </row>
    <row r="5" spans="1:10" ht="16.95" customHeight="1">
      <c r="A5"/>
      <c r="B5"/>
      <c r="C5"/>
      <c r="D5"/>
      <c r="E5" s="59"/>
      <c r="F5" s="59"/>
      <c r="G5" s="59"/>
      <c r="H5" s="59"/>
      <c r="I5" s="59"/>
    </row>
    <row r="6" spans="1:10" ht="16.95" customHeight="1">
      <c r="A6"/>
      <c r="B6"/>
      <c r="C6" t="s">
        <v>140</v>
      </c>
      <c r="D6"/>
      <c r="E6" s="60"/>
      <c r="F6" s="61"/>
      <c r="G6" s="59"/>
      <c r="H6" s="59"/>
      <c r="I6" s="59"/>
    </row>
    <row r="7" spans="1:10" ht="16.95" customHeight="1">
      <c r="A7"/>
      <c r="B7"/>
      <c r="C7" t="s">
        <v>141</v>
      </c>
      <c r="D7"/>
      <c r="E7" s="62"/>
      <c r="F7" s="62"/>
      <c r="G7" s="63"/>
      <c r="H7" s="59"/>
      <c r="I7" s="59"/>
    </row>
    <row r="8" spans="1:10" ht="16.95" customHeight="1">
      <c r="A8" t="s">
        <v>142</v>
      </c>
      <c r="B8" t="s">
        <v>188</v>
      </c>
      <c r="C8" t="s">
        <v>143</v>
      </c>
      <c r="D8" t="s">
        <v>144</v>
      </c>
      <c r="E8" s="64"/>
      <c r="F8" s="65"/>
      <c r="G8" s="59"/>
      <c r="H8" s="59"/>
      <c r="I8" s="59"/>
    </row>
    <row r="9" spans="1:10" ht="16.95" customHeight="1">
      <c r="A9"/>
      <c r="B9" t="s">
        <v>145</v>
      </c>
      <c r="C9"/>
      <c r="D9"/>
      <c r="E9" s="59"/>
      <c r="F9" s="66" t="s">
        <v>189</v>
      </c>
      <c r="G9" s="66" t="s">
        <v>190</v>
      </c>
      <c r="H9" s="66" t="s">
        <v>191</v>
      </c>
      <c r="I9" s="66" t="s">
        <v>192</v>
      </c>
      <c r="J9" s="66" t="s">
        <v>193</v>
      </c>
    </row>
    <row r="10" spans="1:10" ht="16.95" customHeight="1">
      <c r="A10"/>
      <c r="B10" t="s">
        <v>194</v>
      </c>
      <c r="C10">
        <v>72</v>
      </c>
      <c r="D10">
        <f>C10/8</f>
        <v>9</v>
      </c>
      <c r="E10" s="59"/>
      <c r="F10" s="67" t="s">
        <v>195</v>
      </c>
      <c r="G10" s="68" t="s">
        <v>196</v>
      </c>
      <c r="H10" s="69" t="s">
        <v>197</v>
      </c>
      <c r="I10" s="70" t="s">
        <v>197</v>
      </c>
      <c r="J10" s="71" t="s">
        <v>198</v>
      </c>
    </row>
    <row r="11" spans="1:10" ht="16.95" customHeight="1">
      <c r="A11"/>
      <c r="B11" t="s">
        <v>146</v>
      </c>
      <c r="C11"/>
      <c r="D11"/>
      <c r="E11" s="59"/>
      <c r="F11" s="67" t="s">
        <v>27</v>
      </c>
      <c r="G11" s="68" t="s">
        <v>196</v>
      </c>
      <c r="H11" s="69" t="s">
        <v>197</v>
      </c>
      <c r="I11" s="70" t="s">
        <v>197</v>
      </c>
      <c r="J11" s="71" t="s">
        <v>198</v>
      </c>
    </row>
    <row r="12" spans="1:10" ht="16.95" customHeight="1">
      <c r="A12">
        <v>1</v>
      </c>
      <c r="B12" t="s">
        <v>199</v>
      </c>
      <c r="C12">
        <v>12</v>
      </c>
      <c r="D12">
        <f t="shared" ref="D12:D41" si="0">C12/8</f>
        <v>1.5</v>
      </c>
      <c r="E12" s="59"/>
      <c r="F12" s="67" t="s">
        <v>200</v>
      </c>
      <c r="G12" s="68" t="s">
        <v>196</v>
      </c>
      <c r="H12" s="69" t="s">
        <v>197</v>
      </c>
      <c r="I12" s="70" t="s">
        <v>197</v>
      </c>
      <c r="J12" s="71" t="s">
        <v>198</v>
      </c>
    </row>
    <row r="13" spans="1:10" ht="16.95" customHeight="1">
      <c r="A13">
        <v>2</v>
      </c>
      <c r="B13" t="s">
        <v>147</v>
      </c>
      <c r="C13">
        <v>6</v>
      </c>
      <c r="D13">
        <f t="shared" si="0"/>
        <v>0.75</v>
      </c>
      <c r="E13" s="59"/>
      <c r="F13" s="67" t="s">
        <v>201</v>
      </c>
      <c r="G13" s="68" t="s">
        <v>196</v>
      </c>
      <c r="H13" s="69" t="s">
        <v>197</v>
      </c>
      <c r="I13" s="70" t="s">
        <v>197</v>
      </c>
      <c r="J13" s="71" t="s">
        <v>198</v>
      </c>
    </row>
    <row r="14" spans="1:10" ht="16.95" customHeight="1">
      <c r="A14">
        <v>3</v>
      </c>
      <c r="B14" t="s">
        <v>202</v>
      </c>
      <c r="C14">
        <v>6</v>
      </c>
      <c r="D14">
        <f t="shared" si="0"/>
        <v>0.75</v>
      </c>
      <c r="E14" s="59"/>
      <c r="F14" s="67" t="s">
        <v>203</v>
      </c>
      <c r="G14" s="68" t="s">
        <v>196</v>
      </c>
      <c r="H14" s="69" t="s">
        <v>197</v>
      </c>
      <c r="I14" s="70" t="s">
        <v>197</v>
      </c>
      <c r="J14" s="71" t="s">
        <v>198</v>
      </c>
    </row>
    <row r="15" spans="1:10" ht="16.95" customHeight="1">
      <c r="A15">
        <v>4</v>
      </c>
      <c r="B15" t="s">
        <v>148</v>
      </c>
      <c r="C15">
        <v>12</v>
      </c>
      <c r="D15">
        <f t="shared" si="0"/>
        <v>1.5</v>
      </c>
      <c r="E15" s="59"/>
      <c r="F15" s="67" t="s">
        <v>204</v>
      </c>
      <c r="G15" s="68" t="s">
        <v>196</v>
      </c>
      <c r="H15" s="69" t="s">
        <v>197</v>
      </c>
      <c r="I15" s="70" t="s">
        <v>197</v>
      </c>
      <c r="J15" s="71" t="s">
        <v>198</v>
      </c>
    </row>
    <row r="16" spans="1:10" ht="15.75" customHeight="1">
      <c r="A16">
        <v>5</v>
      </c>
      <c r="B16" t="s">
        <v>205</v>
      </c>
      <c r="C16">
        <v>6</v>
      </c>
      <c r="D16">
        <f t="shared" si="0"/>
        <v>0.75</v>
      </c>
      <c r="E16" s="59"/>
      <c r="F16" s="67" t="s">
        <v>206</v>
      </c>
      <c r="G16" s="68" t="s">
        <v>196</v>
      </c>
      <c r="H16" s="69" t="s">
        <v>197</v>
      </c>
      <c r="I16" s="70" t="s">
        <v>197</v>
      </c>
      <c r="J16" s="71" t="s">
        <v>198</v>
      </c>
    </row>
    <row r="17" spans="1:10" ht="15.75" customHeight="1">
      <c r="A17">
        <v>6</v>
      </c>
      <c r="B17" t="s">
        <v>207</v>
      </c>
      <c r="C17">
        <v>8</v>
      </c>
      <c r="D17">
        <f t="shared" si="0"/>
        <v>1</v>
      </c>
      <c r="E17" s="59"/>
      <c r="F17" s="67" t="s">
        <v>208</v>
      </c>
      <c r="G17" s="68" t="s">
        <v>196</v>
      </c>
      <c r="H17" s="69" t="s">
        <v>197</v>
      </c>
      <c r="I17" s="70" t="s">
        <v>197</v>
      </c>
      <c r="J17" s="71" t="s">
        <v>198</v>
      </c>
    </row>
    <row r="18" spans="1:10" ht="16.95" customHeight="1">
      <c r="A18">
        <v>7</v>
      </c>
      <c r="B18" t="s">
        <v>209</v>
      </c>
      <c r="C18">
        <v>8</v>
      </c>
      <c r="D18">
        <f t="shared" si="0"/>
        <v>1</v>
      </c>
      <c r="E18" s="59"/>
      <c r="F18" s="67" t="s">
        <v>210</v>
      </c>
      <c r="G18" s="68" t="s">
        <v>196</v>
      </c>
      <c r="H18" s="69" t="s">
        <v>197</v>
      </c>
      <c r="I18" s="70" t="s">
        <v>197</v>
      </c>
      <c r="J18" s="71" t="s">
        <v>198</v>
      </c>
    </row>
    <row r="19" spans="1:10" ht="16.95" customHeight="1">
      <c r="A19">
        <v>8</v>
      </c>
      <c r="B19" t="s">
        <v>200</v>
      </c>
      <c r="C19">
        <v>8</v>
      </c>
      <c r="D19">
        <f t="shared" si="0"/>
        <v>1</v>
      </c>
      <c r="E19" s="59"/>
      <c r="F19" s="67" t="s">
        <v>211</v>
      </c>
      <c r="G19" s="68" t="s">
        <v>196</v>
      </c>
      <c r="H19" s="69" t="s">
        <v>197</v>
      </c>
      <c r="I19" s="70" t="s">
        <v>197</v>
      </c>
      <c r="J19" s="71" t="s">
        <v>198</v>
      </c>
    </row>
    <row r="20" spans="1:10" ht="16.95" customHeight="1">
      <c r="A20">
        <v>9</v>
      </c>
      <c r="B20" t="s">
        <v>212</v>
      </c>
      <c r="C20">
        <v>8</v>
      </c>
      <c r="D20">
        <f t="shared" si="0"/>
        <v>1</v>
      </c>
      <c r="E20" s="59"/>
      <c r="F20" s="67" t="s">
        <v>213</v>
      </c>
      <c r="G20" s="68" t="s">
        <v>196</v>
      </c>
      <c r="H20" s="69" t="s">
        <v>197</v>
      </c>
      <c r="I20" s="70" t="s">
        <v>197</v>
      </c>
      <c r="J20" s="71" t="s">
        <v>198</v>
      </c>
    </row>
    <row r="21" spans="1:10" ht="16.95" customHeight="1">
      <c r="A21">
        <v>10</v>
      </c>
      <c r="B21" t="s">
        <v>201</v>
      </c>
      <c r="C21">
        <v>6</v>
      </c>
      <c r="D21">
        <f t="shared" si="0"/>
        <v>0.75</v>
      </c>
      <c r="E21" s="59"/>
      <c r="F21" s="67" t="s">
        <v>214</v>
      </c>
      <c r="G21" s="68" t="s">
        <v>196</v>
      </c>
      <c r="H21" s="69" t="s">
        <v>197</v>
      </c>
      <c r="I21" s="70" t="s">
        <v>197</v>
      </c>
      <c r="J21" s="71" t="s">
        <v>198</v>
      </c>
    </row>
    <row r="22" spans="1:10" ht="16.95" customHeight="1">
      <c r="A22">
        <v>11</v>
      </c>
      <c r="B22" t="s">
        <v>215</v>
      </c>
      <c r="C22">
        <v>6</v>
      </c>
      <c r="D22">
        <f t="shared" si="0"/>
        <v>0.75</v>
      </c>
      <c r="E22" s="59"/>
      <c r="F22" s="67" t="s">
        <v>12</v>
      </c>
      <c r="G22" s="68" t="s">
        <v>196</v>
      </c>
      <c r="H22" s="69" t="s">
        <v>197</v>
      </c>
      <c r="I22" s="70" t="s">
        <v>197</v>
      </c>
      <c r="J22" s="71" t="s">
        <v>198</v>
      </c>
    </row>
    <row r="23" spans="1:10" ht="16.95" customHeight="1">
      <c r="A23">
        <v>12</v>
      </c>
      <c r="B23" t="s">
        <v>216</v>
      </c>
      <c r="C23">
        <v>10</v>
      </c>
      <c r="D23">
        <f t="shared" si="0"/>
        <v>1.25</v>
      </c>
      <c r="E23" s="59"/>
      <c r="F23" s="67" t="s">
        <v>11</v>
      </c>
      <c r="G23" s="68" t="s">
        <v>196</v>
      </c>
      <c r="H23" s="69" t="s">
        <v>197</v>
      </c>
      <c r="I23" s="70" t="s">
        <v>197</v>
      </c>
      <c r="J23" s="71" t="s">
        <v>198</v>
      </c>
    </row>
    <row r="24" spans="1:10" ht="16.95" customHeight="1">
      <c r="A24">
        <v>13</v>
      </c>
      <c r="B24" t="s">
        <v>217</v>
      </c>
      <c r="C24">
        <v>44</v>
      </c>
      <c r="D24">
        <f t="shared" si="0"/>
        <v>5.5</v>
      </c>
      <c r="E24" s="59"/>
      <c r="F24" s="67" t="s">
        <v>218</v>
      </c>
      <c r="G24" s="68" t="s">
        <v>196</v>
      </c>
      <c r="H24" s="69" t="s">
        <v>197</v>
      </c>
      <c r="I24" s="70" t="s">
        <v>197</v>
      </c>
      <c r="J24" s="71" t="s">
        <v>198</v>
      </c>
    </row>
    <row r="25" spans="1:10" ht="16.95" customHeight="1">
      <c r="A25">
        <v>14</v>
      </c>
      <c r="B25" t="s">
        <v>219</v>
      </c>
      <c r="C25"/>
      <c r="D25">
        <f t="shared" si="0"/>
        <v>0</v>
      </c>
      <c r="E25" s="59"/>
      <c r="F25" s="67" t="s">
        <v>220</v>
      </c>
      <c r="G25" s="68" t="s">
        <v>196</v>
      </c>
      <c r="H25" s="69" t="s">
        <v>197</v>
      </c>
      <c r="I25" s="70" t="s">
        <v>197</v>
      </c>
      <c r="J25" s="71" t="s">
        <v>198</v>
      </c>
    </row>
    <row r="26" spans="1:10" ht="16.95" customHeight="1">
      <c r="A26">
        <v>15</v>
      </c>
      <c r="B26" t="s">
        <v>221</v>
      </c>
      <c r="C26"/>
      <c r="D26">
        <f t="shared" si="0"/>
        <v>0</v>
      </c>
      <c r="E26" s="59"/>
      <c r="F26" s="74" t="s">
        <v>222</v>
      </c>
      <c r="G26" s="68" t="s">
        <v>196</v>
      </c>
      <c r="H26" s="69" t="s">
        <v>197</v>
      </c>
      <c r="I26" s="70" t="s">
        <v>197</v>
      </c>
      <c r="J26" s="71" t="s">
        <v>198</v>
      </c>
    </row>
    <row r="27" spans="1:10" ht="16.95" customHeight="1">
      <c r="A27">
        <v>16</v>
      </c>
      <c r="B27" t="s">
        <v>223</v>
      </c>
      <c r="C27"/>
      <c r="D27">
        <f t="shared" si="0"/>
        <v>0</v>
      </c>
      <c r="E27" s="59"/>
      <c r="F27" s="75"/>
      <c r="G27" s="59"/>
      <c r="H27" s="59"/>
      <c r="I27" s="59"/>
    </row>
    <row r="28" spans="1:10" ht="16.95" customHeight="1">
      <c r="A28">
        <v>17</v>
      </c>
      <c r="B28" t="s">
        <v>224</v>
      </c>
      <c r="C28"/>
      <c r="D28">
        <f t="shared" si="0"/>
        <v>0</v>
      </c>
      <c r="E28" s="59"/>
      <c r="F28" s="75"/>
      <c r="G28" s="59"/>
      <c r="H28" s="59"/>
      <c r="I28" s="59"/>
    </row>
    <row r="29" spans="1:10" ht="16.95" customHeight="1">
      <c r="A29">
        <v>18</v>
      </c>
      <c r="B29" t="s">
        <v>225</v>
      </c>
      <c r="C29">
        <v>12</v>
      </c>
      <c r="D29">
        <f t="shared" si="0"/>
        <v>1.5</v>
      </c>
      <c r="E29" s="59"/>
      <c r="F29" s="75"/>
      <c r="G29" s="59"/>
      <c r="H29" s="59"/>
      <c r="I29" s="59"/>
    </row>
    <row r="30" spans="1:10" ht="16.95" customHeight="1">
      <c r="A30">
        <v>19</v>
      </c>
      <c r="B30" t="s">
        <v>226</v>
      </c>
      <c r="C30"/>
      <c r="D30">
        <f t="shared" si="0"/>
        <v>0</v>
      </c>
      <c r="E30" s="59"/>
      <c r="F30" s="66" t="s">
        <v>227</v>
      </c>
      <c r="G30" s="66" t="s">
        <v>228</v>
      </c>
      <c r="H30" s="66" t="s">
        <v>229</v>
      </c>
      <c r="I30" s="59"/>
    </row>
    <row r="31" spans="1:10" ht="16.95" customHeight="1">
      <c r="A31">
        <v>20</v>
      </c>
      <c r="B31" t="s">
        <v>31</v>
      </c>
      <c r="C31">
        <v>16</v>
      </c>
      <c r="D31">
        <f t="shared" si="0"/>
        <v>2</v>
      </c>
      <c r="E31" s="59"/>
      <c r="F31" s="67" t="s">
        <v>230</v>
      </c>
      <c r="G31" s="68" t="s">
        <v>231</v>
      </c>
      <c r="H31" s="69"/>
      <c r="I31" s="59"/>
    </row>
    <row r="32" spans="1:10" ht="16.95" customHeight="1">
      <c r="A32">
        <v>21</v>
      </c>
      <c r="B32" t="s">
        <v>232</v>
      </c>
      <c r="C32">
        <v>8</v>
      </c>
      <c r="D32">
        <f t="shared" si="0"/>
        <v>1</v>
      </c>
      <c r="E32" s="59"/>
      <c r="F32" s="67" t="s">
        <v>233</v>
      </c>
      <c r="G32" s="68"/>
      <c r="H32" s="69"/>
      <c r="I32" s="59"/>
    </row>
    <row r="33" spans="1:9" ht="16.95" customHeight="1">
      <c r="A33">
        <v>22</v>
      </c>
      <c r="B33" t="s">
        <v>234</v>
      </c>
      <c r="C33">
        <v>6</v>
      </c>
      <c r="D33">
        <f t="shared" si="0"/>
        <v>0.75</v>
      </c>
      <c r="E33" s="59"/>
      <c r="F33" s="67" t="s">
        <v>235</v>
      </c>
      <c r="G33" s="68" t="s">
        <v>236</v>
      </c>
      <c r="H33" s="69"/>
      <c r="I33" s="59"/>
    </row>
    <row r="34" spans="1:9" ht="16.95" customHeight="1">
      <c r="A34">
        <v>23</v>
      </c>
      <c r="B34" t="s">
        <v>237</v>
      </c>
      <c r="C34">
        <v>10</v>
      </c>
      <c r="D34">
        <f t="shared" si="0"/>
        <v>1.25</v>
      </c>
      <c r="E34" s="59"/>
      <c r="F34" s="67" t="s">
        <v>238</v>
      </c>
      <c r="G34" s="68"/>
      <c r="H34" s="69"/>
      <c r="I34" s="59"/>
    </row>
    <row r="35" spans="1:9" ht="16.95" customHeight="1">
      <c r="A35">
        <v>24</v>
      </c>
      <c r="B35" t="s">
        <v>239</v>
      </c>
      <c r="C35">
        <v>6</v>
      </c>
      <c r="D35">
        <f t="shared" si="0"/>
        <v>0.75</v>
      </c>
      <c r="E35" s="59"/>
      <c r="F35" s="66" t="s">
        <v>240</v>
      </c>
      <c r="G35" s="66"/>
      <c r="H35" s="66"/>
      <c r="I35" s="59"/>
    </row>
    <row r="36" spans="1:9" ht="16.95" customHeight="1">
      <c r="A36">
        <v>25</v>
      </c>
      <c r="B36" t="s">
        <v>241</v>
      </c>
      <c r="C36">
        <v>40</v>
      </c>
      <c r="D36">
        <f t="shared" si="0"/>
        <v>5</v>
      </c>
      <c r="E36" s="59"/>
      <c r="F36" s="67" t="s">
        <v>230</v>
      </c>
      <c r="G36" s="68" t="s">
        <v>242</v>
      </c>
      <c r="H36" s="69"/>
      <c r="I36" s="59"/>
    </row>
    <row r="37" spans="1:9" ht="16.95" customHeight="1">
      <c r="A37">
        <v>26</v>
      </c>
      <c r="B37" t="s">
        <v>243</v>
      </c>
      <c r="C37">
        <v>32</v>
      </c>
      <c r="D37">
        <f t="shared" si="0"/>
        <v>4</v>
      </c>
      <c r="E37" s="59"/>
      <c r="F37" s="67" t="s">
        <v>233</v>
      </c>
      <c r="G37" s="68" t="s">
        <v>244</v>
      </c>
      <c r="H37" s="69"/>
      <c r="I37" s="59"/>
    </row>
    <row r="38" spans="1:9" ht="16.95" customHeight="1">
      <c r="A38">
        <v>27</v>
      </c>
      <c r="B38" t="s">
        <v>245</v>
      </c>
      <c r="C38">
        <v>8</v>
      </c>
      <c r="D38">
        <f t="shared" si="0"/>
        <v>1</v>
      </c>
      <c r="E38" s="59"/>
      <c r="F38" s="67" t="s">
        <v>235</v>
      </c>
      <c r="G38" s="68" t="s">
        <v>246</v>
      </c>
      <c r="H38" s="69"/>
      <c r="I38" s="59"/>
    </row>
    <row r="39" spans="1:9" ht="16.95" customHeight="1">
      <c r="A39">
        <v>28</v>
      </c>
      <c r="B39" t="s">
        <v>247</v>
      </c>
      <c r="C39">
        <v>6</v>
      </c>
      <c r="D39">
        <f t="shared" si="0"/>
        <v>0.75</v>
      </c>
      <c r="E39" s="59"/>
      <c r="F39" s="67" t="s">
        <v>238</v>
      </c>
      <c r="G39" s="68" t="s">
        <v>236</v>
      </c>
      <c r="H39" s="69"/>
      <c r="I39" s="59"/>
    </row>
    <row r="40" spans="1:9" ht="16.95" customHeight="1">
      <c r="A40">
        <v>29</v>
      </c>
      <c r="B40" t="s">
        <v>248</v>
      </c>
      <c r="C40">
        <v>16</v>
      </c>
      <c r="D40">
        <f t="shared" si="0"/>
        <v>2</v>
      </c>
      <c r="E40" s="59"/>
      <c r="F40" s="59"/>
      <c r="G40" s="59"/>
      <c r="H40" s="59"/>
      <c r="I40" s="59"/>
    </row>
    <row r="41" spans="1:9" ht="16.95" customHeight="1">
      <c r="A41">
        <v>30</v>
      </c>
      <c r="B41" t="s">
        <v>249</v>
      </c>
      <c r="C41">
        <v>8</v>
      </c>
      <c r="D41">
        <f t="shared" si="0"/>
        <v>1</v>
      </c>
      <c r="E41" s="59"/>
      <c r="F41" s="59"/>
      <c r="G41" s="59"/>
      <c r="H41" s="59"/>
      <c r="I41" s="59"/>
    </row>
    <row r="42" spans="1:9" ht="16.95" customHeight="1">
      <c r="A42"/>
      <c r="B42" t="s">
        <v>149</v>
      </c>
      <c r="C42"/>
      <c r="D42"/>
      <c r="E42" s="59"/>
      <c r="F42" s="59"/>
      <c r="G42" s="59"/>
      <c r="H42" s="59"/>
      <c r="I42" s="59"/>
    </row>
    <row r="43" spans="1:9" ht="16.95" customHeight="1">
      <c r="A43">
        <v>31</v>
      </c>
      <c r="B43" t="s">
        <v>149</v>
      </c>
      <c r="C43">
        <v>32</v>
      </c>
      <c r="D43">
        <f>C43/8</f>
        <v>4</v>
      </c>
      <c r="E43" s="59"/>
      <c r="F43" s="59"/>
      <c r="G43" s="59"/>
      <c r="H43" s="59"/>
      <c r="I43" s="59"/>
    </row>
    <row r="44" spans="1:9" ht="16.95" customHeight="1">
      <c r="A44"/>
      <c r="B44" t="s">
        <v>150</v>
      </c>
      <c r="C44"/>
      <c r="D44"/>
      <c r="E44" s="59"/>
      <c r="F44" s="59"/>
      <c r="G44" s="59"/>
      <c r="H44" s="59"/>
      <c r="I44" s="59"/>
    </row>
    <row r="45" spans="1:9" ht="16.95" customHeight="1">
      <c r="A45">
        <v>32</v>
      </c>
      <c r="B45" t="s">
        <v>250</v>
      </c>
      <c r="C45">
        <v>24</v>
      </c>
      <c r="D45">
        <f>C45/8</f>
        <v>3</v>
      </c>
      <c r="E45" s="59"/>
      <c r="F45" s="77"/>
      <c r="G45" s="77"/>
      <c r="H45" s="77"/>
      <c r="I45" s="77"/>
    </row>
    <row r="46" spans="1:9" ht="16.95" customHeight="1">
      <c r="A46"/>
      <c r="B46" t="s">
        <v>251</v>
      </c>
      <c r="C46">
        <f>SUM(C12:C45)</f>
        <v>364</v>
      </c>
      <c r="D46">
        <f>SUM(D12:D45)</f>
        <v>45.5</v>
      </c>
      <c r="E46" s="59"/>
      <c r="F46" s="78"/>
      <c r="G46" s="78"/>
      <c r="H46" s="78"/>
      <c r="I46" s="78"/>
    </row>
    <row r="47" spans="1:9" ht="16.95" customHeight="1">
      <c r="A47" s="76"/>
      <c r="B47" s="79"/>
      <c r="C47" s="79"/>
      <c r="D47" s="79"/>
      <c r="E47" s="59"/>
      <c r="F47" s="80"/>
      <c r="G47" s="80"/>
      <c r="H47" s="80"/>
      <c r="I47" s="80"/>
    </row>
    <row r="48" spans="1:9" ht="16.95" customHeight="1">
      <c r="A48" s="76"/>
      <c r="B48" s="59"/>
      <c r="C48" s="59"/>
      <c r="D48" s="59"/>
      <c r="E48" s="81"/>
      <c r="F48" s="59"/>
      <c r="G48" s="59"/>
      <c r="H48" s="59"/>
      <c r="I48" s="59"/>
    </row>
    <row r="49" spans="1:9" ht="16.95" customHeight="1">
      <c r="A49" s="76"/>
      <c r="B49" s="59"/>
      <c r="C49" s="59"/>
      <c r="D49" s="59"/>
      <c r="E49" s="59"/>
      <c r="F49" s="59"/>
      <c r="G49" s="59"/>
      <c r="H49" s="59"/>
      <c r="I49" s="59"/>
    </row>
    <row r="50" spans="1:9" ht="16.95" customHeight="1">
      <c r="A50" s="76"/>
      <c r="B50" s="59"/>
      <c r="C50" s="59"/>
      <c r="D50" s="59"/>
      <c r="E50" s="59"/>
      <c r="F50" s="59"/>
      <c r="G50" s="59"/>
      <c r="H50" s="59"/>
      <c r="I50" s="59"/>
    </row>
    <row r="51" spans="1:9" ht="16.95" customHeight="1">
      <c r="A51" s="76"/>
      <c r="B51" s="72" t="s">
        <v>252</v>
      </c>
      <c r="C51" s="59"/>
      <c r="D51" s="59"/>
      <c r="E51" s="82"/>
      <c r="F51" s="59"/>
      <c r="G51" s="59"/>
      <c r="H51" s="59"/>
      <c r="I51" s="59"/>
    </row>
    <row r="52" spans="1:9" ht="16.95" customHeight="1">
      <c r="A52" s="76"/>
      <c r="B52" s="73" t="s">
        <v>253</v>
      </c>
      <c r="C52" s="59"/>
      <c r="D52" s="59"/>
      <c r="E52" s="59"/>
      <c r="F52" s="59"/>
      <c r="G52" s="59"/>
      <c r="H52" s="59"/>
      <c r="I52" s="59"/>
    </row>
    <row r="53" spans="1:9" ht="16.95" customHeight="1">
      <c r="A53" s="76"/>
      <c r="B53" s="59" t="s">
        <v>254</v>
      </c>
      <c r="C53" s="59"/>
      <c r="D53" s="59"/>
      <c r="E53" s="59"/>
      <c r="F53" s="59"/>
      <c r="G53" s="59"/>
      <c r="H53" s="59"/>
      <c r="I53" s="59"/>
    </row>
    <row r="54" spans="1:9" ht="16.95" customHeight="1">
      <c r="A54" s="76"/>
      <c r="B54" s="59" t="s">
        <v>255</v>
      </c>
      <c r="C54" s="59"/>
      <c r="D54" s="59"/>
      <c r="E54" s="59"/>
      <c r="F54" s="59"/>
      <c r="G54" s="59"/>
      <c r="H54" s="59"/>
      <c r="I54" s="59"/>
    </row>
    <row r="55" spans="1:9" ht="16.95" customHeight="1">
      <c r="A55" s="76"/>
      <c r="B55" s="59"/>
      <c r="C55" s="59"/>
      <c r="D55" s="59"/>
      <c r="E55" s="59"/>
      <c r="F55" s="59"/>
      <c r="G55" s="59"/>
      <c r="H55" s="59"/>
      <c r="I55" s="59"/>
    </row>
    <row r="56" spans="1:9" ht="16.95" customHeight="1">
      <c r="A56" s="76"/>
      <c r="B56" s="59"/>
      <c r="C56" s="59"/>
      <c r="D56" s="59"/>
      <c r="E56" s="59"/>
      <c r="F56" s="59"/>
      <c r="G56" s="59"/>
      <c r="H56" s="59"/>
      <c r="I56" s="59"/>
    </row>
    <row r="57" spans="1:9" ht="16.95" customHeight="1">
      <c r="A57" s="76"/>
      <c r="B57" s="59"/>
      <c r="C57" s="59"/>
      <c r="D57" s="59"/>
      <c r="E57" s="59"/>
      <c r="F57" s="59"/>
      <c r="G57" s="59"/>
      <c r="H57" s="59"/>
      <c r="I57" s="59"/>
    </row>
    <row r="58" spans="1:9" ht="16.95" customHeight="1">
      <c r="A58" s="76"/>
      <c r="B58" s="59"/>
      <c r="C58" s="59"/>
      <c r="D58" s="59"/>
      <c r="E58" s="59"/>
      <c r="F58" s="59"/>
      <c r="G58" s="59"/>
      <c r="H58" s="59"/>
      <c r="I58" s="59"/>
    </row>
    <row r="59" spans="1:9" ht="16.95" customHeight="1">
      <c r="A59" s="76"/>
      <c r="B59" s="59"/>
      <c r="C59" s="59"/>
      <c r="D59" s="59"/>
      <c r="E59" s="59"/>
      <c r="F59" s="59"/>
      <c r="G59" s="59"/>
      <c r="H59" s="59"/>
      <c r="I59" s="59"/>
    </row>
    <row r="60" spans="1:9" ht="16.95" customHeight="1">
      <c r="A60" s="76"/>
      <c r="B60" s="59"/>
      <c r="C60" s="59"/>
      <c r="D60" s="59"/>
      <c r="E60" s="59"/>
      <c r="F60" s="59"/>
      <c r="G60" s="59"/>
      <c r="H60" s="59"/>
      <c r="I60" s="59"/>
    </row>
    <row r="61" spans="1:9" ht="16.95" customHeight="1">
      <c r="A61" s="76"/>
      <c r="B61" s="59"/>
      <c r="C61" s="59"/>
      <c r="D61" s="59"/>
      <c r="E61" s="59"/>
      <c r="F61" s="59"/>
      <c r="G61" s="59"/>
      <c r="H61" s="59"/>
      <c r="I61" s="59"/>
    </row>
    <row r="62" spans="1:9" ht="16.95" customHeight="1">
      <c r="A62" s="76"/>
      <c r="B62" s="59"/>
      <c r="C62" s="59"/>
      <c r="D62" s="59"/>
      <c r="E62" s="59"/>
      <c r="F62" s="59"/>
      <c r="G62" s="59"/>
      <c r="H62" s="59"/>
      <c r="I62" s="59"/>
    </row>
    <row r="63" spans="1:9" ht="16.95" customHeight="1">
      <c r="A63" s="76"/>
      <c r="B63" s="59"/>
      <c r="C63" s="59"/>
      <c r="D63" s="59"/>
      <c r="E63" s="59"/>
      <c r="F63" s="59"/>
      <c r="G63" s="59"/>
      <c r="H63" s="59"/>
      <c r="I63" s="59"/>
    </row>
    <row r="64" spans="1:9" ht="16.95" customHeight="1">
      <c r="A64" s="76"/>
      <c r="B64" s="59"/>
      <c r="C64" s="59"/>
      <c r="D64" s="59"/>
      <c r="E64" s="59"/>
      <c r="F64" s="59"/>
      <c r="G64" s="59"/>
      <c r="H64" s="59"/>
      <c r="I64" s="59"/>
    </row>
    <row r="65" spans="5:9" ht="16.95" customHeight="1">
      <c r="E65" s="59"/>
      <c r="F65" s="59"/>
      <c r="G65" s="59"/>
      <c r="H65" s="59"/>
      <c r="I65" s="59"/>
    </row>
    <row r="66" spans="5:9" ht="16.95" customHeight="1">
      <c r="E66" s="59"/>
      <c r="F66" s="59"/>
      <c r="G66" s="59"/>
      <c r="H66" s="59"/>
      <c r="I66" s="59"/>
    </row>
    <row r="67" spans="5:9" ht="16.95" customHeight="1">
      <c r="E67" s="59"/>
      <c r="F67" s="59"/>
      <c r="G67" s="59"/>
      <c r="H67" s="59"/>
      <c r="I67" s="59"/>
    </row>
    <row r="68" spans="5:9" ht="15" customHeight="1">
      <c r="E68" s="59"/>
    </row>
    <row r="69" spans="5:9" ht="15" customHeight="1">
      <c r="E69" s="5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3" workbookViewId="0">
      <selection activeCell="Q34" sqref="Q34"/>
    </sheetView>
  </sheetViews>
  <sheetFormatPr defaultRowHeight="14.4"/>
  <sheetData>
    <row r="1" spans="1:18">
      <c r="A1" s="1" t="s">
        <v>2</v>
      </c>
      <c r="J1" s="1" t="s">
        <v>19</v>
      </c>
      <c r="Q1" s="1" t="s">
        <v>23</v>
      </c>
      <c r="R1" t="s">
        <v>168</v>
      </c>
    </row>
    <row r="2" spans="1:18">
      <c r="A2" s="1"/>
      <c r="B2" s="1" t="s">
        <v>30</v>
      </c>
      <c r="J2" s="1" t="s">
        <v>30</v>
      </c>
      <c r="Q2" t="s">
        <v>26</v>
      </c>
    </row>
    <row r="3" spans="1:18">
      <c r="B3" t="s">
        <v>147</v>
      </c>
      <c r="J3" t="s">
        <v>90</v>
      </c>
      <c r="Q3" t="s">
        <v>25</v>
      </c>
    </row>
    <row r="4" spans="1:18">
      <c r="B4" t="s">
        <v>90</v>
      </c>
      <c r="J4" s="2" t="s">
        <v>21</v>
      </c>
      <c r="Q4" t="s">
        <v>24</v>
      </c>
    </row>
    <row r="5" spans="1:18">
      <c r="B5" s="2" t="s">
        <v>21</v>
      </c>
      <c r="J5" s="2" t="s">
        <v>22</v>
      </c>
      <c r="Q5" t="s">
        <v>28</v>
      </c>
    </row>
    <row r="6" spans="1:18">
      <c r="B6" s="2" t="s">
        <v>22</v>
      </c>
      <c r="J6" s="2" t="s">
        <v>20</v>
      </c>
      <c r="Q6" t="s">
        <v>29</v>
      </c>
    </row>
    <row r="7" spans="1:18">
      <c r="B7" s="2" t="s">
        <v>20</v>
      </c>
      <c r="J7" s="2" t="s">
        <v>3</v>
      </c>
      <c r="Q7" t="s">
        <v>67</v>
      </c>
    </row>
    <row r="8" spans="1:18">
      <c r="B8" s="2" t="s">
        <v>3</v>
      </c>
      <c r="J8" t="s">
        <v>4</v>
      </c>
      <c r="Q8" t="s">
        <v>82</v>
      </c>
    </row>
    <row r="9" spans="1:18">
      <c r="B9" t="s">
        <v>4</v>
      </c>
      <c r="J9" t="s">
        <v>27</v>
      </c>
      <c r="Q9" t="s">
        <v>85</v>
      </c>
    </row>
    <row r="10" spans="1:18">
      <c r="B10" t="s">
        <v>5</v>
      </c>
      <c r="J10" t="s">
        <v>15</v>
      </c>
      <c r="Q10" t="s">
        <v>94</v>
      </c>
    </row>
    <row r="11" spans="1:18">
      <c r="B11" t="s">
        <v>148</v>
      </c>
      <c r="J11" s="3" t="s">
        <v>31</v>
      </c>
      <c r="Q11" t="s">
        <v>74</v>
      </c>
    </row>
    <row r="12" spans="1:18">
      <c r="B12" s="3" t="s">
        <v>31</v>
      </c>
      <c r="J12" t="s">
        <v>32</v>
      </c>
      <c r="Q12" t="s">
        <v>11</v>
      </c>
    </row>
    <row r="13" spans="1:18">
      <c r="B13" t="s">
        <v>32</v>
      </c>
      <c r="J13" t="s">
        <v>37</v>
      </c>
      <c r="Q13" t="s">
        <v>135</v>
      </c>
    </row>
    <row r="14" spans="1:18">
      <c r="B14" t="s">
        <v>37</v>
      </c>
      <c r="J14" t="s">
        <v>36</v>
      </c>
      <c r="Q14" t="s">
        <v>164</v>
      </c>
    </row>
    <row r="15" spans="1:18">
      <c r="B15" t="s">
        <v>36</v>
      </c>
      <c r="J15" t="s">
        <v>45</v>
      </c>
      <c r="Q15" t="s">
        <v>165</v>
      </c>
    </row>
    <row r="16" spans="1:18">
      <c r="B16" t="s">
        <v>45</v>
      </c>
      <c r="J16" t="s">
        <v>70</v>
      </c>
    </row>
    <row r="17" spans="1:17">
      <c r="B17" t="s">
        <v>54</v>
      </c>
      <c r="J17" t="s">
        <v>76</v>
      </c>
    </row>
    <row r="18" spans="1:17">
      <c r="B18" t="s">
        <v>76</v>
      </c>
      <c r="J18" t="s">
        <v>55</v>
      </c>
      <c r="Q18" s="1" t="s">
        <v>35</v>
      </c>
    </row>
    <row r="19" spans="1:17">
      <c r="B19" t="s">
        <v>55</v>
      </c>
      <c r="J19" t="s">
        <v>84</v>
      </c>
      <c r="Q19" t="s">
        <v>79</v>
      </c>
    </row>
    <row r="20" spans="1:17">
      <c r="B20" t="s">
        <v>83</v>
      </c>
      <c r="J20" t="s">
        <v>56</v>
      </c>
      <c r="Q20" t="s">
        <v>33</v>
      </c>
    </row>
    <row r="21" spans="1:17">
      <c r="B21" t="s">
        <v>56</v>
      </c>
      <c r="J21" t="s">
        <v>8</v>
      </c>
      <c r="Q21" t="s">
        <v>34</v>
      </c>
    </row>
    <row r="22" spans="1:17">
      <c r="B22" t="s">
        <v>8</v>
      </c>
      <c r="J22" t="s">
        <v>7</v>
      </c>
      <c r="Q22" t="s">
        <v>44</v>
      </c>
    </row>
    <row r="23" spans="1:17">
      <c r="B23" t="s">
        <v>7</v>
      </c>
      <c r="J23" t="s">
        <v>9</v>
      </c>
      <c r="Q23" t="s">
        <v>96</v>
      </c>
    </row>
    <row r="24" spans="1:17">
      <c r="B24" t="s">
        <v>9</v>
      </c>
      <c r="J24" t="s">
        <v>39</v>
      </c>
      <c r="Q24" t="s">
        <v>10</v>
      </c>
    </row>
    <row r="25" spans="1:17">
      <c r="B25" t="s">
        <v>39</v>
      </c>
      <c r="J25" t="s">
        <v>38</v>
      </c>
      <c r="Q25" t="s">
        <v>50</v>
      </c>
    </row>
    <row r="26" spans="1:17">
      <c r="B26" t="s">
        <v>38</v>
      </c>
      <c r="J26" t="s">
        <v>40</v>
      </c>
      <c r="Q26" t="s">
        <v>51</v>
      </c>
    </row>
    <row r="27" spans="1:17">
      <c r="B27" t="s">
        <v>40</v>
      </c>
      <c r="J27" t="s">
        <v>89</v>
      </c>
      <c r="Q27" t="s">
        <v>52</v>
      </c>
    </row>
    <row r="28" spans="1:17">
      <c r="B28" t="s">
        <v>89</v>
      </c>
      <c r="J28" t="s">
        <v>92</v>
      </c>
      <c r="Q28" t="s">
        <v>75</v>
      </c>
    </row>
    <row r="29" spans="1:17">
      <c r="B29" t="s">
        <v>91</v>
      </c>
      <c r="J29" t="s">
        <v>41</v>
      </c>
      <c r="Q29" t="s">
        <v>68</v>
      </c>
    </row>
    <row r="30" spans="1:17">
      <c r="B30" t="s">
        <v>41</v>
      </c>
      <c r="J30" t="s">
        <v>95</v>
      </c>
    </row>
    <row r="31" spans="1:17">
      <c r="A31" t="s">
        <v>6</v>
      </c>
      <c r="B31" t="s">
        <v>95</v>
      </c>
      <c r="J31" t="s">
        <v>42</v>
      </c>
    </row>
    <row r="32" spans="1:17">
      <c r="A32" t="s">
        <v>6</v>
      </c>
      <c r="B32" t="s">
        <v>42</v>
      </c>
      <c r="J32" t="s">
        <v>43</v>
      </c>
    </row>
    <row r="33" spans="1:17">
      <c r="A33" t="s">
        <v>6</v>
      </c>
      <c r="B33" t="s">
        <v>43</v>
      </c>
      <c r="J33" s="1" t="s">
        <v>46</v>
      </c>
    </row>
    <row r="34" spans="1:17">
      <c r="A34" t="s">
        <v>0</v>
      </c>
      <c r="B34" s="1" t="s">
        <v>46</v>
      </c>
      <c r="J34" t="s">
        <v>47</v>
      </c>
    </row>
    <row r="35" spans="1:17">
      <c r="A35" t="s">
        <v>0</v>
      </c>
      <c r="B35" t="s">
        <v>47</v>
      </c>
      <c r="J35" s="1" t="s">
        <v>48</v>
      </c>
    </row>
    <row r="36" spans="1:17">
      <c r="A36" t="s">
        <v>0</v>
      </c>
      <c r="B36" s="1" t="s">
        <v>48</v>
      </c>
      <c r="J36" t="s">
        <v>13</v>
      </c>
    </row>
    <row r="37" spans="1:17">
      <c r="A37" t="s">
        <v>0</v>
      </c>
      <c r="B37" t="s">
        <v>13</v>
      </c>
      <c r="J37" t="s">
        <v>12</v>
      </c>
      <c r="Q37" s="1" t="s">
        <v>58</v>
      </c>
    </row>
    <row r="38" spans="1:17">
      <c r="A38" t="s">
        <v>0</v>
      </c>
      <c r="B38" t="s">
        <v>12</v>
      </c>
      <c r="J38" t="s">
        <v>49</v>
      </c>
      <c r="Q38" t="s">
        <v>59</v>
      </c>
    </row>
    <row r="39" spans="1:17">
      <c r="A39" t="s">
        <v>0</v>
      </c>
      <c r="B39" t="s">
        <v>49</v>
      </c>
      <c r="J39" t="s">
        <v>57</v>
      </c>
      <c r="Q39" t="s">
        <v>60</v>
      </c>
    </row>
    <row r="40" spans="1:17">
      <c r="A40" t="s">
        <v>0</v>
      </c>
      <c r="B40" t="s">
        <v>53</v>
      </c>
      <c r="J40" t="s">
        <v>72</v>
      </c>
      <c r="Q40" t="s">
        <v>61</v>
      </c>
    </row>
    <row r="41" spans="1:17">
      <c r="A41" t="s">
        <v>0</v>
      </c>
      <c r="B41" t="s">
        <v>72</v>
      </c>
      <c r="J41" t="s">
        <v>77</v>
      </c>
      <c r="Q41" t="s">
        <v>62</v>
      </c>
    </row>
    <row r="42" spans="1:17">
      <c r="A42" t="s">
        <v>0</v>
      </c>
      <c r="B42" t="s">
        <v>77</v>
      </c>
      <c r="J42" t="s">
        <v>78</v>
      </c>
      <c r="Q42" t="s">
        <v>63</v>
      </c>
    </row>
    <row r="43" spans="1:17">
      <c r="B43" t="s">
        <v>78</v>
      </c>
      <c r="J43" t="s">
        <v>80</v>
      </c>
      <c r="Q43" t="s">
        <v>64</v>
      </c>
    </row>
    <row r="44" spans="1:17">
      <c r="A44" t="s">
        <v>0</v>
      </c>
      <c r="B44" t="s">
        <v>80</v>
      </c>
      <c r="J44" t="s">
        <v>81</v>
      </c>
      <c r="Q44" t="s">
        <v>65</v>
      </c>
    </row>
    <row r="45" spans="1:17">
      <c r="A45" t="s">
        <v>0</v>
      </c>
      <c r="B45" t="s">
        <v>81</v>
      </c>
      <c r="J45" t="s">
        <v>138</v>
      </c>
      <c r="Q45" t="s">
        <v>66</v>
      </c>
    </row>
    <row r="46" spans="1:17">
      <c r="A46" t="s">
        <v>0</v>
      </c>
      <c r="B46" t="s">
        <v>138</v>
      </c>
      <c r="Q46" t="s">
        <v>71</v>
      </c>
    </row>
    <row r="47" spans="1:17">
      <c r="A47" t="s">
        <v>0</v>
      </c>
      <c r="Q47" t="s">
        <v>69</v>
      </c>
    </row>
    <row r="48" spans="1:17">
      <c r="A48" t="s">
        <v>0</v>
      </c>
      <c r="Q48" t="s">
        <v>73</v>
      </c>
    </row>
    <row r="49" spans="1:17">
      <c r="A49" t="s">
        <v>0</v>
      </c>
      <c r="Q49" t="s">
        <v>86</v>
      </c>
    </row>
    <row r="50" spans="1:17">
      <c r="A50" t="s">
        <v>0</v>
      </c>
      <c r="Q50" t="s">
        <v>1</v>
      </c>
    </row>
    <row r="51" spans="1:17">
      <c r="A51" t="s">
        <v>0</v>
      </c>
      <c r="Q51" t="s">
        <v>97</v>
      </c>
    </row>
    <row r="52" spans="1:17">
      <c r="A52" t="s">
        <v>0</v>
      </c>
      <c r="Q52" t="s">
        <v>87</v>
      </c>
    </row>
    <row r="53" spans="1:17">
      <c r="A53" t="s">
        <v>6</v>
      </c>
      <c r="Q53" t="s">
        <v>88</v>
      </c>
    </row>
    <row r="54" spans="1:17">
      <c r="Q54" t="s">
        <v>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5"/>
  <sheetViews>
    <sheetView workbookViewId="0">
      <selection activeCell="B2" sqref="B2:B12"/>
    </sheetView>
  </sheetViews>
  <sheetFormatPr defaultRowHeight="14.4"/>
  <cols>
    <col min="2" max="2" width="52.6640625" bestFit="1" customWidth="1"/>
  </cols>
  <sheetData>
    <row r="1" spans="2:2" ht="17.399999999999999">
      <c r="B1" s="8" t="s">
        <v>125</v>
      </c>
    </row>
    <row r="2" spans="2:2" ht="17.399999999999999">
      <c r="B2" s="8" t="s">
        <v>126</v>
      </c>
    </row>
    <row r="3" spans="2:2" ht="17.399999999999999">
      <c r="B3" s="8" t="s">
        <v>127</v>
      </c>
    </row>
    <row r="4" spans="2:2" ht="17.399999999999999">
      <c r="B4" s="8" t="s">
        <v>128</v>
      </c>
    </row>
    <row r="5" spans="2:2" ht="17.399999999999999">
      <c r="B5" s="8" t="s">
        <v>129</v>
      </c>
    </row>
    <row r="6" spans="2:2" ht="17.399999999999999">
      <c r="B6" s="8" t="s">
        <v>130</v>
      </c>
    </row>
    <row r="7" spans="2:2" ht="17.399999999999999">
      <c r="B7" s="8" t="s">
        <v>131</v>
      </c>
    </row>
    <row r="8" spans="2:2" ht="17.399999999999999">
      <c r="B8" s="8" t="s">
        <v>132</v>
      </c>
    </row>
    <row r="9" spans="2:2" ht="17.399999999999999">
      <c r="B9" s="8" t="s">
        <v>133</v>
      </c>
    </row>
    <row r="10" spans="2:2" ht="17.399999999999999">
      <c r="B10" s="8" t="s">
        <v>134</v>
      </c>
    </row>
    <row r="11" spans="2:2" ht="17.399999999999999">
      <c r="B11" s="8" t="s">
        <v>136</v>
      </c>
    </row>
    <row r="12" spans="2:2" ht="17.399999999999999">
      <c r="B12" s="8" t="s">
        <v>137</v>
      </c>
    </row>
    <row r="13" spans="2:2" ht="17.399999999999999">
      <c r="B13" s="8"/>
    </row>
    <row r="14" spans="2:2" ht="17.399999999999999">
      <c r="B14" s="8"/>
    </row>
    <row r="15" spans="2:2" ht="17.399999999999999">
      <c r="B15" s="8"/>
    </row>
    <row r="16" spans="2:2" ht="17.399999999999999">
      <c r="B16" s="8"/>
    </row>
    <row r="17" spans="2:2" ht="17.399999999999999">
      <c r="B17" s="8"/>
    </row>
    <row r="18" spans="2:2" ht="17.399999999999999">
      <c r="B18" s="8"/>
    </row>
    <row r="19" spans="2:2" ht="17.399999999999999">
      <c r="B19" s="8"/>
    </row>
    <row r="20" spans="2:2" ht="17.399999999999999">
      <c r="B20" s="8"/>
    </row>
    <row r="21" spans="2:2" ht="17.399999999999999">
      <c r="B21" s="8"/>
    </row>
    <row r="22" spans="2:2" ht="17.399999999999999">
      <c r="B22" s="8"/>
    </row>
    <row r="23" spans="2:2" ht="17.399999999999999">
      <c r="B23" s="8"/>
    </row>
    <row r="24" spans="2:2" ht="17.399999999999999">
      <c r="B24" s="8"/>
    </row>
    <row r="25" spans="2:2" ht="17.399999999999999">
      <c r="B25" s="8"/>
    </row>
    <row r="26" spans="2:2" ht="17.399999999999999">
      <c r="B26" s="8"/>
    </row>
    <row r="27" spans="2:2" ht="17.399999999999999">
      <c r="B27" s="8"/>
    </row>
    <row r="28" spans="2:2" ht="17.399999999999999">
      <c r="B28" s="8"/>
    </row>
    <row r="29" spans="2:2" ht="17.399999999999999">
      <c r="B29" s="8"/>
    </row>
    <row r="30" spans="2:2" ht="17.399999999999999">
      <c r="B30" s="8"/>
    </row>
    <row r="31" spans="2:2" ht="17.399999999999999">
      <c r="B31" s="8"/>
    </row>
    <row r="32" spans="2:2" ht="17.399999999999999">
      <c r="B32" s="8"/>
    </row>
    <row r="33" spans="2:2" ht="17.399999999999999">
      <c r="B33" s="8"/>
    </row>
    <row r="34" spans="2:2" ht="17.399999999999999">
      <c r="B34" s="8"/>
    </row>
    <row r="35" spans="2:2" ht="17.399999999999999">
      <c r="B35" s="8"/>
    </row>
    <row r="36" spans="2:2" ht="17.399999999999999">
      <c r="B36" s="8"/>
    </row>
    <row r="37" spans="2:2" ht="17.399999999999999">
      <c r="B37" s="8"/>
    </row>
    <row r="38" spans="2:2" ht="17.399999999999999">
      <c r="B38" s="8"/>
    </row>
    <row r="39" spans="2:2" ht="17.399999999999999">
      <c r="B39" s="8"/>
    </row>
    <row r="40" spans="2:2" ht="17.399999999999999">
      <c r="B40" s="8"/>
    </row>
    <row r="41" spans="2:2" ht="17.399999999999999">
      <c r="B41" s="8"/>
    </row>
    <row r="42" spans="2:2" ht="17.399999999999999">
      <c r="B42" s="8"/>
    </row>
    <row r="43" spans="2:2" ht="17.399999999999999">
      <c r="B43" s="8"/>
    </row>
    <row r="44" spans="2:2" ht="17.399999999999999">
      <c r="B44" s="8"/>
    </row>
    <row r="45" spans="2:2" ht="17.399999999999999">
      <c r="B45" s="8"/>
    </row>
    <row r="46" spans="2:2" ht="17.399999999999999">
      <c r="B46" s="8"/>
    </row>
    <row r="47" spans="2:2" ht="17.399999999999999">
      <c r="B47" s="8"/>
    </row>
    <row r="48" spans="2:2" ht="17.399999999999999">
      <c r="B48" s="8"/>
    </row>
    <row r="49" spans="2:2" ht="17.399999999999999">
      <c r="B49" s="8"/>
    </row>
    <row r="50" spans="2:2" ht="17.399999999999999">
      <c r="B50" s="8"/>
    </row>
    <row r="51" spans="2:2" ht="17.399999999999999">
      <c r="B51" s="8"/>
    </row>
    <row r="52" spans="2:2" ht="17.399999999999999">
      <c r="B52" s="8"/>
    </row>
    <row r="53" spans="2:2" ht="17.399999999999999">
      <c r="B53" s="8"/>
    </row>
    <row r="54" spans="2:2" ht="17.399999999999999">
      <c r="B54" s="8"/>
    </row>
    <row r="55" spans="2:2" ht="17.399999999999999">
      <c r="B55" s="8" t="s">
        <v>14</v>
      </c>
    </row>
    <row r="56" spans="2:2" ht="17.399999999999999">
      <c r="B56" s="8" t="s">
        <v>98</v>
      </c>
    </row>
    <row r="57" spans="2:2" ht="17.399999999999999">
      <c r="B57" s="8" t="s">
        <v>99</v>
      </c>
    </row>
    <row r="58" spans="2:2" ht="17.399999999999999">
      <c r="B58" s="8" t="s">
        <v>100</v>
      </c>
    </row>
    <row r="59" spans="2:2">
      <c r="B59" s="7" t="s">
        <v>101</v>
      </c>
    </row>
    <row r="60" spans="2:2">
      <c r="B60" s="7" t="s">
        <v>102</v>
      </c>
    </row>
    <row r="61" spans="2:2">
      <c r="B61" s="7" t="s">
        <v>103</v>
      </c>
    </row>
    <row r="62" spans="2:2">
      <c r="B62" s="7" t="s">
        <v>104</v>
      </c>
    </row>
    <row r="63" spans="2:2">
      <c r="B63" s="7" t="s">
        <v>105</v>
      </c>
    </row>
    <row r="64" spans="2:2" ht="27.6">
      <c r="B64" s="7" t="s">
        <v>106</v>
      </c>
    </row>
    <row r="65" spans="2:2" ht="27.6">
      <c r="B65" s="7" t="s">
        <v>107</v>
      </c>
    </row>
    <row r="66" spans="2:2">
      <c r="B66" s="7" t="s">
        <v>108</v>
      </c>
    </row>
    <row r="67" spans="2:2" ht="17.399999999999999">
      <c r="B67" s="5" t="s">
        <v>16</v>
      </c>
    </row>
    <row r="68" spans="2:2" ht="27.6">
      <c r="B68" s="7" t="s">
        <v>17</v>
      </c>
    </row>
    <row r="69" spans="2:2" ht="27.6">
      <c r="B69" s="4" t="s">
        <v>109</v>
      </c>
    </row>
    <row r="70" spans="2:2" ht="27.6">
      <c r="B70" s="4" t="s">
        <v>110</v>
      </c>
    </row>
    <row r="71" spans="2:2">
      <c r="B71" s="4" t="s">
        <v>111</v>
      </c>
    </row>
    <row r="72" spans="2:2" ht="27.6">
      <c r="B72" s="4" t="s">
        <v>112</v>
      </c>
    </row>
    <row r="73" spans="2:2" ht="27.6">
      <c r="B73" s="4" t="s">
        <v>113</v>
      </c>
    </row>
    <row r="74" spans="2:2">
      <c r="B74" s="4" t="s">
        <v>114</v>
      </c>
    </row>
    <row r="75" spans="2:2" ht="27.6">
      <c r="B75" s="4" t="s">
        <v>115</v>
      </c>
    </row>
    <row r="76" spans="2:2" ht="41.4">
      <c r="B76" s="4" t="s">
        <v>116</v>
      </c>
    </row>
    <row r="77" spans="2:2" ht="41.4">
      <c r="B77" s="4" t="s">
        <v>117</v>
      </c>
    </row>
    <row r="78" spans="2:2" ht="27.6">
      <c r="B78" s="4" t="s">
        <v>118</v>
      </c>
    </row>
    <row r="79" spans="2:2" ht="27.6">
      <c r="B79" s="4" t="s">
        <v>119</v>
      </c>
    </row>
    <row r="80" spans="2:2" ht="27.6">
      <c r="B80" s="4" t="s">
        <v>120</v>
      </c>
    </row>
    <row r="81" spans="2:2">
      <c r="B81" s="4" t="s">
        <v>121</v>
      </c>
    </row>
    <row r="82" spans="2:2" ht="27.6">
      <c r="B82" s="4" t="s">
        <v>122</v>
      </c>
    </row>
    <row r="83" spans="2:2" ht="55.2">
      <c r="B83" s="4" t="s">
        <v>123</v>
      </c>
    </row>
    <row r="84" spans="2:2" ht="41.4">
      <c r="B84" s="4" t="s">
        <v>124</v>
      </c>
    </row>
    <row r="85" spans="2:2">
      <c r="B85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Effort Estimate</vt:lpstr>
      <vt:lpstr>Web</vt:lpstr>
      <vt:lpstr>WebOld</vt:lpstr>
      <vt:lpstr>Mobile</vt:lpstr>
      <vt:lpstr>MobileOld</vt:lpstr>
      <vt:lpstr>Image </vt:lpstr>
      <vt:lpstr>Sheet3</vt:lpstr>
      <vt:lpstr>Sheet3!_Toc517797531</vt:lpstr>
      <vt:lpstr>Sheet3!_Toc517797532</vt:lpstr>
      <vt:lpstr>Sheet3!_Toc517797533</vt:lpstr>
      <vt:lpstr>Sheet3!_Toc517797534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2018-06-26T13:43:41Z</dcterms:created>
  <dcterms:modified xsi:type="dcterms:W3CDTF">2018-06-30T05:09:13Z</dcterms:modified>
</cp:coreProperties>
</file>