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030\Documents\proposal\EDUworks\MYFX\"/>
    </mc:Choice>
  </mc:AlternateContent>
  <bookViews>
    <workbookView xWindow="0" yWindow="0" windowWidth="20490" windowHeight="7740"/>
  </bookViews>
  <sheets>
    <sheet name="Estimate" sheetId="1" r:id="rId1"/>
    <sheet name="Hybrid App" sheetId="3" r:id="rId2"/>
    <sheet name="Prioritization" sheetId="2" state="hidden" r:id="rId3"/>
  </sheets>
  <definedNames>
    <definedName name="_xlnm.Print_Area" localSheetId="0">Estimate!$B$2:$F$31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C60" i="3" l="1"/>
  <c r="C61" i="3" s="1"/>
  <c r="C10" i="1" l="1"/>
  <c r="C12" i="1" s="1"/>
  <c r="C17" i="1" l="1"/>
  <c r="C31" i="1" l="1"/>
  <c r="H4" i="1" s="1"/>
  <c r="H5" i="1" l="1"/>
  <c r="E4" i="1" s="1"/>
  <c r="H6" i="1" l="1"/>
  <c r="E6" i="1" s="1"/>
  <c r="F4" i="1"/>
  <c r="F6" i="1" l="1"/>
  <c r="E5" i="1"/>
  <c r="F5" i="1" s="1"/>
  <c r="E14" i="1"/>
  <c r="E19" i="1"/>
  <c r="F10" i="1" l="1"/>
  <c r="E21" i="1"/>
  <c r="E16" i="1"/>
  <c r="F9" i="1"/>
  <c r="E15" i="1"/>
  <c r="E20" i="1"/>
</calcChain>
</file>

<file path=xl/comments1.xml><?xml version="1.0" encoding="utf-8"?>
<comments xmlns="http://schemas.openxmlformats.org/spreadsheetml/2006/main">
  <authors>
    <author>Rajasekhar, Vishnusekhar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</rPr>
          <t xml:space="preserve">Prashant Thomas:
</t>
        </r>
        <r>
          <rPr>
            <sz val="9"/>
            <color indexed="81"/>
            <rFont val="Tahoma"/>
            <family val="2"/>
          </rPr>
          <t>Please enter your estimated start date here</t>
        </r>
      </text>
    </comment>
  </commentList>
</comments>
</file>

<file path=xl/sharedStrings.xml><?xml version="1.0" encoding="utf-8"?>
<sst xmlns="http://schemas.openxmlformats.org/spreadsheetml/2006/main" count="124" uniqueCount="114">
  <si>
    <t>Estimation parameters</t>
  </si>
  <si>
    <t>Development</t>
  </si>
  <si>
    <t>Design</t>
  </si>
  <si>
    <t>Testing</t>
  </si>
  <si>
    <t>Training</t>
  </si>
  <si>
    <t>Documentation</t>
  </si>
  <si>
    <t>Meetings</t>
  </si>
  <si>
    <t xml:space="preserve">Migration (data or content) </t>
  </si>
  <si>
    <t>Project management</t>
  </si>
  <si>
    <t>UAT</t>
  </si>
  <si>
    <t>Pre deployment process</t>
  </si>
  <si>
    <t>Deployment</t>
  </si>
  <si>
    <t>Post production testing</t>
  </si>
  <si>
    <t xml:space="preserve">Hours </t>
  </si>
  <si>
    <t xml:space="preserve">Total </t>
  </si>
  <si>
    <t xml:space="preserve">Marketing </t>
  </si>
  <si>
    <t xml:space="preserve">Inputs </t>
  </si>
  <si>
    <t>Average productive hours per day</t>
  </si>
  <si>
    <t>Earliest start date</t>
  </si>
  <si>
    <t>Earliest completion date</t>
  </si>
  <si>
    <t xml:space="preserve"> New Year's Day </t>
  </si>
  <si>
    <t>Latest start date</t>
  </si>
  <si>
    <t>Latest  completion date</t>
  </si>
  <si>
    <t>Date</t>
  </si>
  <si>
    <t>Project retrospective</t>
  </si>
  <si>
    <t xml:space="preserve">    Estimation Summary (Hours and Business days)</t>
  </si>
  <si>
    <t xml:space="preserve">Finish Date </t>
  </si>
  <si>
    <t>Research and analysis</t>
  </si>
  <si>
    <t>Requirement gathering</t>
  </si>
  <si>
    <t>Reports</t>
  </si>
  <si>
    <t>Holidays in 2016</t>
  </si>
  <si>
    <t>Knowledge transfer/ Service transition</t>
  </si>
  <si>
    <t>Accessibility test</t>
  </si>
  <si>
    <t>Expected Duration</t>
  </si>
  <si>
    <t>Triangular distribution method</t>
  </si>
  <si>
    <t>Beta distribution (PERT technique)</t>
  </si>
  <si>
    <t>Hours</t>
  </si>
  <si>
    <t>Optimistic hours</t>
  </si>
  <si>
    <t>Most likely hours**</t>
  </si>
  <si>
    <t>Pessimistic hours*</t>
  </si>
  <si>
    <t>Pessimistic</t>
  </si>
  <si>
    <t>Most likely</t>
  </si>
  <si>
    <t>Optimistic</t>
  </si>
  <si>
    <t xml:space="preserve">* Pessimistic hours= Best case hours+ Pessimistic case buffer                                                               **Most likely=(Optimistic + Pessimistic )/2                                                              ***Excluded Saturdays, Sundays and state holidays </t>
  </si>
  <si>
    <r>
      <rPr>
        <b/>
        <sz val="10"/>
        <color theme="1"/>
        <rFont val="Arial"/>
        <family val="2"/>
      </rPr>
      <t>Risk and/or "unknown"</t>
    </r>
    <r>
      <rPr>
        <sz val="10"/>
        <color theme="1"/>
        <rFont val="Arial"/>
        <family val="2"/>
      </rPr>
      <t xml:space="preserve"> (25% ; 50% ; 25% ; 10%)</t>
    </r>
  </si>
  <si>
    <r>
      <rPr>
        <b/>
        <sz val="10"/>
        <color theme="1"/>
        <rFont val="Arial"/>
        <family val="2"/>
      </rPr>
      <t xml:space="preserve">Project Complexity scale    </t>
    </r>
    <r>
      <rPr>
        <sz val="10"/>
        <color theme="1"/>
        <rFont val="Arial"/>
        <family val="2"/>
      </rPr>
      <t xml:space="preserve">                                                       Extreme(100%); high(50%) ;                                               medium(25%) ; low(10%)</t>
    </r>
  </si>
  <si>
    <r>
      <t>Pessimistic case buffer</t>
    </r>
    <r>
      <rPr>
        <sz val="10"/>
        <color theme="1"/>
        <rFont val="Arial"/>
        <family val="2"/>
      </rPr>
      <t xml:space="preserve"> (in percentage)</t>
    </r>
  </si>
  <si>
    <t>Republic Day</t>
  </si>
  <si>
    <t>Monty Thursday</t>
  </si>
  <si>
    <t>Good Friday</t>
  </si>
  <si>
    <t>Vishu</t>
  </si>
  <si>
    <t>Assembly Elections</t>
  </si>
  <si>
    <t>May Day</t>
  </si>
  <si>
    <t>Onam</t>
  </si>
  <si>
    <t>Gandhu Jayanthi</t>
  </si>
  <si>
    <t>Deepavali</t>
  </si>
  <si>
    <t>Christmas</t>
  </si>
  <si>
    <t>Sl. No.</t>
  </si>
  <si>
    <t>Comments</t>
  </si>
  <si>
    <t>Total</t>
  </si>
  <si>
    <t>Cumulative Total</t>
  </si>
  <si>
    <r>
      <t xml:space="preserve">No of resources </t>
    </r>
    <r>
      <rPr>
        <sz val="10"/>
        <color theme="1"/>
        <rFont val="Arial"/>
        <family val="2"/>
      </rPr>
      <t>(This will impact the number of business days to complete and finish date calculation.) on average</t>
    </r>
  </si>
  <si>
    <t>About Us</t>
  </si>
  <si>
    <t>conversion of Web App to Hybrid mobile App using PhoneGap and Cordova</t>
  </si>
  <si>
    <t>Product Log</t>
  </si>
  <si>
    <t>Days</t>
  </si>
  <si>
    <t>Authentication / Authorization</t>
  </si>
  <si>
    <t>Consumer</t>
  </si>
  <si>
    <t>Money Changer</t>
  </si>
  <si>
    <t>Administrator</t>
  </si>
  <si>
    <t>Webserver</t>
  </si>
  <si>
    <t>Application Server and Application Setup</t>
  </si>
  <si>
    <t>Map Integration</t>
  </si>
  <si>
    <t>Preferences</t>
  </si>
  <si>
    <t>Consumer Interaction Workflow</t>
  </si>
  <si>
    <t>Money Changer Workflow</t>
  </si>
  <si>
    <t>Static pages</t>
  </si>
  <si>
    <t>Team</t>
  </si>
  <si>
    <t>FAQ</t>
  </si>
  <si>
    <t>Contact US</t>
  </si>
  <si>
    <t>API Services</t>
  </si>
  <si>
    <t>Maintain Prices (Commisions and fees)</t>
  </si>
  <si>
    <t>Office Setup (Map Cordinates, address etc)</t>
  </si>
  <si>
    <t>Constomer WebTop</t>
  </si>
  <si>
    <t>Transaction History</t>
  </si>
  <si>
    <t>Request for Quote</t>
  </si>
  <si>
    <t>Landing Page (Map View)</t>
  </si>
  <si>
    <t>Multiple Money Changer View (Map View and left panel view)</t>
  </si>
  <si>
    <t>Filter (Distance, MC rate, Currency etc)</t>
  </si>
  <si>
    <t>Sort (Address, Currency, Rate etc)</t>
  </si>
  <si>
    <t>Place Order</t>
  </si>
  <si>
    <t>Send Order</t>
  </si>
  <si>
    <t>AML</t>
  </si>
  <si>
    <t>KYC</t>
  </si>
  <si>
    <t>New Order</t>
  </si>
  <si>
    <t>Pending Order</t>
  </si>
  <si>
    <t>Order History</t>
  </si>
  <si>
    <t>Setup base Currency</t>
  </si>
  <si>
    <t>Setup Money Changer</t>
  </si>
  <si>
    <t>Maintain Prices (bands and thresholds)</t>
  </si>
  <si>
    <t>Integration with AML, KYC</t>
  </si>
  <si>
    <t>Integration with Live Quote service for exchange rates</t>
  </si>
  <si>
    <t>Money Changer WebTop</t>
  </si>
  <si>
    <t>07/01/2016</t>
  </si>
  <si>
    <t>Registration , login (using a form or Social Media ( LinkedIn, Facebook and etc.)), Fogot PW</t>
  </si>
  <si>
    <t>Manage Customers &amp; Permission</t>
  </si>
  <si>
    <t xml:space="preserve">Matrix of opening and closing hours </t>
  </si>
  <si>
    <t>SQL Server (MySQL)</t>
  </si>
  <si>
    <t>Mobile API development</t>
  </si>
  <si>
    <t>MyFX</t>
  </si>
  <si>
    <t>Project Name  : MyFX</t>
  </si>
  <si>
    <t xml:space="preserve">Hybrid Android App </t>
  </si>
  <si>
    <t>The original estimate of 2 days was extended to 4 days due to lack of knowledge of the effort required  for the conversion process. The revised estimate of 4 days is more accurate.</t>
  </si>
  <si>
    <t>Dynamic QR Code generation requires R&amp;D. This is included seprately in the overall estimate under research and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</si>
</sst>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333333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9C650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5"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16" fontId="7" fillId="0" borderId="4" xfId="0" applyNumberFormat="1" applyFont="1" applyBorder="1"/>
    <xf numFmtId="0" fontId="0" fillId="0" borderId="3" xfId="0" applyFill="1" applyBorder="1"/>
    <xf numFmtId="0" fontId="0" fillId="0" borderId="5" xfId="0" applyBorder="1"/>
    <xf numFmtId="16" fontId="7" fillId="0" borderId="6" xfId="0" applyNumberFormat="1" applyFont="1" applyBorder="1"/>
    <xf numFmtId="0" fontId="4" fillId="7" borderId="1" xfId="0" applyFont="1" applyFill="1" applyBorder="1"/>
    <xf numFmtId="0" fontId="4" fillId="7" borderId="2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quotePrefix="1"/>
    <xf numFmtId="0" fontId="9" fillId="0" borderId="17" xfId="0" applyFont="1" applyBorder="1"/>
    <xf numFmtId="1" fontId="9" fillId="0" borderId="17" xfId="0" applyNumberFormat="1" applyFont="1" applyBorder="1" applyAlignment="1">
      <alignment horizontal="center"/>
    </xf>
    <xf numFmtId="0" fontId="9" fillId="0" borderId="18" xfId="0" applyFont="1" applyBorder="1"/>
    <xf numFmtId="1" fontId="11" fillId="4" borderId="12" xfId="3" applyNumberFormat="1" applyFont="1" applyBorder="1" applyAlignment="1">
      <alignment horizontal="center"/>
    </xf>
    <xf numFmtId="0" fontId="9" fillId="0" borderId="17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1" fontId="12" fillId="2" borderId="11" xfId="1" applyNumberFormat="1" applyFont="1" applyBorder="1" applyAlignment="1">
      <alignment horizontal="center" vertical="center"/>
    </xf>
    <xf numFmtId="0" fontId="9" fillId="0" borderId="19" xfId="0" applyFont="1" applyBorder="1"/>
    <xf numFmtId="1" fontId="13" fillId="3" borderId="13" xfId="2" applyNumberFormat="1" applyFont="1" applyBorder="1" applyAlignment="1">
      <alignment horizontal="center"/>
    </xf>
    <xf numFmtId="0" fontId="10" fillId="0" borderId="22" xfId="0" applyFont="1" applyBorder="1"/>
    <xf numFmtId="0" fontId="10" fillId="0" borderId="21" xfId="0" applyFont="1" applyBorder="1" applyAlignment="1">
      <alignment horizontal="center"/>
    </xf>
    <xf numFmtId="0" fontId="9" fillId="0" borderId="0" xfId="0" applyFont="1"/>
    <xf numFmtId="0" fontId="9" fillId="0" borderId="11" xfId="0" applyFont="1" applyBorder="1" applyAlignment="1">
      <alignment horizontal="center"/>
    </xf>
    <xf numFmtId="0" fontId="9" fillId="0" borderId="10" xfId="0" applyFont="1" applyBorder="1"/>
    <xf numFmtId="0" fontId="9" fillId="0" borderId="17" xfId="0" applyFont="1" applyBorder="1" applyAlignment="1">
      <alignment horizontal="center"/>
    </xf>
    <xf numFmtId="0" fontId="10" fillId="0" borderId="10" xfId="0" applyFont="1" applyBorder="1"/>
    <xf numFmtId="0" fontId="10" fillId="0" borderId="11" xfId="0" applyFont="1" applyBorder="1" applyAlignment="1">
      <alignment horizontal="center"/>
    </xf>
    <xf numFmtId="1" fontId="9" fillId="0" borderId="11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1" fontId="9" fillId="0" borderId="11" xfId="0" applyNumberFormat="1" applyFont="1" applyBorder="1" applyAlignment="1">
      <alignment horizontal="center"/>
    </xf>
    <xf numFmtId="0" fontId="9" fillId="0" borderId="11" xfId="0" applyFont="1" applyBorder="1"/>
    <xf numFmtId="0" fontId="14" fillId="7" borderId="0" xfId="3" applyFont="1" applyFill="1" applyBorder="1"/>
    <xf numFmtId="14" fontId="9" fillId="0" borderId="11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164" fontId="9" fillId="0" borderId="17" xfId="0" quotePrefix="1" applyNumberFormat="1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11" fillId="4" borderId="0" xfId="3" quotePrefix="1" applyNumberFormat="1" applyFont="1" applyBorder="1" applyAlignment="1">
      <alignment horizontal="center"/>
    </xf>
    <xf numFmtId="164" fontId="12" fillId="2" borderId="0" xfId="1" quotePrefix="1" applyNumberFormat="1" applyFont="1" applyBorder="1" applyAlignment="1">
      <alignment horizontal="center"/>
    </xf>
    <xf numFmtId="164" fontId="13" fillId="3" borderId="0" xfId="2" quotePrefix="1" applyNumberFormat="1" applyFont="1" applyBorder="1" applyAlignment="1">
      <alignment horizontal="center"/>
    </xf>
    <xf numFmtId="164" fontId="9" fillId="0" borderId="0" xfId="0" quotePrefix="1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0" xfId="0" applyFont="1" applyBorder="1"/>
    <xf numFmtId="0" fontId="14" fillId="6" borderId="14" xfId="0" applyFont="1" applyFill="1" applyBorder="1"/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6" fillId="9" borderId="23" xfId="0" applyFont="1" applyFill="1" applyBorder="1" applyAlignment="1">
      <alignment vertical="center"/>
    </xf>
    <xf numFmtId="0" fontId="16" fillId="9" borderId="24" xfId="0" applyFont="1" applyFill="1" applyBorder="1" applyAlignment="1">
      <alignment horizontal="left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25" xfId="0" applyFont="1" applyFill="1" applyBorder="1" applyAlignment="1">
      <alignment vertical="center"/>
    </xf>
    <xf numFmtId="0" fontId="16" fillId="9" borderId="0" xfId="0" applyFont="1" applyFill="1" applyBorder="1" applyAlignment="1">
      <alignment horizontal="left" vertical="center"/>
    </xf>
    <xf numFmtId="0" fontId="16" fillId="9" borderId="26" xfId="0" applyFont="1" applyFill="1" applyBorder="1" applyAlignment="1">
      <alignment vertical="center"/>
    </xf>
    <xf numFmtId="0" fontId="16" fillId="9" borderId="15" xfId="0" applyFont="1" applyFill="1" applyBorder="1" applyAlignment="1">
      <alignment horizontal="left" vertical="center"/>
    </xf>
    <xf numFmtId="0" fontId="17" fillId="10" borderId="17" xfId="0" applyFont="1" applyFill="1" applyBorder="1" applyAlignment="1">
      <alignment horizontal="center" vertical="center"/>
    </xf>
    <xf numFmtId="0" fontId="17" fillId="10" borderId="17" xfId="0" applyFont="1" applyFill="1" applyBorder="1" applyAlignment="1">
      <alignment horizontal="left" vertical="center"/>
    </xf>
    <xf numFmtId="0" fontId="17" fillId="9" borderId="17" xfId="0" applyFont="1" applyFill="1" applyBorder="1" applyAlignment="1">
      <alignment horizontal="left" vertical="center"/>
    </xf>
    <xf numFmtId="0" fontId="0" fillId="9" borderId="17" xfId="0" applyFont="1" applyFill="1" applyBorder="1" applyAlignment="1">
      <alignment horizontal="left" vertical="center" indent="1"/>
    </xf>
    <xf numFmtId="0" fontId="17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 indent="1"/>
    </xf>
    <xf numFmtId="0" fontId="17" fillId="9" borderId="17" xfId="0" applyFont="1" applyFill="1" applyBorder="1" applyAlignment="1">
      <alignment horizontal="left"/>
    </xf>
    <xf numFmtId="0" fontId="16" fillId="9" borderId="15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14" fontId="15" fillId="9" borderId="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9" borderId="17" xfId="0" applyFont="1" applyFill="1" applyBorder="1" applyAlignment="1">
      <alignment horizontal="left" indent="1"/>
    </xf>
    <xf numFmtId="0" fontId="0" fillId="11" borderId="17" xfId="0" applyFont="1" applyFill="1" applyBorder="1" applyAlignment="1">
      <alignment horizontal="center"/>
    </xf>
    <xf numFmtId="0" fontId="17" fillId="11" borderId="17" xfId="0" applyFont="1" applyFill="1" applyBorder="1" applyAlignment="1">
      <alignment horizontal="left"/>
    </xf>
    <xf numFmtId="0" fontId="17" fillId="11" borderId="17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indent="1"/>
    </xf>
    <xf numFmtId="0" fontId="0" fillId="13" borderId="17" xfId="0" applyFont="1" applyFill="1" applyBorder="1" applyAlignment="1">
      <alignment horizontal="center" vertical="center"/>
    </xf>
    <xf numFmtId="0" fontId="0" fillId="13" borderId="17" xfId="0" applyFont="1" applyFill="1" applyBorder="1" applyAlignment="1">
      <alignment horizontal="center"/>
    </xf>
    <xf numFmtId="0" fontId="0" fillId="9" borderId="17" xfId="0" applyFont="1" applyFill="1" applyBorder="1" applyAlignment="1">
      <alignment horizontal="left" vertical="center" wrapText="1" indent="1"/>
    </xf>
    <xf numFmtId="0" fontId="17" fillId="0" borderId="0" xfId="0" applyFont="1"/>
    <xf numFmtId="0" fontId="15" fillId="0" borderId="0" xfId="0" applyFont="1" applyAlignment="1">
      <alignment horizontal="center"/>
    </xf>
    <xf numFmtId="0" fontId="18" fillId="9" borderId="17" xfId="0" applyFont="1" applyFill="1" applyBorder="1" applyAlignment="1">
      <alignment horizontal="left" wrapText="1"/>
    </xf>
    <xf numFmtId="0" fontId="17" fillId="9" borderId="17" xfId="0" applyFont="1" applyFill="1" applyBorder="1" applyAlignment="1">
      <alignment horizontal="left" wrapText="1"/>
    </xf>
    <xf numFmtId="0" fontId="19" fillId="9" borderId="11" xfId="0" applyFont="1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center" indent="2"/>
    </xf>
    <xf numFmtId="0" fontId="19" fillId="9" borderId="11" xfId="0" applyFont="1" applyFill="1" applyBorder="1" applyAlignment="1">
      <alignment horizontal="left" vertical="top" wrapText="1"/>
    </xf>
    <xf numFmtId="0" fontId="15" fillId="0" borderId="0" xfId="0" applyFont="1"/>
    <xf numFmtId="0" fontId="9" fillId="0" borderId="1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8" fillId="7" borderId="10" xfId="0" applyFont="1" applyFill="1" applyBorder="1" applyAlignment="1">
      <alignment horizontal="center" vertical="top"/>
    </xf>
    <xf numFmtId="0" fontId="8" fillId="7" borderId="0" xfId="0" applyFont="1" applyFill="1" applyBorder="1" applyAlignment="1">
      <alignment horizontal="center" vertical="top"/>
    </xf>
    <xf numFmtId="0" fontId="8" fillId="7" borderId="11" xfId="0" applyFont="1" applyFill="1" applyBorder="1" applyAlignment="1">
      <alignment horizontal="center" vertical="top"/>
    </xf>
    <xf numFmtId="0" fontId="10" fillId="8" borderId="17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1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12" borderId="28" xfId="0" applyFont="1" applyFill="1" applyBorder="1" applyAlignment="1">
      <alignment horizontal="center"/>
    </xf>
    <xf numFmtId="0" fontId="0" fillId="12" borderId="29" xfId="0" applyFont="1" applyFill="1" applyBorder="1" applyAlignment="1">
      <alignment horizontal="center"/>
    </xf>
    <xf numFmtId="0" fontId="0" fillId="12" borderId="21" xfId="0" applyFont="1" applyFill="1" applyBorder="1" applyAlignment="1">
      <alignment horizontal="center"/>
    </xf>
    <xf numFmtId="0" fontId="18" fillId="9" borderId="27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19" fillId="0" borderId="27" xfId="0" applyFont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7" fillId="12" borderId="28" xfId="0" applyFont="1" applyFill="1" applyBorder="1" applyAlignment="1">
      <alignment horizontal="center"/>
    </xf>
    <xf numFmtId="0" fontId="17" fillId="12" borderId="29" xfId="0" applyFont="1" applyFill="1" applyBorder="1" applyAlignment="1">
      <alignment horizontal="center"/>
    </xf>
    <xf numFmtId="0" fontId="17" fillId="12" borderId="21" xfId="0" applyFont="1" applyFill="1" applyBorder="1" applyAlignment="1">
      <alignment horizontal="center"/>
    </xf>
    <xf numFmtId="0" fontId="17" fillId="12" borderId="28" xfId="0" applyFont="1" applyFill="1" applyBorder="1" applyAlignment="1">
      <alignment horizontal="center" vertical="center"/>
    </xf>
    <xf numFmtId="0" fontId="17" fillId="12" borderId="29" xfId="0" applyFont="1" applyFill="1" applyBorder="1" applyAlignment="1">
      <alignment horizontal="center" vertical="center"/>
    </xf>
    <xf numFmtId="0" fontId="17" fillId="12" borderId="21" xfId="0" applyFont="1" applyFill="1" applyBorder="1" applyAlignment="1">
      <alignment horizontal="center" vertical="center"/>
    </xf>
    <xf numFmtId="0" fontId="0" fillId="12" borderId="28" xfId="0" applyFont="1" applyFill="1" applyBorder="1" applyAlignment="1">
      <alignment horizontal="center" vertical="center"/>
    </xf>
    <xf numFmtId="0" fontId="0" fillId="12" borderId="29" xfId="0" applyFont="1" applyFill="1" applyBorder="1" applyAlignment="1">
      <alignment horizontal="center" vertical="center"/>
    </xf>
    <xf numFmtId="0" fontId="0" fillId="12" borderId="21" xfId="0" applyFont="1" applyFill="1" applyBorder="1" applyAlignment="1">
      <alignment horizontal="center" vertical="center"/>
    </xf>
    <xf numFmtId="0" fontId="19" fillId="9" borderId="9" xfId="0" applyFont="1" applyFill="1" applyBorder="1" applyAlignment="1">
      <alignment horizontal="left" vertical="top" wrapText="1"/>
    </xf>
    <xf numFmtId="0" fontId="19" fillId="9" borderId="11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8" fillId="9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9" borderId="27" xfId="0" applyFont="1" applyFill="1" applyBorder="1" applyAlignment="1">
      <alignment horizontal="center" vertical="center" wrapText="1"/>
    </xf>
    <xf numFmtId="0" fontId="0" fillId="9" borderId="2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9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9" fillId="9" borderId="27" xfId="0" applyFont="1" applyFill="1" applyBorder="1" applyAlignment="1">
      <alignment horizontal="center" vertical="top" wrapText="1"/>
    </xf>
    <xf numFmtId="0" fontId="19" fillId="9" borderId="20" xfId="0" applyFont="1" applyFill="1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9" borderId="22" xfId="0" applyFont="1" applyFill="1" applyBorder="1" applyAlignment="1">
      <alignment horizontal="center" vertical="center" wrapText="1"/>
    </xf>
    <xf numFmtId="0" fontId="18" fillId="9" borderId="27" xfId="0" applyFont="1" applyFill="1" applyBorder="1" applyAlignment="1" applyProtection="1">
      <alignment horizontal="left" wrapText="1"/>
    </xf>
    <xf numFmtId="0" fontId="18" fillId="9" borderId="22" xfId="0" applyFont="1" applyFill="1" applyBorder="1" applyAlignment="1" applyProtection="1">
      <alignment horizontal="left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95250</xdr:rowOff>
    </xdr:from>
    <xdr:to>
      <xdr:col>1</xdr:col>
      <xdr:colOff>1229399</xdr:colOff>
      <xdr:row>4</xdr:row>
      <xdr:rowOff>19250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95275"/>
          <a:ext cx="1667549" cy="4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31"/>
  <sheetViews>
    <sheetView showGridLines="0" tabSelected="1" zoomScale="90" zoomScaleNormal="90" workbookViewId="0">
      <selection activeCell="C14" sqref="C14"/>
    </sheetView>
  </sheetViews>
  <sheetFormatPr defaultRowHeight="15" x14ac:dyDescent="0.25"/>
  <cols>
    <col min="2" max="2" width="45.42578125" customWidth="1"/>
    <col min="3" max="3" width="14.28515625" customWidth="1"/>
    <col min="4" max="4" width="25.7109375" customWidth="1"/>
    <col min="5" max="5" width="19.140625" customWidth="1"/>
    <col min="6" max="6" width="13" customWidth="1"/>
    <col min="7" max="7" width="14.28515625" customWidth="1"/>
    <col min="8" max="8" width="9" hidden="1" customWidth="1"/>
    <col min="9" max="9" width="9.140625" customWidth="1"/>
    <col min="10" max="10" width="30.140625" customWidth="1"/>
    <col min="11" max="11" width="10.7109375" bestFit="1" customWidth="1"/>
    <col min="12" max="12" width="11" customWidth="1"/>
    <col min="13" max="13" width="13.5703125" customWidth="1"/>
    <col min="15" max="15" width="13.42578125" bestFit="1" customWidth="1"/>
  </cols>
  <sheetData>
    <row r="1" spans="2:15" x14ac:dyDescent="0.25">
      <c r="B1" s="89"/>
      <c r="C1" s="90"/>
      <c r="D1" s="90"/>
      <c r="E1" s="90"/>
      <c r="F1" s="91"/>
    </row>
    <row r="2" spans="2:15" ht="18.75" customHeight="1" x14ac:dyDescent="0.25">
      <c r="B2" s="88" t="s">
        <v>110</v>
      </c>
      <c r="C2" s="88"/>
      <c r="D2" s="88"/>
      <c r="E2" s="88"/>
      <c r="F2" s="88"/>
    </row>
    <row r="3" spans="2:15" ht="19.5" customHeight="1" thickBot="1" x14ac:dyDescent="0.3">
      <c r="B3" s="85" t="s">
        <v>16</v>
      </c>
      <c r="C3" s="86"/>
      <c r="D3" s="86" t="s">
        <v>25</v>
      </c>
      <c r="E3" s="86"/>
      <c r="F3" s="87"/>
      <c r="L3" s="11"/>
      <c r="M3" s="11"/>
    </row>
    <row r="4" spans="2:15" x14ac:dyDescent="0.25">
      <c r="B4" s="13" t="s">
        <v>44</v>
      </c>
      <c r="C4" s="14">
        <v>15</v>
      </c>
      <c r="D4" s="15" t="s">
        <v>37</v>
      </c>
      <c r="E4" s="16">
        <f>(C31+H5+H4)</f>
        <v>634.40000000000009</v>
      </c>
      <c r="F4" s="16">
        <f>(E4/C6)/F24</f>
        <v>45.314285714285724</v>
      </c>
      <c r="G4" s="1"/>
      <c r="H4" s="1">
        <f>(C4/100)*C31</f>
        <v>73.2</v>
      </c>
      <c r="I4" s="1"/>
    </row>
    <row r="5" spans="2:15" ht="39.75" thickBot="1" x14ac:dyDescent="0.3">
      <c r="B5" s="17" t="s">
        <v>45</v>
      </c>
      <c r="C5" s="14">
        <v>15</v>
      </c>
      <c r="D5" s="18" t="s">
        <v>38</v>
      </c>
      <c r="E5" s="19">
        <f>(E4+E6)/2</f>
        <v>729.56000000000017</v>
      </c>
      <c r="F5" s="19">
        <f>(E5/C6)/F24</f>
        <v>52.111428571428583</v>
      </c>
      <c r="G5" s="1">
        <f>10*40 *8</f>
        <v>3200</v>
      </c>
      <c r="H5" s="1">
        <f>(C5/100)*C31</f>
        <v>73.2</v>
      </c>
      <c r="I5" s="1"/>
    </row>
    <row r="6" spans="2:15" ht="15.75" thickBot="1" x14ac:dyDescent="0.3">
      <c r="B6" s="17" t="s">
        <v>17</v>
      </c>
      <c r="C6" s="14">
        <v>7</v>
      </c>
      <c r="D6" s="20" t="s">
        <v>39</v>
      </c>
      <c r="E6" s="21">
        <f>E4+H6</f>
        <v>824.72000000000014</v>
      </c>
      <c r="F6" s="21">
        <f>(E6/C6)/F24</f>
        <v>58.908571428571442</v>
      </c>
      <c r="G6" s="1"/>
      <c r="H6" s="1">
        <f>(E4*(F23/100))</f>
        <v>190.32000000000002</v>
      </c>
      <c r="I6" s="1"/>
      <c r="J6" s="9" t="s">
        <v>30</v>
      </c>
      <c r="K6" s="10" t="s">
        <v>23</v>
      </c>
    </row>
    <row r="7" spans="2:15" ht="15.75" x14ac:dyDescent="0.25">
      <c r="B7" s="22" t="s">
        <v>0</v>
      </c>
      <c r="C7" s="23" t="s">
        <v>13</v>
      </c>
      <c r="D7" s="24"/>
      <c r="E7" s="24"/>
      <c r="F7" s="25"/>
      <c r="G7" s="1"/>
      <c r="H7" s="1"/>
      <c r="I7" s="1"/>
      <c r="J7" s="4" t="s">
        <v>20</v>
      </c>
      <c r="K7" s="5">
        <v>42370</v>
      </c>
      <c r="M7" s="2"/>
    </row>
    <row r="8" spans="2:15" ht="15.75" x14ac:dyDescent="0.25">
      <c r="B8" s="26" t="s">
        <v>28</v>
      </c>
      <c r="C8" s="27">
        <v>16</v>
      </c>
      <c r="D8" s="28" t="s">
        <v>33</v>
      </c>
      <c r="E8" s="24"/>
      <c r="F8" s="29" t="s">
        <v>36</v>
      </c>
      <c r="J8" s="4" t="s">
        <v>47</v>
      </c>
      <c r="K8" s="5">
        <v>42395</v>
      </c>
      <c r="M8" s="3"/>
    </row>
    <row r="9" spans="2:15" ht="15.75" x14ac:dyDescent="0.25">
      <c r="B9" s="26" t="s">
        <v>27</v>
      </c>
      <c r="C9" s="27">
        <v>12</v>
      </c>
      <c r="D9" s="96" t="s">
        <v>34</v>
      </c>
      <c r="E9" s="97"/>
      <c r="F9" s="30">
        <f>SUM(F4:F6)/3</f>
        <v>52.111428571428583</v>
      </c>
      <c r="J9" s="6" t="s">
        <v>48</v>
      </c>
      <c r="K9" s="5">
        <v>42453</v>
      </c>
      <c r="M9" s="3"/>
    </row>
    <row r="10" spans="2:15" ht="15.75" x14ac:dyDescent="0.25">
      <c r="B10" s="26" t="s">
        <v>1</v>
      </c>
      <c r="C10" s="27">
        <f>('Hybrid App'!C61)</f>
        <v>312</v>
      </c>
      <c r="D10" s="31" t="s">
        <v>35</v>
      </c>
      <c r="E10" s="24"/>
      <c r="F10" s="32">
        <f>(F4+4*F5+F6)/6</f>
        <v>52.111428571428583</v>
      </c>
      <c r="J10" s="6" t="s">
        <v>49</v>
      </c>
      <c r="K10" s="5">
        <v>42454</v>
      </c>
    </row>
    <row r="11" spans="2:15" ht="15.75" x14ac:dyDescent="0.25">
      <c r="B11" s="26" t="s">
        <v>2</v>
      </c>
      <c r="C11" s="27">
        <v>40</v>
      </c>
      <c r="D11" s="24"/>
      <c r="E11" s="24"/>
      <c r="F11" s="33"/>
      <c r="J11" s="6" t="s">
        <v>50</v>
      </c>
      <c r="K11" s="5">
        <v>42474</v>
      </c>
      <c r="O11" s="12"/>
    </row>
    <row r="12" spans="2:15" ht="15.75" x14ac:dyDescent="0.25">
      <c r="B12" s="26" t="s">
        <v>3</v>
      </c>
      <c r="C12" s="27">
        <f>(C10*0.2)</f>
        <v>62.400000000000006</v>
      </c>
      <c r="D12" s="34" t="s">
        <v>26</v>
      </c>
      <c r="E12" s="24"/>
      <c r="F12" s="35"/>
      <c r="J12" s="6" t="s">
        <v>52</v>
      </c>
      <c r="K12" s="5">
        <v>42491</v>
      </c>
      <c r="O12" s="12"/>
    </row>
    <row r="13" spans="2:15" ht="15.75" x14ac:dyDescent="0.25">
      <c r="B13" s="26" t="s">
        <v>4</v>
      </c>
      <c r="C13" s="27">
        <v>0</v>
      </c>
      <c r="D13" s="36" t="s">
        <v>18</v>
      </c>
      <c r="E13" s="37" t="s">
        <v>103</v>
      </c>
      <c r="F13" s="35"/>
      <c r="J13" s="6" t="s">
        <v>51</v>
      </c>
      <c r="K13" s="5">
        <v>42506</v>
      </c>
    </row>
    <row r="14" spans="2:15" ht="15.75" x14ac:dyDescent="0.25">
      <c r="B14" s="26" t="s">
        <v>5</v>
      </c>
      <c r="C14" s="27">
        <v>8</v>
      </c>
      <c r="D14" s="38" t="s">
        <v>19</v>
      </c>
      <c r="E14" s="39">
        <f>WORKDAY.INTL(E13,F4,1,K7:K20)</f>
        <v>42615</v>
      </c>
      <c r="F14" s="25" t="s">
        <v>42</v>
      </c>
      <c r="J14" s="4" t="s">
        <v>53</v>
      </c>
      <c r="K14" s="5">
        <v>42626</v>
      </c>
      <c r="O14" s="12"/>
    </row>
    <row r="15" spans="2:15" ht="15.75" x14ac:dyDescent="0.25">
      <c r="B15" s="26" t="s">
        <v>6</v>
      </c>
      <c r="C15" s="27">
        <v>16</v>
      </c>
      <c r="D15" s="38" t="s">
        <v>19</v>
      </c>
      <c r="E15" s="40">
        <f>WORKDAY.INTL(E13,F5,1,K7:K20)</f>
        <v>42629</v>
      </c>
      <c r="F15" s="25" t="s">
        <v>41</v>
      </c>
      <c r="J15" s="4" t="s">
        <v>53</v>
      </c>
      <c r="K15" s="5">
        <v>42627</v>
      </c>
    </row>
    <row r="16" spans="2:15" ht="15.75" x14ac:dyDescent="0.25">
      <c r="B16" s="26" t="s">
        <v>7</v>
      </c>
      <c r="C16" s="27">
        <v>0</v>
      </c>
      <c r="D16" s="38" t="s">
        <v>19</v>
      </c>
      <c r="E16" s="41">
        <f>WORKDAY.INTL(E13,F6,1,K7:K20)</f>
        <v>42639</v>
      </c>
      <c r="F16" s="25" t="s">
        <v>40</v>
      </c>
      <c r="J16" s="4" t="s">
        <v>53</v>
      </c>
      <c r="K16" s="5">
        <v>42628</v>
      </c>
      <c r="O16" s="12"/>
    </row>
    <row r="17" spans="2:15" ht="15.75" x14ac:dyDescent="0.25">
      <c r="B17" s="26" t="s">
        <v>8</v>
      </c>
      <c r="C17" s="27">
        <f>(C10*0.05)</f>
        <v>15.600000000000001</v>
      </c>
      <c r="D17" s="24"/>
      <c r="E17" s="42"/>
      <c r="F17" s="25"/>
      <c r="J17" s="6" t="s">
        <v>54</v>
      </c>
      <c r="K17" s="5">
        <v>42645</v>
      </c>
      <c r="O17" s="12"/>
    </row>
    <row r="18" spans="2:15" ht="15.75" x14ac:dyDescent="0.25">
      <c r="B18" s="26" t="s">
        <v>29</v>
      </c>
      <c r="C18" s="27">
        <v>0</v>
      </c>
      <c r="D18" s="36" t="s">
        <v>21</v>
      </c>
      <c r="E18" s="37">
        <v>42583</v>
      </c>
      <c r="F18" s="25"/>
      <c r="J18" s="6" t="s">
        <v>55</v>
      </c>
      <c r="K18" s="5">
        <v>42672</v>
      </c>
      <c r="L18" s="3"/>
      <c r="O18" s="12"/>
    </row>
    <row r="19" spans="2:15" ht="16.5" thickBot="1" x14ac:dyDescent="0.3">
      <c r="B19" s="26" t="s">
        <v>9</v>
      </c>
      <c r="C19" s="27">
        <v>0</v>
      </c>
      <c r="D19" s="38" t="s">
        <v>22</v>
      </c>
      <c r="E19" s="39">
        <f>WORKDAY.INTL(E18,F4,1,K7:K20)</f>
        <v>42649</v>
      </c>
      <c r="F19" s="25" t="s">
        <v>42</v>
      </c>
      <c r="J19" s="7" t="s">
        <v>56</v>
      </c>
      <c r="K19" s="8">
        <v>42730</v>
      </c>
      <c r="O19" s="12"/>
    </row>
    <row r="20" spans="2:15" x14ac:dyDescent="0.25">
      <c r="B20" s="26" t="s">
        <v>32</v>
      </c>
      <c r="C20" s="27">
        <v>0</v>
      </c>
      <c r="D20" s="38" t="s">
        <v>22</v>
      </c>
      <c r="E20" s="40">
        <f>WORKDAY.INTL(E18,F5,1,K7:K20)</f>
        <v>42660</v>
      </c>
      <c r="F20" s="25" t="s">
        <v>41</v>
      </c>
    </row>
    <row r="21" spans="2:15" ht="15.75" customHeight="1" x14ac:dyDescent="0.25">
      <c r="B21" s="26" t="s">
        <v>10</v>
      </c>
      <c r="C21" s="27">
        <v>1</v>
      </c>
      <c r="D21" s="38" t="s">
        <v>22</v>
      </c>
      <c r="E21" s="41">
        <f>WORKDAY.INTL(E18,F6,1,K7:K20)</f>
        <v>42668</v>
      </c>
      <c r="F21" s="25" t="s">
        <v>40</v>
      </c>
      <c r="O21" s="12"/>
    </row>
    <row r="22" spans="2:15" x14ac:dyDescent="0.25">
      <c r="B22" s="26" t="s">
        <v>11</v>
      </c>
      <c r="C22" s="27">
        <v>4</v>
      </c>
      <c r="D22" s="24"/>
      <c r="E22" s="24"/>
      <c r="F22" s="33"/>
      <c r="O22" s="12"/>
    </row>
    <row r="23" spans="2:15" x14ac:dyDescent="0.25">
      <c r="B23" s="26" t="s">
        <v>12</v>
      </c>
      <c r="C23" s="27">
        <v>0</v>
      </c>
      <c r="D23" s="92" t="s">
        <v>46</v>
      </c>
      <c r="E23" s="93"/>
      <c r="F23" s="25">
        <v>30</v>
      </c>
    </row>
    <row r="24" spans="2:15" x14ac:dyDescent="0.25">
      <c r="B24" s="26" t="s">
        <v>31</v>
      </c>
      <c r="C24" s="27">
        <v>1</v>
      </c>
      <c r="D24" s="94" t="s">
        <v>61</v>
      </c>
      <c r="E24" s="95"/>
      <c r="F24" s="29">
        <v>2</v>
      </c>
    </row>
    <row r="25" spans="2:15" ht="20.25" customHeight="1" x14ac:dyDescent="0.25">
      <c r="B25" s="26" t="s">
        <v>15</v>
      </c>
      <c r="C25" s="27">
        <v>0</v>
      </c>
      <c r="D25" s="94"/>
      <c r="E25" s="95"/>
      <c r="F25" s="25"/>
    </row>
    <row r="26" spans="2:15" x14ac:dyDescent="0.25">
      <c r="B26" s="26" t="s">
        <v>24</v>
      </c>
      <c r="C26" s="27">
        <v>0</v>
      </c>
      <c r="D26" s="43"/>
      <c r="E26" s="43"/>
      <c r="F26" s="25"/>
    </row>
    <row r="27" spans="2:15" ht="13.5" customHeight="1" x14ac:dyDescent="0.25">
      <c r="B27" s="26"/>
      <c r="C27" s="27"/>
      <c r="D27" s="82" t="s">
        <v>43</v>
      </c>
      <c r="E27" s="83"/>
      <c r="F27" s="84"/>
    </row>
    <row r="28" spans="2:15" ht="12" customHeight="1" x14ac:dyDescent="0.25">
      <c r="B28" s="44"/>
      <c r="C28" s="27"/>
      <c r="D28" s="82"/>
      <c r="E28" s="83"/>
      <c r="F28" s="84"/>
    </row>
    <row r="29" spans="2:15" ht="12.75" customHeight="1" x14ac:dyDescent="0.25">
      <c r="B29" s="44"/>
      <c r="C29" s="27"/>
      <c r="D29" s="82"/>
      <c r="E29" s="83"/>
      <c r="F29" s="84"/>
    </row>
    <row r="30" spans="2:15" ht="11.25" customHeight="1" x14ac:dyDescent="0.25">
      <c r="B30" s="44"/>
      <c r="C30" s="27"/>
      <c r="D30" s="82"/>
      <c r="E30" s="83"/>
      <c r="F30" s="84"/>
    </row>
    <row r="31" spans="2:15" ht="18.75" customHeight="1" x14ac:dyDescent="0.25">
      <c r="B31" s="45" t="s">
        <v>14</v>
      </c>
      <c r="C31" s="46">
        <f>SUM(C8:C30)</f>
        <v>488</v>
      </c>
      <c r="D31" s="46"/>
      <c r="E31" s="46"/>
      <c r="F31" s="47"/>
    </row>
  </sheetData>
  <mergeCells count="8">
    <mergeCell ref="D27:F30"/>
    <mergeCell ref="B3:C3"/>
    <mergeCell ref="D3:F3"/>
    <mergeCell ref="B2:F2"/>
    <mergeCell ref="B1:F1"/>
    <mergeCell ref="D23:E23"/>
    <mergeCell ref="D24:E25"/>
    <mergeCell ref="D9:E9"/>
  </mergeCells>
  <pageMargins left="0.25" right="0.25" top="0.5" bottom="0.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6" workbookViewId="0">
      <selection activeCell="B61" sqref="B61"/>
    </sheetView>
  </sheetViews>
  <sheetFormatPr defaultRowHeight="15" x14ac:dyDescent="0.25"/>
  <cols>
    <col min="1" max="1" width="7.28515625" bestFit="1" customWidth="1"/>
    <col min="2" max="2" width="84.140625" bestFit="1" customWidth="1"/>
    <col min="3" max="3" width="15.7109375" bestFit="1" customWidth="1"/>
    <col min="4" max="4" width="48.5703125" customWidth="1"/>
  </cols>
  <sheetData>
    <row r="1" spans="1:5" ht="18.75" x14ac:dyDescent="0.25">
      <c r="A1" s="48"/>
      <c r="B1" s="49"/>
      <c r="C1" s="50"/>
      <c r="D1" s="50"/>
      <c r="E1" s="65"/>
    </row>
    <row r="2" spans="1:5" ht="18.75" x14ac:dyDescent="0.25">
      <c r="A2" s="51"/>
      <c r="B2" s="52"/>
      <c r="C2" s="50"/>
      <c r="D2" s="50"/>
      <c r="E2" s="65"/>
    </row>
    <row r="3" spans="1:5" ht="18.75" x14ac:dyDescent="0.25">
      <c r="A3" s="51"/>
      <c r="B3" s="50" t="s">
        <v>109</v>
      </c>
      <c r="C3" s="64">
        <v>42522</v>
      </c>
      <c r="D3" s="50"/>
      <c r="E3" s="65"/>
    </row>
    <row r="4" spans="1:5" ht="18.75" x14ac:dyDescent="0.25">
      <c r="A4" s="51"/>
      <c r="B4" s="52"/>
      <c r="C4" s="63"/>
      <c r="D4" s="50"/>
      <c r="E4" s="65"/>
    </row>
    <row r="5" spans="1:5" ht="18.75" x14ac:dyDescent="0.25">
      <c r="A5" s="53"/>
      <c r="B5" s="54"/>
      <c r="C5" s="62"/>
      <c r="D5" s="50"/>
      <c r="E5" s="65"/>
    </row>
    <row r="6" spans="1:5" ht="15.75" x14ac:dyDescent="0.25">
      <c r="A6" s="55" t="s">
        <v>57</v>
      </c>
      <c r="B6" s="55" t="s">
        <v>64</v>
      </c>
      <c r="C6" s="55" t="s">
        <v>65</v>
      </c>
      <c r="D6" s="56" t="s">
        <v>58</v>
      </c>
      <c r="E6" s="2"/>
    </row>
    <row r="7" spans="1:5" ht="15.75" x14ac:dyDescent="0.25">
      <c r="A7" s="71">
        <v>1</v>
      </c>
      <c r="B7" s="57" t="s">
        <v>66</v>
      </c>
      <c r="C7" s="101">
        <v>2</v>
      </c>
      <c r="D7" s="103"/>
    </row>
    <row r="8" spans="1:5" x14ac:dyDescent="0.25">
      <c r="A8" s="71"/>
      <c r="B8" s="58" t="s">
        <v>67</v>
      </c>
      <c r="C8" s="118"/>
      <c r="D8" s="104"/>
    </row>
    <row r="9" spans="1:5" x14ac:dyDescent="0.25">
      <c r="A9" s="71"/>
      <c r="B9" s="58" t="s">
        <v>68</v>
      </c>
      <c r="C9" s="118"/>
      <c r="D9" s="104"/>
    </row>
    <row r="10" spans="1:5" x14ac:dyDescent="0.25">
      <c r="A10" s="71"/>
      <c r="B10" s="73" t="s">
        <v>69</v>
      </c>
      <c r="C10" s="119"/>
      <c r="D10" s="105"/>
    </row>
    <row r="11" spans="1:5" x14ac:dyDescent="0.25">
      <c r="A11" s="71"/>
      <c r="B11" s="112"/>
      <c r="C11" s="113"/>
      <c r="D11" s="114"/>
    </row>
    <row r="12" spans="1:5" ht="15.75" customHeight="1" x14ac:dyDescent="0.25">
      <c r="A12" s="71">
        <v>2</v>
      </c>
      <c r="B12" s="57" t="s">
        <v>71</v>
      </c>
      <c r="C12" s="101">
        <v>1</v>
      </c>
      <c r="D12" s="103"/>
    </row>
    <row r="13" spans="1:5" x14ac:dyDescent="0.25">
      <c r="A13" s="71"/>
      <c r="B13" s="60" t="s">
        <v>70</v>
      </c>
      <c r="C13" s="118"/>
      <c r="D13" s="104"/>
    </row>
    <row r="14" spans="1:5" ht="15.75" x14ac:dyDescent="0.25">
      <c r="A14" s="71"/>
      <c r="B14" s="70" t="s">
        <v>107</v>
      </c>
      <c r="C14" s="119"/>
      <c r="D14" s="105"/>
    </row>
    <row r="15" spans="1:5" ht="15.75" x14ac:dyDescent="0.25">
      <c r="A15" s="71"/>
      <c r="B15" s="109"/>
      <c r="C15" s="110"/>
      <c r="D15" s="111"/>
    </row>
    <row r="16" spans="1:5" ht="15.75" customHeight="1" x14ac:dyDescent="0.25">
      <c r="A16" s="71">
        <v>3</v>
      </c>
      <c r="B16" s="59" t="s">
        <v>83</v>
      </c>
      <c r="C16" s="101">
        <v>8</v>
      </c>
      <c r="D16" s="103"/>
    </row>
    <row r="17" spans="1:4" x14ac:dyDescent="0.25">
      <c r="A17" s="71"/>
      <c r="B17" s="60" t="s">
        <v>72</v>
      </c>
      <c r="C17" s="120"/>
      <c r="D17" s="104"/>
    </row>
    <row r="18" spans="1:4" x14ac:dyDescent="0.25">
      <c r="A18" s="71"/>
      <c r="B18" s="60" t="s">
        <v>73</v>
      </c>
      <c r="C18" s="120"/>
      <c r="D18" s="104"/>
    </row>
    <row r="19" spans="1:4" x14ac:dyDescent="0.25">
      <c r="A19" s="71"/>
      <c r="B19" s="60" t="s">
        <v>74</v>
      </c>
      <c r="C19" s="120"/>
      <c r="D19" s="117"/>
    </row>
    <row r="20" spans="1:4" x14ac:dyDescent="0.25">
      <c r="A20" s="71"/>
      <c r="B20" s="60" t="s">
        <v>104</v>
      </c>
      <c r="C20" s="121"/>
      <c r="D20" s="117"/>
    </row>
    <row r="21" spans="1:4" x14ac:dyDescent="0.25">
      <c r="A21" s="71"/>
      <c r="B21" s="60" t="s">
        <v>84</v>
      </c>
      <c r="C21" s="121"/>
      <c r="D21" s="117"/>
    </row>
    <row r="22" spans="1:4" x14ac:dyDescent="0.25">
      <c r="A22" s="71"/>
      <c r="B22" s="60" t="s">
        <v>85</v>
      </c>
      <c r="C22" s="121"/>
      <c r="D22" s="117"/>
    </row>
    <row r="23" spans="1:4" x14ac:dyDescent="0.25">
      <c r="A23" s="71"/>
      <c r="B23" s="79" t="s">
        <v>86</v>
      </c>
      <c r="C23" s="121"/>
      <c r="D23" s="117"/>
    </row>
    <row r="24" spans="1:4" x14ac:dyDescent="0.25">
      <c r="A24" s="71"/>
      <c r="B24" s="79" t="s">
        <v>87</v>
      </c>
      <c r="C24" s="121"/>
      <c r="D24" s="117"/>
    </row>
    <row r="25" spans="1:4" x14ac:dyDescent="0.25">
      <c r="A25" s="71"/>
      <c r="B25" s="79" t="s">
        <v>88</v>
      </c>
      <c r="C25" s="121"/>
      <c r="D25" s="117"/>
    </row>
    <row r="26" spans="1:4" x14ac:dyDescent="0.25">
      <c r="A26" s="71"/>
      <c r="B26" s="79" t="s">
        <v>89</v>
      </c>
      <c r="C26" s="121"/>
      <c r="D26" s="117"/>
    </row>
    <row r="27" spans="1:4" x14ac:dyDescent="0.25">
      <c r="A27" s="71"/>
      <c r="B27" s="60" t="s">
        <v>90</v>
      </c>
      <c r="C27" s="121"/>
      <c r="D27" s="117"/>
    </row>
    <row r="28" spans="1:4" x14ac:dyDescent="0.25">
      <c r="A28" s="71"/>
      <c r="B28" s="60" t="s">
        <v>91</v>
      </c>
      <c r="C28" s="121"/>
      <c r="D28" s="117"/>
    </row>
    <row r="29" spans="1:4" x14ac:dyDescent="0.25">
      <c r="A29" s="71"/>
      <c r="B29" s="60" t="s">
        <v>92</v>
      </c>
      <c r="C29" s="121"/>
      <c r="D29" s="117"/>
    </row>
    <row r="30" spans="1:4" x14ac:dyDescent="0.25">
      <c r="A30" s="71"/>
      <c r="B30" s="60" t="s">
        <v>93</v>
      </c>
      <c r="C30" s="119"/>
      <c r="D30" s="105"/>
    </row>
    <row r="31" spans="1:4" ht="15.75" x14ac:dyDescent="0.25">
      <c r="A31" s="72"/>
      <c r="B31" s="106"/>
      <c r="C31" s="107"/>
      <c r="D31" s="108"/>
    </row>
    <row r="32" spans="1:4" ht="21.75" customHeight="1" x14ac:dyDescent="0.25">
      <c r="A32" s="72">
        <v>5</v>
      </c>
      <c r="B32" s="61" t="s">
        <v>102</v>
      </c>
      <c r="C32" s="125">
        <v>8.5</v>
      </c>
      <c r="D32" s="115"/>
    </row>
    <row r="33" spans="1:4" ht="18.75" customHeight="1" x14ac:dyDescent="0.25">
      <c r="A33" s="72"/>
      <c r="B33" s="66" t="s">
        <v>82</v>
      </c>
      <c r="C33" s="126"/>
      <c r="D33" s="116"/>
    </row>
    <row r="34" spans="1:4" ht="18.75" customHeight="1" x14ac:dyDescent="0.25">
      <c r="A34" s="72"/>
      <c r="B34" s="66" t="s">
        <v>106</v>
      </c>
      <c r="C34" s="126"/>
      <c r="D34" s="80"/>
    </row>
    <row r="35" spans="1:4" ht="18.75" customHeight="1" x14ac:dyDescent="0.25">
      <c r="A35" s="72"/>
      <c r="B35" s="66" t="s">
        <v>81</v>
      </c>
      <c r="C35" s="126"/>
      <c r="D35" s="78"/>
    </row>
    <row r="36" spans="1:4" ht="18.75" customHeight="1" x14ac:dyDescent="0.25">
      <c r="A36" s="72"/>
      <c r="B36" s="66" t="s">
        <v>99</v>
      </c>
      <c r="C36" s="126"/>
      <c r="D36" s="78"/>
    </row>
    <row r="37" spans="1:4" ht="18.75" customHeight="1" x14ac:dyDescent="0.25">
      <c r="A37" s="72"/>
      <c r="B37" s="66" t="s">
        <v>75</v>
      </c>
      <c r="C37" s="126"/>
      <c r="D37" s="78"/>
    </row>
    <row r="38" spans="1:4" ht="18.75" customHeight="1" x14ac:dyDescent="0.25">
      <c r="A38" s="72"/>
      <c r="B38" s="66" t="s">
        <v>94</v>
      </c>
      <c r="C38" s="126"/>
      <c r="D38" s="78"/>
    </row>
    <row r="39" spans="1:4" ht="18.75" customHeight="1" x14ac:dyDescent="0.25">
      <c r="A39" s="72"/>
      <c r="B39" s="66" t="s">
        <v>96</v>
      </c>
      <c r="C39" s="126"/>
      <c r="D39" s="78"/>
    </row>
    <row r="40" spans="1:4" ht="18.75" customHeight="1" x14ac:dyDescent="0.25">
      <c r="A40" s="72"/>
      <c r="B40" s="66" t="s">
        <v>95</v>
      </c>
      <c r="C40" s="127"/>
      <c r="D40" s="78"/>
    </row>
    <row r="41" spans="1:4" x14ac:dyDescent="0.25">
      <c r="A41" s="72"/>
      <c r="B41" s="98"/>
      <c r="C41" s="99"/>
      <c r="D41" s="100"/>
    </row>
    <row r="42" spans="1:4" ht="15.75" customHeight="1" x14ac:dyDescent="0.25">
      <c r="A42" s="72">
        <v>6</v>
      </c>
      <c r="B42" s="61" t="s">
        <v>76</v>
      </c>
      <c r="C42" s="122">
        <v>1.5</v>
      </c>
      <c r="D42" s="122"/>
    </row>
    <row r="43" spans="1:4" ht="15.75" customHeight="1" x14ac:dyDescent="0.25">
      <c r="A43" s="72"/>
      <c r="B43" s="66" t="s">
        <v>62</v>
      </c>
      <c r="C43" s="123"/>
      <c r="D43" s="123"/>
    </row>
    <row r="44" spans="1:4" ht="15.75" customHeight="1" x14ac:dyDescent="0.25">
      <c r="A44" s="72"/>
      <c r="B44" s="66" t="s">
        <v>77</v>
      </c>
      <c r="C44" s="124"/>
      <c r="D44" s="124"/>
    </row>
    <row r="45" spans="1:4" ht="15.75" customHeight="1" x14ac:dyDescent="0.25">
      <c r="A45" s="72"/>
      <c r="B45" s="66" t="s">
        <v>78</v>
      </c>
      <c r="C45" s="124"/>
      <c r="D45" s="124"/>
    </row>
    <row r="46" spans="1:4" ht="15.75" customHeight="1" x14ac:dyDescent="0.25">
      <c r="A46" s="72"/>
      <c r="B46" s="66" t="s">
        <v>79</v>
      </c>
      <c r="C46" s="128"/>
      <c r="D46" s="128"/>
    </row>
    <row r="47" spans="1:4" x14ac:dyDescent="0.25">
      <c r="A47" s="72"/>
      <c r="B47" s="98"/>
      <c r="C47" s="99"/>
      <c r="D47" s="100"/>
    </row>
    <row r="48" spans="1:4" ht="15.75" customHeight="1" x14ac:dyDescent="0.25">
      <c r="A48" s="72">
        <v>7</v>
      </c>
      <c r="B48" s="61" t="s">
        <v>80</v>
      </c>
      <c r="C48" s="122">
        <v>4</v>
      </c>
      <c r="D48" s="122"/>
    </row>
    <row r="49" spans="1:4" ht="15.75" customHeight="1" x14ac:dyDescent="0.25">
      <c r="A49" s="72"/>
      <c r="B49" s="60" t="s">
        <v>101</v>
      </c>
      <c r="C49" s="123"/>
      <c r="D49" s="123"/>
    </row>
    <row r="50" spans="1:4" ht="15.75" customHeight="1" x14ac:dyDescent="0.25">
      <c r="A50" s="72"/>
      <c r="B50" s="60" t="s">
        <v>100</v>
      </c>
      <c r="C50" s="132"/>
      <c r="D50" s="132"/>
    </row>
    <row r="51" spans="1:4" x14ac:dyDescent="0.25">
      <c r="A51" s="72"/>
      <c r="B51" s="98"/>
      <c r="C51" s="99"/>
      <c r="D51" s="100"/>
    </row>
    <row r="52" spans="1:4" ht="15.75" customHeight="1" x14ac:dyDescent="0.25">
      <c r="A52" s="72">
        <v>8</v>
      </c>
      <c r="B52" s="61" t="s">
        <v>69</v>
      </c>
      <c r="C52" s="122">
        <v>10</v>
      </c>
      <c r="D52" s="129"/>
    </row>
    <row r="53" spans="1:4" ht="15.75" customHeight="1" x14ac:dyDescent="0.25">
      <c r="A53" s="72"/>
      <c r="B53" s="60" t="s">
        <v>97</v>
      </c>
      <c r="C53" s="123"/>
      <c r="D53" s="130"/>
    </row>
    <row r="54" spans="1:4" ht="15.75" customHeight="1" x14ac:dyDescent="0.25">
      <c r="A54" s="72"/>
      <c r="B54" s="60" t="s">
        <v>98</v>
      </c>
      <c r="C54" s="124"/>
      <c r="D54" s="131"/>
    </row>
    <row r="55" spans="1:4" ht="15.75" customHeight="1" x14ac:dyDescent="0.25">
      <c r="A55" s="72"/>
      <c r="B55" s="60" t="s">
        <v>105</v>
      </c>
      <c r="C55" s="124"/>
      <c r="D55" s="131"/>
    </row>
    <row r="56" spans="1:4" ht="15.75" customHeight="1" x14ac:dyDescent="0.25">
      <c r="A56" s="72"/>
      <c r="B56" s="60" t="s">
        <v>108</v>
      </c>
      <c r="C56" s="124"/>
      <c r="D56" s="131"/>
    </row>
    <row r="57" spans="1:4" ht="15.75" customHeight="1" x14ac:dyDescent="0.25">
      <c r="A57" s="72"/>
      <c r="B57" s="98"/>
      <c r="C57" s="99"/>
      <c r="D57" s="100"/>
    </row>
    <row r="58" spans="1:4" ht="15.75" customHeight="1" x14ac:dyDescent="0.25">
      <c r="A58" s="72"/>
      <c r="B58" s="77" t="s">
        <v>111</v>
      </c>
      <c r="C58" s="101">
        <v>4</v>
      </c>
      <c r="D58" s="133" t="s">
        <v>112</v>
      </c>
    </row>
    <row r="59" spans="1:4" ht="48" customHeight="1" x14ac:dyDescent="0.25">
      <c r="A59" s="72"/>
      <c r="B59" s="76" t="s">
        <v>63</v>
      </c>
      <c r="C59" s="102"/>
      <c r="D59" s="134"/>
    </row>
    <row r="60" spans="1:4" ht="15.75" x14ac:dyDescent="0.25">
      <c r="A60" s="67"/>
      <c r="B60" s="68" t="s">
        <v>59</v>
      </c>
      <c r="C60" s="69">
        <f>SUM(C7:C59)</f>
        <v>39</v>
      </c>
      <c r="D60" s="68"/>
    </row>
    <row r="61" spans="1:4" ht="15.75" x14ac:dyDescent="0.25">
      <c r="B61" s="74" t="s">
        <v>60</v>
      </c>
      <c r="C61" s="75">
        <f>(C60*8)</f>
        <v>312</v>
      </c>
    </row>
    <row r="64" spans="1:4" x14ac:dyDescent="0.25">
      <c r="B64" s="81" t="s">
        <v>113</v>
      </c>
    </row>
  </sheetData>
  <mergeCells count="23">
    <mergeCell ref="C32:C40"/>
    <mergeCell ref="C42:C46"/>
    <mergeCell ref="D52:D56"/>
    <mergeCell ref="D42:D46"/>
    <mergeCell ref="D16:D30"/>
    <mergeCell ref="C48:C50"/>
    <mergeCell ref="D48:D50"/>
    <mergeCell ref="B57:D57"/>
    <mergeCell ref="D58:D59"/>
    <mergeCell ref="C58:C59"/>
    <mergeCell ref="D7:D10"/>
    <mergeCell ref="B31:D31"/>
    <mergeCell ref="B41:D41"/>
    <mergeCell ref="B47:D47"/>
    <mergeCell ref="B15:D15"/>
    <mergeCell ref="B11:D11"/>
    <mergeCell ref="D32:D33"/>
    <mergeCell ref="D12:D14"/>
    <mergeCell ref="C12:C14"/>
    <mergeCell ref="C7:C10"/>
    <mergeCell ref="C16:C30"/>
    <mergeCell ref="B51:D51"/>
    <mergeCell ref="C52:C5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Estimate</vt:lpstr>
      <vt:lpstr>Hybrid App</vt:lpstr>
      <vt:lpstr>Prioritization</vt:lpstr>
      <vt:lpstr>Estimate!Print_Area</vt:lpstr>
    </vt:vector>
  </TitlesOfParts>
  <Company>Verbat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Estimation Calculator</dc:title>
  <dc:creator>prashant.thomas</dc:creator>
  <cp:lastModifiedBy>Prashant Thomas</cp:lastModifiedBy>
  <cp:lastPrinted>2016-02-18T18:03:09Z</cp:lastPrinted>
  <dcterms:created xsi:type="dcterms:W3CDTF">2016-01-27T04:13:55Z</dcterms:created>
  <dcterms:modified xsi:type="dcterms:W3CDTF">2016-06-16T10:18:30Z</dcterms:modified>
</cp:coreProperties>
</file>