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EGMA\"/>
    </mc:Choice>
  </mc:AlternateContent>
  <bookViews>
    <workbookView xWindow="0" yWindow="0" windowWidth="16380" windowHeight="8196" tabRatio="500"/>
  </bookViews>
  <sheets>
    <sheet name="EGMA" sheetId="1" r:id="rId1"/>
    <sheet name="Mobile App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4" i="1" l="1"/>
  <c r="C35" i="1"/>
  <c r="C27" i="1" l="1"/>
  <c r="C18" i="1"/>
  <c r="C15" i="1"/>
  <c r="C38" i="1"/>
  <c r="C39" i="1"/>
  <c r="C50" i="1"/>
  <c r="C43" i="1"/>
  <c r="C42" i="1"/>
  <c r="C45" i="1" l="1"/>
  <c r="C29" i="1"/>
  <c r="C30" i="1"/>
  <c r="C31" i="1"/>
  <c r="C32" i="1"/>
  <c r="C33" i="1"/>
  <c r="C34" i="1"/>
  <c r="C36" i="1"/>
  <c r="C26" i="1"/>
  <c r="C25" i="2"/>
  <c r="D25" i="2" s="1"/>
  <c r="D24" i="2"/>
  <c r="D20" i="2"/>
  <c r="D19" i="2"/>
  <c r="D17" i="2"/>
  <c r="D16" i="2"/>
  <c r="D15" i="2"/>
  <c r="D14" i="2"/>
  <c r="D13" i="2"/>
  <c r="D11" i="2"/>
  <c r="D10" i="2"/>
  <c r="D26" i="2" s="1"/>
  <c r="G11" i="1" s="1"/>
  <c r="H11" i="1" s="1"/>
  <c r="C86" i="1"/>
  <c r="C85" i="1"/>
  <c r="B84" i="1"/>
  <c r="C84" i="1" s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49" i="1"/>
  <c r="C48" i="1"/>
  <c r="C47" i="1"/>
  <c r="C46" i="1"/>
  <c r="C41" i="1"/>
  <c r="C40" i="1"/>
  <c r="C25" i="1"/>
  <c r="C24" i="1"/>
  <c r="C23" i="1"/>
  <c r="C22" i="1"/>
  <c r="C21" i="1"/>
  <c r="C20" i="1"/>
  <c r="C19" i="1"/>
  <c r="C17" i="1"/>
  <c r="C16" i="1"/>
  <c r="G14" i="1"/>
  <c r="H14" i="1" s="1"/>
  <c r="C12" i="1"/>
  <c r="C11" i="1"/>
  <c r="H10" i="1"/>
  <c r="B10" i="1"/>
  <c r="F12" i="1" s="1"/>
  <c r="L9" i="1"/>
  <c r="H9" i="1"/>
  <c r="C9" i="1"/>
  <c r="F8" i="1"/>
  <c r="C8" i="1"/>
  <c r="F13" i="1" l="1"/>
  <c r="G13" i="1" s="1"/>
  <c r="H13" i="1" s="1"/>
  <c r="G8" i="1"/>
  <c r="H8" i="1" s="1"/>
  <c r="C10" i="1"/>
  <c r="C87" i="1" s="1"/>
  <c r="I9" i="1"/>
  <c r="J9" i="1"/>
  <c r="B87" i="1"/>
  <c r="G12" i="1"/>
  <c r="H12" i="1" s="1"/>
  <c r="E17" i="1" l="1"/>
  <c r="F17" i="1" s="1"/>
  <c r="F15" i="1"/>
  <c r="H15" i="1"/>
  <c r="I13" i="1" s="1"/>
  <c r="E18" i="1" l="1"/>
</calcChain>
</file>

<file path=xl/sharedStrings.xml><?xml version="1.0" encoding="utf-8"?>
<sst xmlns="http://schemas.openxmlformats.org/spreadsheetml/2006/main" count="127" uniqueCount="113">
  <si>
    <t>Friday</t>
  </si>
  <si>
    <t>EGMA</t>
  </si>
  <si>
    <t>Module</t>
  </si>
  <si>
    <t>Man Hours</t>
  </si>
  <si>
    <t>Man Days</t>
  </si>
  <si>
    <t>Initiation</t>
  </si>
  <si>
    <t>No</t>
  </si>
  <si>
    <t>Man hours</t>
  </si>
  <si>
    <t>Total Effort</t>
  </si>
  <si>
    <t>Requirements gathering and documentation (SRS)</t>
  </si>
  <si>
    <t>Designer</t>
  </si>
  <si>
    <t>Functional Specification</t>
  </si>
  <si>
    <t>Web Developer</t>
  </si>
  <si>
    <t>Project Management</t>
  </si>
  <si>
    <t>Graphic Design (Android App + Web application)</t>
  </si>
  <si>
    <t>Android Developer</t>
  </si>
  <si>
    <t>Working Prototype (Web)</t>
  </si>
  <si>
    <t>PM</t>
  </si>
  <si>
    <t>Development</t>
  </si>
  <si>
    <t>QA</t>
  </si>
  <si>
    <t>Optometrist Portal</t>
  </si>
  <si>
    <t>Technical Writer</t>
  </si>
  <si>
    <t>Total</t>
  </si>
  <si>
    <t>Manage Photos</t>
  </si>
  <si>
    <t>Total Delivery days</t>
  </si>
  <si>
    <t>Total Man day Effort</t>
  </si>
  <si>
    <t>Manage Customer Documents</t>
  </si>
  <si>
    <t>Manage Referrals</t>
  </si>
  <si>
    <t>Customer Consent</t>
  </si>
  <si>
    <t>Create Appointments</t>
  </si>
  <si>
    <t>Doctors Portal</t>
  </si>
  <si>
    <t>Create customer report</t>
  </si>
  <si>
    <t>Create medical history</t>
  </si>
  <si>
    <t xml:space="preserve">Create Eye test results </t>
  </si>
  <si>
    <t>Admin Portal</t>
  </si>
  <si>
    <t>Admin Dashboard</t>
  </si>
  <si>
    <t>Outlet / Brand management (Outlet Master)</t>
  </si>
  <si>
    <t>Manage doctors office within Outlets</t>
  </si>
  <si>
    <t>Manage Optometrist shops within Outlets (Store Master)</t>
  </si>
  <si>
    <t xml:space="preserve">Create &amp; Manage Users </t>
  </si>
  <si>
    <t>Create &amp; manage Roles</t>
  </si>
  <si>
    <t>Bulk data upload for outlets (Shops, doctors offices, users)</t>
  </si>
  <si>
    <t>Portal admin Access to all stores , doctors offices</t>
  </si>
  <si>
    <t>Upload &amp; manage  documents</t>
  </si>
  <si>
    <t>BI Reports (Outletwise, storewise, Doctors officewise, Regionwise, customerwise)</t>
  </si>
  <si>
    <t>Manage Referrals and Prospects</t>
  </si>
  <si>
    <t>System</t>
  </si>
  <si>
    <t>SMS &amp; Emails</t>
  </si>
  <si>
    <t>Desktop Notification</t>
  </si>
  <si>
    <t>Image and file management (Document Management)</t>
  </si>
  <si>
    <t>Scheduling</t>
  </si>
  <si>
    <t>Authentication and authorixzation</t>
  </si>
  <si>
    <t>Logging and auditing</t>
  </si>
  <si>
    <t>Exception handling</t>
  </si>
  <si>
    <t>Smart Notifications based on triggers</t>
  </si>
  <si>
    <t>Storefront workflow</t>
  </si>
  <si>
    <t>Doctors Office Workflow</t>
  </si>
  <si>
    <t>Security (SQL, Web)</t>
  </si>
  <si>
    <t>Web API</t>
  </si>
  <si>
    <t xml:space="preserve">Adminsitrative </t>
  </si>
  <si>
    <t>Data Migration</t>
  </si>
  <si>
    <t>Documentation (User manuals)</t>
  </si>
  <si>
    <t>Testing &amp; Deployment</t>
  </si>
  <si>
    <t>Testing</t>
  </si>
  <si>
    <t>UAT</t>
  </si>
  <si>
    <t>Deployment Support</t>
  </si>
  <si>
    <t>Assumptions</t>
  </si>
  <si>
    <t>The application would be tested in the Google Pixel</t>
  </si>
  <si>
    <t>The promotions, offers and products will be entered through the custom web application</t>
  </si>
  <si>
    <t xml:space="preserve">                                                                                  EGMA</t>
  </si>
  <si>
    <t>#</t>
  </si>
  <si>
    <t>Modules</t>
  </si>
  <si>
    <t>Hours</t>
  </si>
  <si>
    <t>Days</t>
  </si>
  <si>
    <t>Android</t>
  </si>
  <si>
    <t>Ui Design</t>
  </si>
  <si>
    <t>Page Design</t>
  </si>
  <si>
    <t>Basic setup</t>
  </si>
  <si>
    <t>Login Page</t>
  </si>
  <si>
    <t>Details page</t>
  </si>
  <si>
    <t>Search page</t>
  </si>
  <si>
    <t>Signature pad</t>
  </si>
  <si>
    <t>Api Integration</t>
  </si>
  <si>
    <t>Json Data</t>
  </si>
  <si>
    <t>Developer side testing</t>
  </si>
  <si>
    <t>Total effort</t>
  </si>
  <si>
    <t>Assumption</t>
  </si>
  <si>
    <t>This application will support Sdk version 19(kitkat) and above</t>
  </si>
  <si>
    <t>This application  designed for  mobiles  in portrait mode</t>
  </si>
  <si>
    <t>Customer Portal</t>
  </si>
  <si>
    <t>Register / Login / forgot Password / remember password</t>
  </si>
  <si>
    <t>Reschedule Appointment</t>
  </si>
  <si>
    <t>View Order details</t>
  </si>
  <si>
    <t>Eye Scan Results (Doctors Note)</t>
  </si>
  <si>
    <t>View Bill (invoice)</t>
  </si>
  <si>
    <t>Send message (Opthalmologist &amp; optometrist)</t>
  </si>
  <si>
    <t>Send Custmer email link for apppointment</t>
  </si>
  <si>
    <t>Send customer email link for appointment</t>
  </si>
  <si>
    <t>View customer reports (summary and detail)</t>
  </si>
  <si>
    <t>Manage Documents</t>
  </si>
  <si>
    <t>Verify Customer Eye Condition (manage Cases)</t>
  </si>
  <si>
    <t>Receive notifications (on the portal)</t>
  </si>
  <si>
    <t>Manage Client Profile</t>
  </si>
  <si>
    <t>Login / Forgot password/ Remember password</t>
  </si>
  <si>
    <t>Manage  Customer Profile</t>
  </si>
  <si>
    <t>Create Customer Profile (Identify Prospects from Clients)</t>
  </si>
  <si>
    <t>Coutry, City  &amp; Store Master</t>
  </si>
  <si>
    <t>News broardcast module (To Portals Not SMS)</t>
  </si>
  <si>
    <t>Preformatted templates</t>
  </si>
  <si>
    <t>Manage Appointments</t>
  </si>
  <si>
    <t>Repeat customer reminders (Repeat business: Part of smart notification)</t>
  </si>
  <si>
    <t>Manage Cases (Optometrist report, Opthalmologist report, related invoice)</t>
  </si>
  <si>
    <t>Create Appointments from email links (Acknowledge or accept)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</si>
</sst>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color rgb="FF0D0D0D"/>
      <name val="Open Sans Light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FCD5B5"/>
        <bgColor rgb="FFFDEADA"/>
      </patternFill>
    </fill>
    <fill>
      <patternFill patternType="solid">
        <fgColor rgb="FFFAC090"/>
        <bgColor rgb="FFFCD5B5"/>
      </patternFill>
    </fill>
  </fills>
  <borders count="14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0" fillId="2" borderId="1" xfId="0" applyFont="1" applyFill="1" applyBorder="1"/>
    <xf numFmtId="1" fontId="0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4" fontId="4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1" fontId="3" fillId="3" borderId="5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4" fontId="5" fillId="0" borderId="5" xfId="0" applyNumberFormat="1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0" borderId="5" xfId="0" applyNumberFormat="1" applyFont="1" applyBorder="1" applyAlignment="1">
      <alignment vertical="center"/>
    </xf>
    <xf numFmtId="0" fontId="3" fillId="4" borderId="0" xfId="0" applyFont="1" applyFill="1" applyAlignment="1">
      <alignment vertical="center"/>
    </xf>
    <xf numFmtId="1" fontId="3" fillId="4" borderId="0" xfId="0" applyNumberFormat="1" applyFont="1" applyFill="1" applyAlignment="1">
      <alignment vertical="center"/>
    </xf>
    <xf numFmtId="1" fontId="3" fillId="0" borderId="0" xfId="0" applyNumberFormat="1" applyFont="1" applyAlignment="1">
      <alignment vertic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0" fillId="2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10" fillId="2" borderId="1" xfId="0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" fillId="0" borderId="0" xfId="1"/>
    <xf numFmtId="0" fontId="1" fillId="0" borderId="0" xfId="1" applyAlignment="1"/>
    <xf numFmtId="0" fontId="4" fillId="6" borderId="0" xfId="1" applyFont="1" applyFill="1" applyAlignment="1">
      <alignment horizontal="center" vertical="center"/>
    </xf>
    <xf numFmtId="0" fontId="4" fillId="6" borderId="0" xfId="1" applyFont="1" applyFill="1"/>
    <xf numFmtId="0" fontId="4" fillId="6" borderId="0" xfId="1" applyFont="1" applyFill="1" applyAlignment="1">
      <alignment horizontal="center"/>
    </xf>
    <xf numFmtId="0" fontId="1" fillId="0" borderId="0" xfId="1" applyAlignment="1">
      <alignment vertical="center"/>
    </xf>
    <xf numFmtId="0" fontId="1" fillId="0" borderId="10" xfId="1" applyBorder="1"/>
    <xf numFmtId="0" fontId="4" fillId="7" borderId="10" xfId="1" applyFont="1" applyFill="1" applyBorder="1"/>
    <xf numFmtId="0" fontId="1" fillId="7" borderId="0" xfId="1" applyFill="1"/>
    <xf numFmtId="0" fontId="1" fillId="2" borderId="11" xfId="1" applyFill="1" applyBorder="1"/>
    <xf numFmtId="0" fontId="1" fillId="2" borderId="11" xfId="1" applyFont="1" applyFill="1" applyBorder="1"/>
    <xf numFmtId="0" fontId="1" fillId="0" borderId="0" xfId="1" applyAlignment="1">
      <alignment horizontal="center"/>
    </xf>
    <xf numFmtId="0" fontId="4" fillId="2" borderId="11" xfId="1" applyFont="1" applyFill="1" applyBorder="1"/>
    <xf numFmtId="0" fontId="4" fillId="7" borderId="12" xfId="1" applyFont="1" applyFill="1" applyBorder="1"/>
    <xf numFmtId="0" fontId="1" fillId="7" borderId="0" xfId="1" applyFill="1" applyAlignment="1">
      <alignment horizontal="center"/>
    </xf>
    <xf numFmtId="0" fontId="11" fillId="7" borderId="0" xfId="1" applyFont="1" applyFill="1"/>
    <xf numFmtId="0" fontId="12" fillId="0" borderId="0" xfId="1" applyFont="1"/>
    <xf numFmtId="0" fontId="11" fillId="0" borderId="0" xfId="1" applyFont="1"/>
    <xf numFmtId="0" fontId="4" fillId="7" borderId="0" xfId="1" applyFont="1" applyFill="1"/>
    <xf numFmtId="0" fontId="1" fillId="2" borderId="11" xfId="1" applyFill="1" applyBorder="1" applyAlignment="1">
      <alignment horizontal="center"/>
    </xf>
    <xf numFmtId="0" fontId="1" fillId="7" borderId="5" xfId="1" applyFont="1" applyFill="1" applyBorder="1" applyAlignment="1">
      <alignment horizontal="right"/>
    </xf>
    <xf numFmtId="0" fontId="1" fillId="7" borderId="5" xfId="1" applyFill="1" applyBorder="1"/>
    <xf numFmtId="0" fontId="1" fillId="7" borderId="5" xfId="1" applyFill="1" applyBorder="1" applyAlignment="1">
      <alignment horizontal="center" vertical="center"/>
    </xf>
    <xf numFmtId="0" fontId="1" fillId="0" borderId="0" xfId="1" applyFont="1" applyAlignment="1">
      <alignment horizontal="left"/>
    </xf>
    <xf numFmtId="0" fontId="0" fillId="2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0" fillId="2" borderId="1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left" indent="2"/>
    </xf>
    <xf numFmtId="0" fontId="1" fillId="0" borderId="5" xfId="0" applyFont="1" applyBorder="1" applyAlignment="1">
      <alignment horizontal="left" indent="2"/>
    </xf>
    <xf numFmtId="0" fontId="0" fillId="2" borderId="5" xfId="0" applyFont="1" applyFill="1" applyBorder="1" applyAlignment="1">
      <alignment horizontal="left" wrapText="1" indent="2"/>
    </xf>
    <xf numFmtId="2" fontId="0" fillId="2" borderId="5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vertical="center"/>
    </xf>
    <xf numFmtId="2" fontId="2" fillId="3" borderId="5" xfId="0" applyNumberFormat="1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Border="1" applyAlignment="1">
      <alignment horizontal="center"/>
    </xf>
    <xf numFmtId="0" fontId="13" fillId="0" borderId="0" xfId="0" applyFont="1" applyAlignment="1">
      <alignment horizontal="left" indent="2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2889000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889000" cy="727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1"/>
  <sheetViews>
    <sheetView tabSelected="1" topLeftCell="A7" zoomScale="80" zoomScaleNormal="80" workbookViewId="0">
      <selection activeCell="A31" sqref="A31"/>
    </sheetView>
  </sheetViews>
  <sheetFormatPr defaultRowHeight="15.6"/>
  <cols>
    <col min="1" max="1" width="78.8984375" style="1" customWidth="1"/>
    <col min="2" max="2" width="15.69921875" style="1" customWidth="1"/>
    <col min="3" max="3" width="15.296875" style="2" customWidth="1"/>
    <col min="4" max="4" width="22.3984375" style="1" customWidth="1"/>
    <col min="5" max="5" width="4.5" style="1" customWidth="1"/>
    <col min="6" max="6" width="9.69921875" style="1" customWidth="1"/>
    <col min="7" max="7" width="10" style="1" customWidth="1"/>
    <col min="8" max="8" width="11.59765625" style="1" customWidth="1"/>
    <col min="9" max="9" width="8.3984375" style="1" customWidth="1"/>
    <col min="10" max="10" width="7.5" style="1" customWidth="1"/>
    <col min="11" max="1025" width="10.8984375" style="1" customWidth="1"/>
  </cols>
  <sheetData>
    <row r="1" spans="1:12" ht="15.75" customHeight="1">
      <c r="A1" s="3"/>
      <c r="B1" s="4"/>
      <c r="C1" s="5"/>
      <c r="D1" s="6"/>
      <c r="E1" s="6"/>
      <c r="F1" s="6"/>
      <c r="G1" s="6"/>
      <c r="H1" s="6"/>
      <c r="I1" s="6"/>
      <c r="J1" s="6"/>
      <c r="K1" s="6"/>
    </row>
    <row r="2" spans="1:12" ht="15.75" customHeight="1">
      <c r="A2" s="4"/>
      <c r="B2" s="4"/>
      <c r="C2" s="5"/>
      <c r="D2" s="6"/>
      <c r="E2" s="6"/>
      <c r="F2" s="6"/>
      <c r="G2" s="6"/>
      <c r="H2" s="6"/>
      <c r="I2" s="6"/>
      <c r="J2" s="6"/>
      <c r="K2" s="6"/>
    </row>
    <row r="3" spans="1:12" ht="15.75" customHeight="1">
      <c r="B3" s="7">
        <v>43106</v>
      </c>
      <c r="C3" s="7"/>
      <c r="D3" s="6"/>
      <c r="E3" s="6"/>
      <c r="F3" s="6"/>
      <c r="G3" s="6"/>
      <c r="H3" s="6"/>
      <c r="I3" s="6"/>
      <c r="J3" s="6"/>
      <c r="K3" s="6"/>
    </row>
    <row r="4" spans="1:12" ht="15.75" customHeight="1">
      <c r="A4" s="8"/>
      <c r="B4" s="9" t="s">
        <v>0</v>
      </c>
      <c r="C4" s="9"/>
      <c r="D4" s="6"/>
      <c r="E4" s="6"/>
      <c r="F4" s="6"/>
      <c r="G4" s="6"/>
      <c r="H4" s="6"/>
      <c r="I4" s="6"/>
      <c r="J4" s="6"/>
      <c r="K4" s="6"/>
    </row>
    <row r="5" spans="1:12" ht="15.75" customHeight="1">
      <c r="A5" s="10" t="s">
        <v>1</v>
      </c>
      <c r="B5" s="11"/>
      <c r="C5" s="12"/>
      <c r="D5" s="6"/>
      <c r="E5" s="6"/>
      <c r="F5" s="6"/>
      <c r="G5" s="6"/>
      <c r="H5" s="6"/>
      <c r="I5" s="6"/>
      <c r="J5" s="6"/>
      <c r="K5" s="6"/>
    </row>
    <row r="6" spans="1:12" s="6" customFormat="1" ht="18" customHeight="1">
      <c r="A6" s="13" t="s">
        <v>2</v>
      </c>
      <c r="B6" s="14" t="s">
        <v>3</v>
      </c>
      <c r="C6" s="15" t="s">
        <v>4</v>
      </c>
    </row>
    <row r="7" spans="1:12" s="6" customFormat="1" ht="18" customHeight="1">
      <c r="A7" s="16" t="s">
        <v>5</v>
      </c>
      <c r="B7" s="16"/>
      <c r="C7" s="17"/>
      <c r="D7" s="18"/>
      <c r="E7" s="19" t="s">
        <v>6</v>
      </c>
      <c r="F7" s="20" t="s">
        <v>7</v>
      </c>
      <c r="G7" s="21" t="s">
        <v>4</v>
      </c>
      <c r="H7" s="21" t="s">
        <v>8</v>
      </c>
    </row>
    <row r="8" spans="1:12" s="6" customFormat="1" ht="18" customHeight="1">
      <c r="A8" s="22" t="s">
        <v>9</v>
      </c>
      <c r="B8" s="23">
        <v>24</v>
      </c>
      <c r="C8" s="24">
        <f>B8/8</f>
        <v>3</v>
      </c>
      <c r="D8" s="25" t="s">
        <v>10</v>
      </c>
      <c r="E8" s="26">
        <v>1</v>
      </c>
      <c r="F8" s="26">
        <f>SUM(B11:B12)</f>
        <v>48</v>
      </c>
      <c r="G8" s="27">
        <f>SUM(C11:C12)</f>
        <v>6</v>
      </c>
      <c r="H8" s="28">
        <f t="shared" ref="H8:H14" si="0">E8*G8</f>
        <v>6</v>
      </c>
    </row>
    <row r="9" spans="1:12" s="6" customFormat="1" ht="18" customHeight="1">
      <c r="A9" s="22" t="s">
        <v>11</v>
      </c>
      <c r="B9" s="23">
        <v>12</v>
      </c>
      <c r="C9" s="24">
        <f>B9/8</f>
        <v>1.5</v>
      </c>
      <c r="D9" s="25" t="s">
        <v>12</v>
      </c>
      <c r="E9" s="26">
        <v>1</v>
      </c>
      <c r="F9" s="26">
        <v>192</v>
      </c>
      <c r="G9" s="27">
        <v>40</v>
      </c>
      <c r="H9" s="28">
        <f t="shared" si="0"/>
        <v>40</v>
      </c>
      <c r="I9" s="87">
        <f>SUM(C14:C82)</f>
        <v>81</v>
      </c>
      <c r="J9" s="88">
        <f>SUM(H9:H10)</f>
        <v>81</v>
      </c>
      <c r="L9" s="6">
        <f>32/20</f>
        <v>1.6</v>
      </c>
    </row>
    <row r="10" spans="1:12" s="6" customFormat="1" ht="18" customHeight="1">
      <c r="A10" s="22" t="s">
        <v>13</v>
      </c>
      <c r="B10" s="23">
        <f>SUM(B16:B82)*0.1</f>
        <v>63.6</v>
      </c>
      <c r="C10" s="24">
        <f>B10/8</f>
        <v>7.95</v>
      </c>
      <c r="D10" s="25" t="s">
        <v>12</v>
      </c>
      <c r="E10" s="26">
        <v>1</v>
      </c>
      <c r="F10" s="26">
        <v>192</v>
      </c>
      <c r="G10" s="27">
        <v>41</v>
      </c>
      <c r="H10" s="28">
        <f t="shared" si="0"/>
        <v>41</v>
      </c>
      <c r="I10" s="87"/>
      <c r="J10" s="88"/>
    </row>
    <row r="11" spans="1:12" s="29" customFormat="1" ht="18" customHeight="1">
      <c r="A11" s="22" t="s">
        <v>14</v>
      </c>
      <c r="B11" s="23">
        <v>24</v>
      </c>
      <c r="C11" s="24">
        <f>B11/8</f>
        <v>3</v>
      </c>
      <c r="D11" s="25" t="s">
        <v>15</v>
      </c>
      <c r="E11" s="26">
        <v>1</v>
      </c>
      <c r="F11" s="26">
        <v>1</v>
      </c>
      <c r="G11" s="27">
        <f>'Mobile App'!D26</f>
        <v>12.2</v>
      </c>
      <c r="H11" s="28">
        <f t="shared" si="0"/>
        <v>12.2</v>
      </c>
      <c r="I11" s="87"/>
      <c r="J11" s="88"/>
      <c r="K11" s="6"/>
    </row>
    <row r="12" spans="1:12" s="29" customFormat="1" ht="18" customHeight="1">
      <c r="A12" s="22" t="s">
        <v>16</v>
      </c>
      <c r="B12" s="23">
        <v>24</v>
      </c>
      <c r="C12" s="24">
        <f>B12/8</f>
        <v>3</v>
      </c>
      <c r="D12" s="25" t="s">
        <v>17</v>
      </c>
      <c r="E12" s="26">
        <v>1</v>
      </c>
      <c r="F12" s="26">
        <f>SUM(B8:B10)</f>
        <v>99.6</v>
      </c>
      <c r="G12" s="30">
        <f>F12/8</f>
        <v>12.45</v>
      </c>
      <c r="H12" s="28">
        <f t="shared" si="0"/>
        <v>12.45</v>
      </c>
      <c r="I12" s="6"/>
      <c r="J12" s="31"/>
      <c r="K12" s="6"/>
    </row>
    <row r="13" spans="1:12" s="29" customFormat="1" ht="18" customHeight="1">
      <c r="A13" s="16" t="s">
        <v>18</v>
      </c>
      <c r="B13" s="16"/>
      <c r="C13" s="16"/>
      <c r="D13" s="25" t="s">
        <v>19</v>
      </c>
      <c r="E13" s="26">
        <v>2</v>
      </c>
      <c r="F13" s="32">
        <f>SUM(B84:B85)/2</f>
        <v>90</v>
      </c>
      <c r="G13" s="27">
        <f>F13/8</f>
        <v>11.25</v>
      </c>
      <c r="H13" s="27">
        <f t="shared" si="0"/>
        <v>22.5</v>
      </c>
      <c r="I13" s="31">
        <f>H15*8</f>
        <v>1073.2</v>
      </c>
      <c r="J13" s="31"/>
      <c r="K13" s="6"/>
    </row>
    <row r="14" spans="1:12" s="29" customFormat="1" ht="18" customHeight="1">
      <c r="A14" s="33" t="s">
        <v>20</v>
      </c>
      <c r="B14" s="33"/>
      <c r="C14" s="33"/>
      <c r="D14" s="25" t="s">
        <v>21</v>
      </c>
      <c r="E14" s="26">
        <v>0</v>
      </c>
      <c r="F14" s="26">
        <v>0</v>
      </c>
      <c r="G14" s="30">
        <f>F14/8</f>
        <v>0</v>
      </c>
      <c r="H14" s="27">
        <f t="shared" si="0"/>
        <v>0</v>
      </c>
      <c r="I14" s="6"/>
      <c r="J14" s="6"/>
      <c r="K14" s="6"/>
    </row>
    <row r="15" spans="1:12" s="29" customFormat="1" ht="18" customHeight="1">
      <c r="A15" s="78" t="s">
        <v>90</v>
      </c>
      <c r="B15" s="74">
        <v>12</v>
      </c>
      <c r="C15" s="83">
        <f t="shared" ref="C15" si="1">B15/8</f>
        <v>1.5</v>
      </c>
      <c r="D15" s="34" t="s">
        <v>22</v>
      </c>
      <c r="E15" s="26"/>
      <c r="F15" s="35">
        <f>SUM(F8:F14)</f>
        <v>622.6</v>
      </c>
      <c r="G15" s="36"/>
      <c r="H15" s="37">
        <f>SUM(H8:H14)</f>
        <v>134.15</v>
      </c>
      <c r="I15" s="6"/>
      <c r="J15" s="6"/>
      <c r="K15" s="6"/>
    </row>
    <row r="16" spans="1:12" s="29" customFormat="1" ht="18" customHeight="1">
      <c r="A16" s="77" t="s">
        <v>104</v>
      </c>
      <c r="B16" s="74">
        <v>16</v>
      </c>
      <c r="C16" s="80">
        <f>B16/8</f>
        <v>2</v>
      </c>
      <c r="D16" s="6"/>
      <c r="E16" s="6"/>
      <c r="F16" s="6"/>
      <c r="G16" s="6"/>
      <c r="H16" s="6"/>
      <c r="I16" s="6"/>
      <c r="J16" s="6"/>
      <c r="K16" s="6"/>
    </row>
    <row r="17" spans="1:12" s="29" customFormat="1" ht="18" customHeight="1">
      <c r="A17" s="77" t="s">
        <v>105</v>
      </c>
      <c r="B17" s="74">
        <v>8</v>
      </c>
      <c r="C17" s="80">
        <f t="shared" ref="C17:C24" si="2">B17/8</f>
        <v>1</v>
      </c>
      <c r="D17" s="38" t="s">
        <v>24</v>
      </c>
      <c r="E17" s="39">
        <f>SUM(G13,G8,G10,G14)</f>
        <v>58.25</v>
      </c>
      <c r="F17" s="6">
        <f>E17/20</f>
        <v>2.9125000000000001</v>
      </c>
      <c r="G17" s="6"/>
      <c r="H17" s="6"/>
      <c r="I17" s="6"/>
      <c r="J17" s="6"/>
      <c r="K17" s="6"/>
    </row>
    <row r="18" spans="1:12" s="29" customFormat="1" ht="18" customHeight="1">
      <c r="A18" s="77" t="s">
        <v>101</v>
      </c>
      <c r="B18" s="74">
        <v>6</v>
      </c>
      <c r="C18" s="80">
        <f t="shared" si="2"/>
        <v>0.75</v>
      </c>
      <c r="D18" s="6" t="s">
        <v>25</v>
      </c>
      <c r="E18" s="40">
        <f>H15</f>
        <v>134.15</v>
      </c>
      <c r="G18" s="6"/>
      <c r="H18" s="6"/>
      <c r="I18" s="6"/>
      <c r="J18" s="6"/>
      <c r="K18" s="6"/>
      <c r="L18" s="6"/>
    </row>
    <row r="19" spans="1:12" s="29" customFormat="1" ht="18" customHeight="1">
      <c r="A19" s="77" t="s">
        <v>23</v>
      </c>
      <c r="B19" s="74">
        <v>16</v>
      </c>
      <c r="C19" s="80">
        <f t="shared" si="2"/>
        <v>2</v>
      </c>
      <c r="D19" s="6"/>
      <c r="E19" s="6"/>
      <c r="G19" s="6"/>
      <c r="H19" s="6"/>
      <c r="I19" s="6"/>
      <c r="J19" s="6"/>
      <c r="K19" s="6"/>
      <c r="L19" s="6"/>
    </row>
    <row r="20" spans="1:12" s="29" customFormat="1" ht="18" customHeight="1">
      <c r="A20" s="77" t="s">
        <v>111</v>
      </c>
      <c r="B20" s="74">
        <v>16</v>
      </c>
      <c r="C20" s="80">
        <f t="shared" si="2"/>
        <v>2</v>
      </c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78" t="s">
        <v>26</v>
      </c>
      <c r="B21" s="74">
        <v>16</v>
      </c>
      <c r="C21" s="80">
        <f t="shared" si="2"/>
        <v>2</v>
      </c>
      <c r="D21" s="6"/>
      <c r="E21" s="6"/>
      <c r="F21" s="6"/>
      <c r="G21" s="6"/>
      <c r="H21" s="6"/>
    </row>
    <row r="22" spans="1:12">
      <c r="A22" s="78" t="s">
        <v>27</v>
      </c>
      <c r="B22" s="74">
        <v>8</v>
      </c>
      <c r="C22" s="80">
        <f t="shared" si="2"/>
        <v>1</v>
      </c>
      <c r="D22" s="6"/>
      <c r="E22" s="6"/>
      <c r="F22" s="6"/>
      <c r="G22" s="6"/>
      <c r="H22" s="6"/>
    </row>
    <row r="23" spans="1:12">
      <c r="A23" s="78" t="s">
        <v>28</v>
      </c>
      <c r="B23" s="74">
        <v>4</v>
      </c>
      <c r="C23" s="80">
        <f t="shared" si="2"/>
        <v>0.5</v>
      </c>
      <c r="D23" s="6"/>
      <c r="E23" s="6"/>
      <c r="F23" s="6"/>
      <c r="G23" s="6"/>
      <c r="H23" s="6"/>
    </row>
    <row r="24" spans="1:12">
      <c r="A24" s="78" t="s">
        <v>110</v>
      </c>
      <c r="B24" s="74">
        <v>12</v>
      </c>
      <c r="C24" s="80">
        <f t="shared" si="2"/>
        <v>1.5</v>
      </c>
      <c r="D24" s="6"/>
      <c r="E24" s="6"/>
      <c r="F24" s="6"/>
      <c r="G24" s="6"/>
      <c r="H24" s="6"/>
    </row>
    <row r="25" spans="1:12">
      <c r="A25" s="78" t="s">
        <v>29</v>
      </c>
      <c r="B25" s="74">
        <v>8</v>
      </c>
      <c r="C25" s="80">
        <f>B25/8</f>
        <v>1</v>
      </c>
      <c r="D25" s="6"/>
      <c r="E25" s="6"/>
      <c r="F25" s="6"/>
      <c r="G25" s="6"/>
      <c r="H25" s="6"/>
    </row>
    <row r="26" spans="1:12">
      <c r="A26" s="77" t="s">
        <v>97</v>
      </c>
      <c r="B26" s="76">
        <v>6</v>
      </c>
      <c r="C26" s="83">
        <f>B26/8</f>
        <v>0.75</v>
      </c>
    </row>
    <row r="27" spans="1:12">
      <c r="A27" s="78" t="s">
        <v>98</v>
      </c>
      <c r="B27" s="74">
        <v>16</v>
      </c>
      <c r="C27" s="80">
        <f>B27/8</f>
        <v>2</v>
      </c>
    </row>
    <row r="28" spans="1:12" ht="18">
      <c r="A28" s="33" t="s">
        <v>89</v>
      </c>
      <c r="B28" s="75"/>
      <c r="C28" s="75"/>
    </row>
    <row r="29" spans="1:12">
      <c r="A29" s="78" t="s">
        <v>90</v>
      </c>
      <c r="B29" s="74">
        <v>12</v>
      </c>
      <c r="C29" s="83">
        <f t="shared" ref="C29:C36" si="3">B29/8</f>
        <v>1.5</v>
      </c>
    </row>
    <row r="30" spans="1:12">
      <c r="A30" s="77" t="s">
        <v>93</v>
      </c>
      <c r="B30" s="74">
        <v>6</v>
      </c>
      <c r="C30" s="83">
        <f t="shared" si="3"/>
        <v>0.75</v>
      </c>
    </row>
    <row r="31" spans="1:12">
      <c r="A31" s="91" t="s">
        <v>112</v>
      </c>
      <c r="B31" s="74">
        <v>6</v>
      </c>
      <c r="C31" s="83">
        <f t="shared" si="3"/>
        <v>0.75</v>
      </c>
    </row>
    <row r="32" spans="1:12">
      <c r="A32" s="78" t="s">
        <v>91</v>
      </c>
      <c r="B32" s="74">
        <v>6</v>
      </c>
      <c r="C32" s="83">
        <f t="shared" si="3"/>
        <v>0.75</v>
      </c>
      <c r="J32" s="41"/>
    </row>
    <row r="33" spans="1:10">
      <c r="A33" s="77" t="s">
        <v>92</v>
      </c>
      <c r="B33" s="74">
        <v>6</v>
      </c>
      <c r="C33" s="83">
        <f t="shared" si="3"/>
        <v>0.75</v>
      </c>
      <c r="J33" s="41"/>
    </row>
    <row r="34" spans="1:10">
      <c r="A34" s="77" t="s">
        <v>94</v>
      </c>
      <c r="B34" s="74">
        <v>6</v>
      </c>
      <c r="C34" s="83">
        <f t="shared" si="3"/>
        <v>0.75</v>
      </c>
      <c r="J34" s="42"/>
    </row>
    <row r="35" spans="1:10">
      <c r="A35" s="77" t="s">
        <v>101</v>
      </c>
      <c r="B35" s="74">
        <v>6</v>
      </c>
      <c r="C35" s="83">
        <f t="shared" si="3"/>
        <v>0.75</v>
      </c>
      <c r="J35" s="42"/>
    </row>
    <row r="36" spans="1:10">
      <c r="A36" s="77" t="s">
        <v>95</v>
      </c>
      <c r="B36" s="74">
        <v>6</v>
      </c>
      <c r="C36" s="83">
        <f t="shared" si="3"/>
        <v>0.75</v>
      </c>
      <c r="J36" s="42"/>
    </row>
    <row r="37" spans="1:10" ht="18">
      <c r="A37" s="33" t="s">
        <v>30</v>
      </c>
      <c r="B37" s="75"/>
      <c r="C37" s="81"/>
      <c r="J37" s="42"/>
    </row>
    <row r="38" spans="1:10">
      <c r="A38" s="77" t="s">
        <v>103</v>
      </c>
      <c r="B38" s="74">
        <v>12</v>
      </c>
      <c r="C38" s="80">
        <f t="shared" ref="C38:C48" si="4">B38/8</f>
        <v>1.5</v>
      </c>
    </row>
    <row r="39" spans="1:10">
      <c r="A39" s="77" t="s">
        <v>102</v>
      </c>
      <c r="B39" s="74">
        <v>6</v>
      </c>
      <c r="C39" s="80">
        <f t="shared" si="4"/>
        <v>0.75</v>
      </c>
    </row>
    <row r="40" spans="1:10">
      <c r="A40" s="77" t="s">
        <v>100</v>
      </c>
      <c r="B40" s="74">
        <v>8</v>
      </c>
      <c r="C40" s="80">
        <f t="shared" si="4"/>
        <v>1</v>
      </c>
    </row>
    <row r="41" spans="1:10">
      <c r="A41" s="77" t="s">
        <v>109</v>
      </c>
      <c r="B41" s="74">
        <v>12</v>
      </c>
      <c r="C41" s="80">
        <f t="shared" si="4"/>
        <v>1.5</v>
      </c>
    </row>
    <row r="42" spans="1:10">
      <c r="A42" s="77" t="s">
        <v>27</v>
      </c>
      <c r="B42" s="74">
        <v>6</v>
      </c>
      <c r="C42" s="80">
        <f t="shared" si="4"/>
        <v>0.75</v>
      </c>
    </row>
    <row r="43" spans="1:10">
      <c r="A43" s="77" t="s">
        <v>99</v>
      </c>
      <c r="B43" s="74">
        <v>6</v>
      </c>
      <c r="C43" s="80">
        <f t="shared" si="4"/>
        <v>0.75</v>
      </c>
    </row>
    <row r="44" spans="1:10">
      <c r="A44" s="77" t="s">
        <v>111</v>
      </c>
      <c r="B44" s="74">
        <v>8</v>
      </c>
      <c r="C44" s="80">
        <f t="shared" si="4"/>
        <v>1</v>
      </c>
    </row>
    <row r="45" spans="1:10">
      <c r="A45" s="77" t="s">
        <v>96</v>
      </c>
      <c r="B45" s="74">
        <v>6</v>
      </c>
      <c r="C45" s="80">
        <f t="shared" si="4"/>
        <v>0.75</v>
      </c>
    </row>
    <row r="46" spans="1:10">
      <c r="A46" s="78" t="s">
        <v>31</v>
      </c>
      <c r="B46" s="74">
        <v>8</v>
      </c>
      <c r="C46" s="80">
        <f t="shared" si="4"/>
        <v>1</v>
      </c>
    </row>
    <row r="47" spans="1:10">
      <c r="A47" s="78" t="s">
        <v>32</v>
      </c>
      <c r="B47" s="74">
        <v>12</v>
      </c>
      <c r="C47" s="80">
        <f t="shared" si="4"/>
        <v>1.5</v>
      </c>
    </row>
    <row r="48" spans="1:10">
      <c r="A48" s="78" t="s">
        <v>33</v>
      </c>
      <c r="B48" s="74">
        <v>8</v>
      </c>
      <c r="C48" s="80">
        <f t="shared" si="4"/>
        <v>1</v>
      </c>
    </row>
    <row r="49" spans="1:3">
      <c r="A49" s="78" t="s">
        <v>98</v>
      </c>
      <c r="B49" s="74">
        <v>16</v>
      </c>
      <c r="C49" s="80">
        <f>B49/8</f>
        <v>2</v>
      </c>
    </row>
    <row r="50" spans="1:3">
      <c r="A50" s="84" t="s">
        <v>101</v>
      </c>
      <c r="B50" s="85">
        <v>6</v>
      </c>
      <c r="C50" s="86">
        <f>B50/8</f>
        <v>0.75</v>
      </c>
    </row>
    <row r="51" spans="1:3" ht="18">
      <c r="A51" s="33" t="s">
        <v>34</v>
      </c>
      <c r="B51" s="75"/>
      <c r="C51" s="81"/>
    </row>
    <row r="52" spans="1:3">
      <c r="A52" s="77" t="s">
        <v>35</v>
      </c>
      <c r="B52" s="74">
        <v>16</v>
      </c>
      <c r="C52" s="80">
        <f t="shared" ref="C52:C66" si="5">B52/8</f>
        <v>2</v>
      </c>
    </row>
    <row r="53" spans="1:3">
      <c r="A53" s="77" t="s">
        <v>36</v>
      </c>
      <c r="B53" s="74">
        <v>12</v>
      </c>
      <c r="C53" s="80">
        <f t="shared" si="5"/>
        <v>1.5</v>
      </c>
    </row>
    <row r="54" spans="1:3">
      <c r="A54" s="77" t="s">
        <v>37</v>
      </c>
      <c r="B54" s="74">
        <v>16</v>
      </c>
      <c r="C54" s="80">
        <f t="shared" si="5"/>
        <v>2</v>
      </c>
    </row>
    <row r="55" spans="1:3">
      <c r="A55" s="77" t="s">
        <v>106</v>
      </c>
      <c r="B55" s="74">
        <v>8</v>
      </c>
      <c r="C55" s="80">
        <f t="shared" si="5"/>
        <v>1</v>
      </c>
    </row>
    <row r="56" spans="1:3">
      <c r="A56" s="77" t="s">
        <v>38</v>
      </c>
      <c r="B56" s="74">
        <v>12</v>
      </c>
      <c r="C56" s="80">
        <f t="shared" si="5"/>
        <v>1.5</v>
      </c>
    </row>
    <row r="57" spans="1:3">
      <c r="A57" s="77" t="s">
        <v>39</v>
      </c>
      <c r="B57" s="74">
        <v>8</v>
      </c>
      <c r="C57" s="80">
        <f t="shared" si="5"/>
        <v>1</v>
      </c>
    </row>
    <row r="58" spans="1:3">
      <c r="A58" s="77" t="s">
        <v>40</v>
      </c>
      <c r="B58" s="74">
        <v>8</v>
      </c>
      <c r="C58" s="80">
        <f t="shared" si="5"/>
        <v>1</v>
      </c>
    </row>
    <row r="59" spans="1:3">
      <c r="A59" s="77" t="s">
        <v>107</v>
      </c>
      <c r="B59" s="74">
        <v>16</v>
      </c>
      <c r="C59" s="80">
        <f t="shared" si="5"/>
        <v>2</v>
      </c>
    </row>
    <row r="60" spans="1:3">
      <c r="A60" s="79" t="s">
        <v>41</v>
      </c>
      <c r="B60" s="74">
        <v>16</v>
      </c>
      <c r="C60" s="80">
        <f t="shared" si="5"/>
        <v>2</v>
      </c>
    </row>
    <row r="61" spans="1:3">
      <c r="A61" s="77" t="s">
        <v>42</v>
      </c>
      <c r="B61" s="74">
        <v>8</v>
      </c>
      <c r="C61" s="80">
        <f t="shared" si="5"/>
        <v>1</v>
      </c>
    </row>
    <row r="62" spans="1:3">
      <c r="A62" s="77" t="s">
        <v>43</v>
      </c>
      <c r="B62" s="74">
        <v>8</v>
      </c>
      <c r="C62" s="80">
        <f t="shared" si="5"/>
        <v>1</v>
      </c>
    </row>
    <row r="63" spans="1:3">
      <c r="A63" s="77" t="s">
        <v>27</v>
      </c>
      <c r="B63" s="74">
        <v>8</v>
      </c>
      <c r="C63" s="80">
        <f t="shared" si="5"/>
        <v>1</v>
      </c>
    </row>
    <row r="64" spans="1:3">
      <c r="A64" s="77" t="s">
        <v>44</v>
      </c>
      <c r="B64" s="74">
        <v>24</v>
      </c>
      <c r="C64" s="80">
        <f t="shared" si="5"/>
        <v>3</v>
      </c>
    </row>
    <row r="65" spans="1:3">
      <c r="A65" s="77" t="s">
        <v>108</v>
      </c>
      <c r="B65" s="74">
        <v>8</v>
      </c>
      <c r="C65" s="80">
        <f t="shared" si="5"/>
        <v>1</v>
      </c>
    </row>
    <row r="66" spans="1:3">
      <c r="A66" s="77" t="s">
        <v>45</v>
      </c>
      <c r="B66" s="74">
        <v>8</v>
      </c>
      <c r="C66" s="80">
        <f t="shared" si="5"/>
        <v>1</v>
      </c>
    </row>
    <row r="67" spans="1:3" ht="18">
      <c r="A67" s="33" t="s">
        <v>46</v>
      </c>
      <c r="B67" s="75"/>
      <c r="C67" s="81"/>
    </row>
    <row r="68" spans="1:3">
      <c r="A68" s="77" t="s">
        <v>47</v>
      </c>
      <c r="B68" s="76">
        <v>8</v>
      </c>
      <c r="C68" s="80">
        <f t="shared" ref="C68:C82" si="6">B68/8</f>
        <v>1</v>
      </c>
    </row>
    <row r="69" spans="1:3">
      <c r="A69" s="77" t="s">
        <v>48</v>
      </c>
      <c r="B69" s="76">
        <v>8</v>
      </c>
      <c r="C69" s="80">
        <f t="shared" si="6"/>
        <v>1</v>
      </c>
    </row>
    <row r="70" spans="1:3">
      <c r="A70" s="77" t="s">
        <v>49</v>
      </c>
      <c r="B70" s="76">
        <v>12</v>
      </c>
      <c r="C70" s="80">
        <f t="shared" si="6"/>
        <v>1.5</v>
      </c>
    </row>
    <row r="71" spans="1:3">
      <c r="A71" s="77" t="s">
        <v>50</v>
      </c>
      <c r="B71" s="76">
        <v>12</v>
      </c>
      <c r="C71" s="80">
        <f t="shared" si="6"/>
        <v>1.5</v>
      </c>
    </row>
    <row r="72" spans="1:3">
      <c r="A72" s="77" t="s">
        <v>51</v>
      </c>
      <c r="B72" s="76">
        <v>4</v>
      </c>
      <c r="C72" s="80">
        <f t="shared" si="6"/>
        <v>0.5</v>
      </c>
    </row>
    <row r="73" spans="1:3">
      <c r="A73" s="77" t="s">
        <v>52</v>
      </c>
      <c r="B73" s="76">
        <v>4</v>
      </c>
      <c r="C73" s="80">
        <f t="shared" si="6"/>
        <v>0.5</v>
      </c>
    </row>
    <row r="74" spans="1:3">
      <c r="A74" s="77" t="s">
        <v>53</v>
      </c>
      <c r="B74" s="76">
        <v>4</v>
      </c>
      <c r="C74" s="80">
        <f t="shared" si="6"/>
        <v>0.5</v>
      </c>
    </row>
    <row r="75" spans="1:3">
      <c r="A75" s="77" t="s">
        <v>54</v>
      </c>
      <c r="B75" s="76">
        <v>4</v>
      </c>
      <c r="C75" s="80">
        <f t="shared" si="6"/>
        <v>0.5</v>
      </c>
    </row>
    <row r="76" spans="1:3">
      <c r="A76" s="77" t="s">
        <v>55</v>
      </c>
      <c r="B76" s="76">
        <v>16</v>
      </c>
      <c r="C76" s="80">
        <f t="shared" si="6"/>
        <v>2</v>
      </c>
    </row>
    <row r="77" spans="1:3">
      <c r="A77" s="77" t="s">
        <v>56</v>
      </c>
      <c r="B77" s="76">
        <v>16</v>
      </c>
      <c r="C77" s="80">
        <f t="shared" si="6"/>
        <v>2</v>
      </c>
    </row>
    <row r="78" spans="1:3">
      <c r="A78" s="77" t="s">
        <v>57</v>
      </c>
      <c r="B78" s="76">
        <v>16</v>
      </c>
      <c r="C78" s="80">
        <f t="shared" si="6"/>
        <v>2</v>
      </c>
    </row>
    <row r="79" spans="1:3">
      <c r="A79" s="77" t="s">
        <v>58</v>
      </c>
      <c r="B79" s="43">
        <v>8</v>
      </c>
      <c r="C79" s="80">
        <f t="shared" si="6"/>
        <v>1</v>
      </c>
    </row>
    <row r="80" spans="1:3" ht="18">
      <c r="A80" s="33" t="s">
        <v>59</v>
      </c>
      <c r="B80" s="75"/>
      <c r="C80" s="81">
        <f t="shared" si="6"/>
        <v>0</v>
      </c>
    </row>
    <row r="81" spans="1:3">
      <c r="A81" s="77" t="s">
        <v>60</v>
      </c>
      <c r="B81" s="76">
        <v>24</v>
      </c>
      <c r="C81" s="80">
        <f t="shared" si="6"/>
        <v>3</v>
      </c>
    </row>
    <row r="82" spans="1:3">
      <c r="A82" s="77" t="s">
        <v>61</v>
      </c>
      <c r="B82" s="76">
        <v>24</v>
      </c>
      <c r="C82" s="80">
        <f t="shared" si="6"/>
        <v>3</v>
      </c>
    </row>
    <row r="83" spans="1:3" ht="18">
      <c r="A83" s="16" t="s">
        <v>62</v>
      </c>
      <c r="B83" s="16"/>
      <c r="C83" s="82"/>
    </row>
    <row r="84" spans="1:3">
      <c r="A84" s="22" t="s">
        <v>63</v>
      </c>
      <c r="B84" s="23">
        <f>SUM(B16:B78)*0.3</f>
        <v>174</v>
      </c>
      <c r="C84" s="80">
        <f>B84/8</f>
        <v>21.75</v>
      </c>
    </row>
    <row r="85" spans="1:3">
      <c r="A85" s="22" t="s">
        <v>64</v>
      </c>
      <c r="B85" s="23">
        <v>6</v>
      </c>
      <c r="C85" s="80">
        <f>B85/8</f>
        <v>0.75</v>
      </c>
    </row>
    <row r="86" spans="1:3">
      <c r="A86" s="22" t="s">
        <v>65</v>
      </c>
      <c r="B86" s="23">
        <v>6</v>
      </c>
      <c r="C86" s="80">
        <f>B86/8</f>
        <v>0.75</v>
      </c>
    </row>
    <row r="87" spans="1:3">
      <c r="A87" s="44" t="s">
        <v>8</v>
      </c>
      <c r="B87" s="45">
        <f>SUM(B8:B86)</f>
        <v>981.6</v>
      </c>
      <c r="C87" s="46">
        <f>SUM(C8:C86)</f>
        <v>122.7</v>
      </c>
    </row>
    <row r="88" spans="1:3">
      <c r="A88" s="47"/>
    </row>
    <row r="89" spans="1:3">
      <c r="A89" s="48" t="s">
        <v>66</v>
      </c>
    </row>
    <row r="90" spans="1:3">
      <c r="A90" s="1" t="s">
        <v>67</v>
      </c>
    </row>
    <row r="91" spans="1:3">
      <c r="A91" s="1" t="s">
        <v>68</v>
      </c>
      <c r="B91" s="48"/>
      <c r="C91" s="49"/>
    </row>
  </sheetData>
  <mergeCells count="2">
    <mergeCell ref="I9:I11"/>
    <mergeCell ref="J9:J11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zoomScaleNormal="100" workbookViewId="0">
      <selection activeCell="C11" sqref="C11"/>
    </sheetView>
  </sheetViews>
  <sheetFormatPr defaultRowHeight="15.6"/>
  <cols>
    <col min="1" max="1" width="8.5" customWidth="1"/>
    <col min="2" max="2" width="25.09765625" customWidth="1"/>
    <col min="3" max="3" width="8.5" customWidth="1"/>
    <col min="4" max="4" width="29.59765625" customWidth="1"/>
    <col min="5" max="1025" width="8.5" customWidth="1"/>
  </cols>
  <sheetData>
    <row r="1" spans="1:6">
      <c r="A1" s="89" t="s">
        <v>69</v>
      </c>
      <c r="B1" s="89"/>
      <c r="C1" s="89"/>
      <c r="D1" s="89"/>
      <c r="E1" s="50"/>
      <c r="F1" s="50"/>
    </row>
    <row r="2" spans="1:6">
      <c r="A2" s="89"/>
      <c r="B2" s="89"/>
      <c r="C2" s="89"/>
      <c r="D2" s="89"/>
      <c r="E2" s="50"/>
      <c r="F2" s="50"/>
    </row>
    <row r="3" spans="1:6">
      <c r="A3" s="89"/>
      <c r="B3" s="89"/>
      <c r="C3" s="89"/>
      <c r="D3" s="89"/>
      <c r="E3" s="50"/>
      <c r="F3" s="50"/>
    </row>
    <row r="4" spans="1:6">
      <c r="A4" s="89"/>
      <c r="B4" s="89"/>
      <c r="C4" s="89"/>
      <c r="D4" s="89"/>
      <c r="E4" s="50"/>
      <c r="F4" s="51"/>
    </row>
    <row r="5" spans="1:6">
      <c r="A5" s="89"/>
      <c r="B5" s="89"/>
      <c r="C5" s="89"/>
      <c r="D5" s="89"/>
      <c r="E5" s="50"/>
      <c r="F5" s="50"/>
    </row>
    <row r="6" spans="1:6">
      <c r="A6" s="52" t="s">
        <v>70</v>
      </c>
      <c r="B6" s="53" t="s">
        <v>71</v>
      </c>
      <c r="C6" s="52" t="s">
        <v>72</v>
      </c>
      <c r="D6" s="54" t="s">
        <v>73</v>
      </c>
      <c r="E6" s="50"/>
      <c r="F6" s="50"/>
    </row>
    <row r="7" spans="1:6">
      <c r="A7" s="55"/>
      <c r="B7" s="56"/>
      <c r="C7" s="90" t="s">
        <v>74</v>
      </c>
      <c r="D7" s="90"/>
      <c r="E7" s="50"/>
      <c r="F7" s="50"/>
    </row>
    <row r="8" spans="1:6">
      <c r="A8" s="55"/>
      <c r="B8" s="57" t="s">
        <v>75</v>
      </c>
      <c r="C8" s="58"/>
      <c r="D8" s="58"/>
      <c r="E8" s="50"/>
      <c r="F8" s="50"/>
    </row>
    <row r="9" spans="1:6">
      <c r="A9" s="55"/>
      <c r="B9" s="59"/>
      <c r="C9" s="50"/>
      <c r="D9" s="50"/>
      <c r="E9" s="50"/>
      <c r="F9" s="50"/>
    </row>
    <row r="10" spans="1:6">
      <c r="A10" s="55"/>
      <c r="B10" s="60" t="s">
        <v>76</v>
      </c>
      <c r="C10" s="61">
        <v>16</v>
      </c>
      <c r="D10" s="61">
        <f>C10/8</f>
        <v>2</v>
      </c>
      <c r="E10" s="50"/>
      <c r="F10" s="50"/>
    </row>
    <row r="11" spans="1:6">
      <c r="A11" s="55"/>
      <c r="B11" s="62"/>
      <c r="C11" s="50"/>
      <c r="D11" s="61">
        <f>C11/8</f>
        <v>0</v>
      </c>
      <c r="E11" s="50"/>
      <c r="F11" s="50"/>
    </row>
    <row r="12" spans="1:6">
      <c r="A12" s="55"/>
      <c r="B12" s="63" t="s">
        <v>18</v>
      </c>
      <c r="C12" s="58"/>
      <c r="D12" s="64"/>
      <c r="E12" s="50"/>
      <c r="F12" s="50"/>
    </row>
    <row r="13" spans="1:6">
      <c r="A13" s="61">
        <v>1</v>
      </c>
      <c r="B13" s="50" t="s">
        <v>77</v>
      </c>
      <c r="C13" s="61">
        <v>6</v>
      </c>
      <c r="D13" s="61">
        <f>C13/8</f>
        <v>0.75</v>
      </c>
      <c r="E13" s="50"/>
      <c r="F13" s="50"/>
    </row>
    <row r="14" spans="1:6">
      <c r="A14" s="61">
        <v>2</v>
      </c>
      <c r="B14" s="50" t="s">
        <v>78</v>
      </c>
      <c r="C14" s="61">
        <v>6</v>
      </c>
      <c r="D14" s="61">
        <f>C14/8</f>
        <v>0.75</v>
      </c>
      <c r="E14" s="50"/>
      <c r="F14" s="50"/>
    </row>
    <row r="15" spans="1:6">
      <c r="A15" s="61">
        <v>3</v>
      </c>
      <c r="B15" s="50" t="s">
        <v>79</v>
      </c>
      <c r="C15" s="61">
        <v>8</v>
      </c>
      <c r="D15" s="61">
        <f>C15/8</f>
        <v>1</v>
      </c>
      <c r="E15" s="50"/>
      <c r="F15" s="50"/>
    </row>
    <row r="16" spans="1:6">
      <c r="A16" s="61">
        <v>4</v>
      </c>
      <c r="B16" s="50" t="s">
        <v>80</v>
      </c>
      <c r="C16" s="61">
        <v>8</v>
      </c>
      <c r="D16" s="61">
        <f>C16/8</f>
        <v>1</v>
      </c>
      <c r="E16" s="50"/>
      <c r="F16" s="50"/>
    </row>
    <row r="17" spans="1:4">
      <c r="A17" s="61">
        <v>5</v>
      </c>
      <c r="B17" s="50" t="s">
        <v>81</v>
      </c>
      <c r="C17" s="61">
        <v>4</v>
      </c>
      <c r="D17" s="61">
        <f>C17/8</f>
        <v>0.5</v>
      </c>
    </row>
    <row r="18" spans="1:4">
      <c r="A18" s="50"/>
      <c r="B18" s="65" t="s">
        <v>82</v>
      </c>
      <c r="C18" s="64"/>
      <c r="D18" s="64"/>
    </row>
    <row r="19" spans="1:4">
      <c r="A19" s="50"/>
      <c r="B19" s="66" t="s">
        <v>83</v>
      </c>
      <c r="C19" s="61">
        <v>8</v>
      </c>
      <c r="D19" s="61">
        <f>C19/8</f>
        <v>1</v>
      </c>
    </row>
    <row r="20" spans="1:4">
      <c r="A20" s="50"/>
      <c r="B20" s="66" t="s">
        <v>82</v>
      </c>
      <c r="C20" s="61">
        <v>8</v>
      </c>
      <c r="D20" s="61">
        <f>C20/8</f>
        <v>1</v>
      </c>
    </row>
    <row r="21" spans="1:4">
      <c r="A21" s="50"/>
      <c r="B21" s="67"/>
      <c r="C21" s="61"/>
      <c r="D21" s="61"/>
    </row>
    <row r="22" spans="1:4">
      <c r="A22" s="50"/>
      <c r="B22" s="68" t="s">
        <v>63</v>
      </c>
      <c r="C22" s="64"/>
      <c r="D22" s="64"/>
    </row>
    <row r="23" spans="1:4">
      <c r="A23" s="50"/>
      <c r="B23" s="62"/>
      <c r="C23" s="69"/>
      <c r="D23" s="61"/>
    </row>
    <row r="24" spans="1:4">
      <c r="A24" s="50"/>
      <c r="B24" s="66" t="s">
        <v>84</v>
      </c>
      <c r="C24" s="61">
        <v>8</v>
      </c>
      <c r="D24" s="61">
        <f>C24/8</f>
        <v>1</v>
      </c>
    </row>
    <row r="25" spans="1:4">
      <c r="A25" s="50"/>
      <c r="B25" s="66" t="s">
        <v>63</v>
      </c>
      <c r="C25" s="61">
        <f>SUM(C10:C20)*0.4</f>
        <v>25.6</v>
      </c>
      <c r="D25" s="61">
        <f>C25/8</f>
        <v>3.2</v>
      </c>
    </row>
    <row r="26" spans="1:4">
      <c r="A26" s="50"/>
      <c r="B26" s="70" t="s">
        <v>85</v>
      </c>
      <c r="C26" s="71"/>
      <c r="D26" s="72">
        <f>SUM(D10:D25)</f>
        <v>12.2</v>
      </c>
    </row>
    <row r="29" spans="1:4">
      <c r="A29" s="50"/>
      <c r="B29" s="50" t="s">
        <v>86</v>
      </c>
      <c r="C29" s="50"/>
      <c r="D29" s="50"/>
    </row>
    <row r="30" spans="1:4">
      <c r="A30" s="50"/>
      <c r="B30" s="73" t="s">
        <v>87</v>
      </c>
      <c r="C30" s="50"/>
      <c r="D30" s="50"/>
    </row>
    <row r="31" spans="1:4">
      <c r="A31" s="50"/>
      <c r="B31" s="50" t="s">
        <v>88</v>
      </c>
      <c r="C31" s="50"/>
      <c r="D31" s="50"/>
    </row>
  </sheetData>
  <mergeCells count="2">
    <mergeCell ref="A1:D5"/>
    <mergeCell ref="C7:D7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EGMA</vt:lpstr>
      <vt:lpstr>Mobile App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Vinoo Thomas</dc:creator>
  <dc:description/>
  <cp:lastModifiedBy>Prashant</cp:lastModifiedBy>
  <cp:revision>2</cp:revision>
  <dcterms:created xsi:type="dcterms:W3CDTF">2013-06-07T15:02:07Z</dcterms:created>
  <dcterms:modified xsi:type="dcterms:W3CDTF">2018-06-04T06:56:47Z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