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Graduate Surveyors\"/>
    </mc:Choice>
  </mc:AlternateContent>
  <bookViews>
    <workbookView xWindow="0" yWindow="0" windowWidth="23040" windowHeight="9960" tabRatio="500"/>
  </bookViews>
  <sheets>
    <sheet name="Graduate Surveyors" sheetId="4" r:id="rId1"/>
    <sheet name="Sheet1" sheetId="5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" i="4" l="1"/>
  <c r="G28" i="4"/>
  <c r="G29" i="4"/>
  <c r="G30" i="4"/>
  <c r="G31" i="4"/>
  <c r="G32" i="4"/>
  <c r="G33" i="4"/>
  <c r="G34" i="4"/>
  <c r="G35" i="4"/>
  <c r="K8" i="4"/>
  <c r="H26" i="4"/>
  <c r="H27" i="4" s="1"/>
  <c r="K27" i="4"/>
  <c r="D13" i="4"/>
  <c r="D14" i="4"/>
  <c r="C126" i="4"/>
  <c r="H28" i="4" l="1"/>
  <c r="H29" i="4" s="1"/>
  <c r="H30" i="4" s="1"/>
  <c r="H31" i="4" s="1"/>
  <c r="H32" i="4" s="1"/>
  <c r="H33" i="4" s="1"/>
  <c r="H34" i="4" s="1"/>
  <c r="H35" i="4" s="1"/>
  <c r="H36" i="4" s="1"/>
  <c r="D61" i="4"/>
  <c r="D82" i="4" l="1"/>
  <c r="D109" i="4"/>
  <c r="D37" i="4"/>
  <c r="D121" i="4"/>
  <c r="D100" i="4"/>
  <c r="D99" i="4"/>
  <c r="D98" i="4"/>
  <c r="D28" i="4"/>
  <c r="C9" i="4" l="1"/>
  <c r="G11" i="4"/>
  <c r="D97" i="4" l="1"/>
  <c r="D63" i="4"/>
  <c r="D41" i="4"/>
  <c r="D40" i="4"/>
  <c r="D17" i="4"/>
  <c r="D35" i="4"/>
  <c r="D34" i="4"/>
  <c r="D26" i="4"/>
  <c r="D23" i="4"/>
  <c r="D8" i="4" l="1"/>
  <c r="G13" i="4" s="1"/>
  <c r="D9" i="4"/>
  <c r="G12" i="4" s="1"/>
  <c r="D10" i="4"/>
  <c r="D12" i="4"/>
  <c r="D43" i="4" l="1"/>
  <c r="D27" i="4"/>
  <c r="D30" i="4"/>
  <c r="D31" i="4"/>
  <c r="D33" i="4"/>
  <c r="D45" i="4"/>
  <c r="D47" i="4"/>
  <c r="D49" i="4"/>
  <c r="D51" i="4"/>
  <c r="D53" i="4"/>
  <c r="D55" i="4"/>
  <c r="D57" i="4"/>
  <c r="D64" i="4"/>
  <c r="D75" i="4"/>
  <c r="D77" i="4"/>
  <c r="D79" i="4"/>
  <c r="D80" i="4"/>
  <c r="D84" i="4"/>
  <c r="D85" i="4"/>
  <c r="D86" i="4"/>
  <c r="D87" i="4"/>
  <c r="D92" i="4"/>
  <c r="D93" i="4"/>
  <c r="D94" i="4"/>
  <c r="D95" i="4"/>
  <c r="D96" i="4"/>
  <c r="D101" i="4"/>
  <c r="D102" i="4"/>
  <c r="D104" i="4"/>
  <c r="D105" i="4"/>
  <c r="D106" i="4"/>
  <c r="D107" i="4"/>
  <c r="D108" i="4"/>
  <c r="D110" i="4"/>
  <c r="D111" i="4"/>
  <c r="D112" i="4"/>
  <c r="D113" i="4"/>
  <c r="D114" i="4"/>
  <c r="D115" i="4"/>
  <c r="D116" i="4"/>
  <c r="D117" i="4"/>
  <c r="D118" i="4"/>
  <c r="D119" i="4"/>
  <c r="D120" i="4"/>
  <c r="D122" i="4"/>
  <c r="D123" i="4"/>
  <c r="D124" i="4"/>
  <c r="D24" i="4"/>
  <c r="D25" i="4"/>
  <c r="H14" i="4" l="1"/>
  <c r="M14" i="4" s="1"/>
  <c r="N13" i="4" s="1"/>
  <c r="H10" i="4" l="1"/>
  <c r="M10" i="4" s="1"/>
  <c r="N10" i="4" s="1"/>
  <c r="H9" i="4"/>
  <c r="M9" i="4" s="1"/>
  <c r="N9" i="4" s="1"/>
  <c r="H8" i="4"/>
  <c r="M8" i="4" l="1"/>
  <c r="N8" i="4" s="1"/>
  <c r="L8" i="4"/>
  <c r="J8" i="4"/>
  <c r="H12" i="4" l="1"/>
  <c r="M12" i="4" s="1"/>
  <c r="N11" i="4" s="1"/>
  <c r="G7" i="4"/>
  <c r="H7" i="4" s="1"/>
  <c r="M7" i="4" s="1"/>
  <c r="N7" i="4" s="1"/>
  <c r="D126" i="4"/>
  <c r="D127" i="4"/>
  <c r="D128" i="4"/>
  <c r="H13" i="4"/>
  <c r="M13" i="4" s="1"/>
  <c r="N12" i="4" s="1"/>
  <c r="C129" i="4"/>
  <c r="G15" i="4" l="1"/>
  <c r="F22" i="4" s="1"/>
  <c r="K22" i="4" s="1"/>
  <c r="I8" i="4"/>
  <c r="D129" i="4"/>
  <c r="H15" i="4" l="1"/>
  <c r="H16" i="4" l="1"/>
  <c r="F23" i="4" s="1"/>
  <c r="K23" i="4" s="1"/>
  <c r="M15" i="4"/>
  <c r="N14" i="4" s="1"/>
</calcChain>
</file>

<file path=xl/sharedStrings.xml><?xml version="1.0" encoding="utf-8"?>
<sst xmlns="http://schemas.openxmlformats.org/spreadsheetml/2006/main" count="194" uniqueCount="179">
  <si>
    <t>Module</t>
  </si>
  <si>
    <t>Man Days</t>
  </si>
  <si>
    <t>Total Effort</t>
  </si>
  <si>
    <t>Initiation</t>
  </si>
  <si>
    <t>Development</t>
  </si>
  <si>
    <t>UAT</t>
  </si>
  <si>
    <t>Project Management</t>
  </si>
  <si>
    <t>Hours</t>
  </si>
  <si>
    <t>Quality Assurance</t>
  </si>
  <si>
    <t>QA &amp; Bug Fixing</t>
  </si>
  <si>
    <t>Assumptions</t>
  </si>
  <si>
    <t>QA</t>
  </si>
  <si>
    <t xml:space="preserve">Business analysis </t>
  </si>
  <si>
    <t>No</t>
  </si>
  <si>
    <t>Designer</t>
  </si>
  <si>
    <t>Sr Developer</t>
  </si>
  <si>
    <t>Jr Developer</t>
  </si>
  <si>
    <t>PM</t>
  </si>
  <si>
    <t>BA</t>
  </si>
  <si>
    <t>Total</t>
  </si>
  <si>
    <t>Total Delivery days</t>
  </si>
  <si>
    <t xml:space="preserve"> (+1 Day deployment)</t>
  </si>
  <si>
    <t xml:space="preserve">Android </t>
  </si>
  <si>
    <t>Tech writer</t>
  </si>
  <si>
    <t>IOS Developer</t>
  </si>
  <si>
    <t>Total Hours</t>
  </si>
  <si>
    <t>Hours/3 phases</t>
  </si>
  <si>
    <t xml:space="preserve">Application basic setup </t>
  </si>
  <si>
    <t>Deployment per instance</t>
  </si>
  <si>
    <t>Design and Prototype</t>
  </si>
  <si>
    <t>Graduate Surveyors</t>
  </si>
  <si>
    <t>Admin Login</t>
  </si>
  <si>
    <t>Login</t>
  </si>
  <si>
    <t xml:space="preserve">Masters </t>
  </si>
  <si>
    <t>Qualification Master</t>
  </si>
  <si>
    <t>Category Master</t>
  </si>
  <si>
    <t>Technology / Skills Master</t>
  </si>
  <si>
    <t>Language Master</t>
  </si>
  <si>
    <t>Activity &amp; Achievement Master</t>
  </si>
  <si>
    <t>Notifications</t>
  </si>
  <si>
    <t>Search, Active, In Active, No. of Users, View user details,Activate deleted users</t>
  </si>
  <si>
    <t xml:space="preserve">Registration Verification </t>
  </si>
  <si>
    <t>Add New, Search, Active, In Active, No. of Users, View ,Send notification)</t>
  </si>
  <si>
    <t xml:space="preserve">Job Verification </t>
  </si>
  <si>
    <t>Email</t>
  </si>
  <si>
    <t>SMS</t>
  </si>
  <si>
    <t>Settings</t>
  </si>
  <si>
    <t>Email Templates</t>
  </si>
  <si>
    <t>About Us</t>
  </si>
  <si>
    <t>Terms &amp; Conditions</t>
  </si>
  <si>
    <t>Validate the user send email with details</t>
  </si>
  <si>
    <t>Candidate Module</t>
  </si>
  <si>
    <t>Candidate Login</t>
  </si>
  <si>
    <t>Remember Me, Forgot Password, Send Reset Email, Account Highlighted Notification</t>
  </si>
  <si>
    <t>Login, Login with Social Sites,</t>
  </si>
  <si>
    <t>Sign Up / Registration</t>
  </si>
  <si>
    <t>Personal Information</t>
  </si>
  <si>
    <t>Registration Step 1</t>
  </si>
  <si>
    <t>Registration Step 2</t>
  </si>
  <si>
    <t>Contact Details</t>
  </si>
  <si>
    <t>Registration Step 3</t>
  </si>
  <si>
    <t>Education Details</t>
  </si>
  <si>
    <t>Registration Step 4</t>
  </si>
  <si>
    <t>Work Experience</t>
  </si>
  <si>
    <t>Registration Step 5</t>
  </si>
  <si>
    <t>Languages</t>
  </si>
  <si>
    <t>Achievement and Activities</t>
  </si>
  <si>
    <t>Upload your video resume</t>
  </si>
  <si>
    <t>Registration Step 6</t>
  </si>
  <si>
    <t>Registration Step 7</t>
  </si>
  <si>
    <t>Employer Registration</t>
  </si>
  <si>
    <t>Employer Registration form</t>
  </si>
  <si>
    <t>Help</t>
  </si>
  <si>
    <t>Email Customer Service</t>
  </si>
  <si>
    <t>Frequently asked questions</t>
  </si>
  <si>
    <t>How to create job listing</t>
  </si>
  <si>
    <t>How to get more candidates</t>
  </si>
  <si>
    <t>My current membership plan</t>
  </si>
  <si>
    <t>Integration with Job boards? How does it work?</t>
  </si>
  <si>
    <t>Integration with social media site? How does it work?</t>
  </si>
  <si>
    <t>How to search employee</t>
  </si>
  <si>
    <t>CV details</t>
  </si>
  <si>
    <t>Candidate Dashboard</t>
  </si>
  <si>
    <t>Job Details</t>
  </si>
  <si>
    <t>Job Details, Send Query to Recruiter, Apply</t>
  </si>
  <si>
    <t>Candidate DMS</t>
  </si>
  <si>
    <t>Upload Files, Search by Tags,Preview, Delete</t>
  </si>
  <si>
    <t>Candidate Forum</t>
  </si>
  <si>
    <t>lists all form topics, displays total views, posts and subtopics</t>
  </si>
  <si>
    <t>Detail page which displays all user post and other details</t>
  </si>
  <si>
    <t>Recruiter Module</t>
  </si>
  <si>
    <t>Recruiter Login</t>
  </si>
  <si>
    <t>Recruiter Dashboard</t>
  </si>
  <si>
    <t>Job List</t>
  </si>
  <si>
    <t>Task &amp; Events</t>
  </si>
  <si>
    <t>Job Details / Activity</t>
  </si>
  <si>
    <t>Job Details / Details</t>
  </si>
  <si>
    <t>CV</t>
  </si>
  <si>
    <t>Docs</t>
  </si>
  <si>
    <t>Job Creation</t>
  </si>
  <si>
    <t>User Profile</t>
  </si>
  <si>
    <t>My Profile</t>
  </si>
  <si>
    <t>My Settings &amp; Preferences</t>
  </si>
  <si>
    <t>My Templates</t>
  </si>
  <si>
    <t>Users (Manage license user account)</t>
  </si>
  <si>
    <t>Purchase (Licenses, Payment)</t>
  </si>
  <si>
    <t>Other Functions</t>
  </si>
  <si>
    <t>Live Chat</t>
  </si>
  <si>
    <t>Transactions Worldwide</t>
  </si>
  <si>
    <t>Top Performing Account</t>
  </si>
  <si>
    <t>Today’s Visitors</t>
  </si>
  <si>
    <t>Number of Support Questions</t>
  </si>
  <si>
    <t>Number of Employers</t>
  </si>
  <si>
    <t>Number of Candidates</t>
  </si>
  <si>
    <t>New Registrations</t>
  </si>
  <si>
    <t>API Configuration</t>
  </si>
  <si>
    <t>Job Board Integration</t>
  </si>
  <si>
    <t>Google Analytics</t>
  </si>
  <si>
    <t>Membership Plan Details</t>
  </si>
  <si>
    <t>Note:- The effort might change during a detailed system study</t>
  </si>
  <si>
    <t>Job Board Integration:- Details to be integrated should be shared for relatively accurate estimate</t>
  </si>
  <si>
    <t>Advertisement:- More details would be required for accurate estimate</t>
  </si>
  <si>
    <t>Google Analytics:- Details to be captured will be shared by the client</t>
  </si>
  <si>
    <t>Membership Plan Details:- More details would be shared for accurate estimate</t>
  </si>
  <si>
    <t>The application would responsive web site</t>
  </si>
  <si>
    <t>The effort is for template based HTML (theme)</t>
  </si>
  <si>
    <t>Question</t>
  </si>
  <si>
    <t>Confirmation Email after Registration</t>
  </si>
  <si>
    <t>Registration Step 8</t>
  </si>
  <si>
    <t>Login, Login with Social Sites (Google, Facebook, LinkedIn)</t>
  </si>
  <si>
    <t>Account Highlighted Notification</t>
  </si>
  <si>
    <t>Remember Me, Forgot Password, Send Reset Email</t>
  </si>
  <si>
    <t>Show Uploaded documents [based on filters (All, Documents, Audio, Video)]</t>
  </si>
  <si>
    <t xml:space="preserve"> Search by Tags,Preview, Delete</t>
  </si>
  <si>
    <t>Wednesday</t>
  </si>
  <si>
    <t>API Configuration:- Details to be included in the API, data format etc will be shared by the client</t>
  </si>
  <si>
    <t>Payment Gateways :- Payment gateways to be integrated would be shared by the client. Test Account, Test Cards would be shared by the client</t>
  </si>
  <si>
    <t>Export Data to Excel or Other</t>
  </si>
  <si>
    <t>Transfer data to Mocrosoft Excel or Other</t>
  </si>
  <si>
    <t>Admin</t>
  </si>
  <si>
    <t>Candidate</t>
  </si>
  <si>
    <t>Create form Topics by Admin</t>
  </si>
  <si>
    <t>Convert Candidate Profile to GS Resume</t>
  </si>
  <si>
    <t>Job entry details, Send notification to admin</t>
  </si>
  <si>
    <t>Job Board Integration (per site)</t>
  </si>
  <si>
    <t>Job board Integration estimate provided per site as different job boards have unique ways for integration</t>
  </si>
  <si>
    <t xml:space="preserve">Payment Gateways (Paypal, Sage, Allied Walllet, World Pay) with accounting, tax &amp;entity registration </t>
  </si>
  <si>
    <t>Advertisement (Management, Subscription, payments, dashboard, placeholder management)</t>
  </si>
  <si>
    <t>Upload Files (DMS)</t>
  </si>
  <si>
    <t>Video Upload: Account needs to be procured  by the client (Vimeo, Youtube)</t>
  </si>
  <si>
    <t>Recruiter</t>
  </si>
  <si>
    <t>Notifications, Search , Job Listing, Total View, Interview Schedules, Short Listed, Interview Declined, Export Dashboard Details</t>
  </si>
  <si>
    <t>Reports (With Export Functionality)</t>
  </si>
  <si>
    <t xml:space="preserve">Frontend Website </t>
  </si>
  <si>
    <t>Website</t>
  </si>
  <si>
    <t>Designing and Prototyping</t>
  </si>
  <si>
    <t>Activity</t>
  </si>
  <si>
    <t>Effort in Man Days</t>
  </si>
  <si>
    <t>Admin + Application framework</t>
  </si>
  <si>
    <t>Candidate + Recruiter module</t>
  </si>
  <si>
    <t>Reports + Chat</t>
  </si>
  <si>
    <t>Advertisement Management</t>
  </si>
  <si>
    <t>API Management</t>
  </si>
  <si>
    <t>Payment Gateway integration</t>
  </si>
  <si>
    <t>Membership plans</t>
  </si>
  <si>
    <t>Month 2</t>
  </si>
  <si>
    <t>Month 3</t>
  </si>
  <si>
    <t>Month 5</t>
  </si>
  <si>
    <t>Web Site</t>
  </si>
  <si>
    <t>Month 1</t>
  </si>
  <si>
    <t>Designing &amp; Prototyping</t>
  </si>
  <si>
    <t>QA UAT Deployment</t>
  </si>
  <si>
    <t>Forums</t>
  </si>
  <si>
    <t xml:space="preserve">Activity </t>
  </si>
  <si>
    <t>10 Day Increments</t>
  </si>
  <si>
    <t>Membership plans + Google Analytics</t>
  </si>
  <si>
    <t>Final Calc</t>
  </si>
  <si>
    <t>This is the Final calculation of expected delivery days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</si>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</sst>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 vertical="center" indent="1"/>
    </xf>
    <xf numFmtId="0" fontId="4" fillId="5" borderId="2" xfId="0" applyFont="1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2"/>
    </xf>
    <xf numFmtId="0" fontId="7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8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9" fillId="0" borderId="0" xfId="0" quotePrefix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indent="2"/>
    </xf>
    <xf numFmtId="0" fontId="4" fillId="2" borderId="1" xfId="0" applyFont="1" applyFill="1" applyBorder="1"/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6" borderId="6" xfId="0" applyFont="1" applyFill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10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 indent="1"/>
    </xf>
    <xf numFmtId="0" fontId="0" fillId="2" borderId="2" xfId="0" applyFont="1" applyFill="1" applyBorder="1" applyAlignment="1">
      <alignment horizontal="left" vertical="center" indent="4"/>
    </xf>
    <xf numFmtId="0" fontId="0" fillId="2" borderId="1" xfId="0" applyFont="1" applyFill="1" applyBorder="1" applyAlignment="1">
      <alignment horizontal="left" indent="2"/>
    </xf>
    <xf numFmtId="0" fontId="0" fillId="2" borderId="1" xfId="0" applyFont="1" applyFill="1" applyBorder="1" applyAlignment="1">
      <alignment horizontal="left" indent="3"/>
    </xf>
    <xf numFmtId="0" fontId="0" fillId="2" borderId="1" xfId="0" applyFont="1" applyFill="1" applyBorder="1" applyAlignment="1">
      <alignment horizontal="left" indent="4"/>
    </xf>
    <xf numFmtId="0" fontId="0" fillId="2" borderId="1" xfId="0" applyFont="1" applyFill="1" applyBorder="1" applyAlignment="1">
      <alignment horizontal="left" wrapText="1" indent="4"/>
    </xf>
    <xf numFmtId="0" fontId="4" fillId="10" borderId="1" xfId="0" applyFont="1" applyFill="1" applyBorder="1" applyAlignment="1">
      <alignment horizontal="left" indent="1"/>
    </xf>
    <xf numFmtId="0" fontId="5" fillId="11" borderId="1" xfId="0" applyFont="1" applyFill="1" applyBorder="1"/>
    <xf numFmtId="0" fontId="12" fillId="9" borderId="1" xfId="0" applyFont="1" applyFill="1" applyBorder="1" applyAlignment="1">
      <alignment horizontal="left" indent="3"/>
    </xf>
    <xf numFmtId="0" fontId="12" fillId="9" borderId="2" xfId="0" applyFont="1" applyFill="1" applyBorder="1" applyAlignment="1">
      <alignment horizontal="left" vertical="center" indent="3"/>
    </xf>
    <xf numFmtId="0" fontId="12" fillId="9" borderId="0" xfId="0" applyFont="1" applyFill="1" applyAlignment="1">
      <alignment horizontal="left" vertical="center" indent="3"/>
    </xf>
    <xf numFmtId="0" fontId="5" fillId="11" borderId="2" xfId="0" applyFont="1" applyFill="1" applyBorder="1" applyAlignment="1">
      <alignment horizontal="left" vertical="center"/>
    </xf>
    <xf numFmtId="0" fontId="5" fillId="12" borderId="2" xfId="0" applyFont="1" applyFill="1" applyBorder="1" applyAlignment="1">
      <alignment horizontal="left" vertical="center" wrapText="1" indent="1"/>
    </xf>
    <xf numFmtId="0" fontId="8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 indent="4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left" wrapText="1" indent="2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15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13" fillId="16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9" fillId="14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tabSelected="1" topLeftCell="C12" zoomScale="87" zoomScaleNormal="87" workbookViewId="0">
      <selection activeCell="F25" sqref="F25:H36"/>
    </sheetView>
  </sheetViews>
  <sheetFormatPr defaultColWidth="10.8984375" defaultRowHeight="15.6" x14ac:dyDescent="0.3"/>
  <cols>
    <col min="1" max="1" width="7.5" style="2" customWidth="1"/>
    <col min="2" max="2" width="80" style="1" customWidth="1"/>
    <col min="3" max="3" width="14.19921875" style="2" customWidth="1"/>
    <col min="4" max="4" width="13.8984375" style="3" customWidth="1"/>
    <col min="5" max="5" width="18.19921875" style="1" customWidth="1"/>
    <col min="6" max="6" width="32.8984375" style="1" bestFit="1" customWidth="1"/>
    <col min="7" max="7" width="19.09765625" style="1" hidden="1" customWidth="1"/>
    <col min="8" max="8" width="10.69921875" style="1" customWidth="1"/>
    <col min="9" max="9" width="0.19921875" style="1" hidden="1" customWidth="1"/>
    <col min="10" max="10" width="8.09765625" style="1" bestFit="1" customWidth="1"/>
    <col min="11" max="11" width="10.8984375" style="1"/>
    <col min="12" max="12" width="13.5" style="1" customWidth="1"/>
    <col min="13" max="13" width="32.8984375" style="1" bestFit="1" customWidth="1"/>
    <col min="14" max="16384" width="10.8984375" style="1"/>
  </cols>
  <sheetData>
    <row r="1" spans="1:14" ht="15.75" customHeight="1" x14ac:dyDescent="0.3">
      <c r="A1" s="5"/>
      <c r="B1" s="5"/>
      <c r="C1" s="4"/>
      <c r="D1" s="6"/>
    </row>
    <row r="2" spans="1:14" ht="15.75" customHeight="1" x14ac:dyDescent="0.3">
      <c r="A2" s="6"/>
      <c r="B2" s="6"/>
      <c r="C2" s="4"/>
      <c r="D2" s="6"/>
    </row>
    <row r="3" spans="1:14" ht="15.75" customHeight="1" x14ac:dyDescent="0.3">
      <c r="A3" s="6"/>
      <c r="B3" s="10" t="s">
        <v>30</v>
      </c>
      <c r="C3" s="4"/>
      <c r="D3" s="17">
        <v>43180</v>
      </c>
    </row>
    <row r="4" spans="1:14" ht="15.75" customHeight="1" x14ac:dyDescent="0.3">
      <c r="A4" s="6"/>
      <c r="B4" s="4"/>
      <c r="C4" s="4"/>
      <c r="D4" s="18" t="s">
        <v>134</v>
      </c>
    </row>
    <row r="5" spans="1:14" ht="15.75" customHeight="1" x14ac:dyDescent="0.3">
      <c r="A5" s="7"/>
      <c r="B5" s="7"/>
      <c r="C5" s="20"/>
      <c r="D5" s="7"/>
      <c r="E5" s="37"/>
    </row>
    <row r="6" spans="1:14" s="8" customFormat="1" ht="18" customHeight="1" x14ac:dyDescent="0.3">
      <c r="A6" s="12"/>
      <c r="B6" s="13" t="s">
        <v>0</v>
      </c>
      <c r="C6" s="15" t="s">
        <v>7</v>
      </c>
      <c r="D6" s="15" t="s">
        <v>1</v>
      </c>
      <c r="E6" s="45"/>
      <c r="F6" s="28" t="s">
        <v>13</v>
      </c>
      <c r="G6" s="29" t="s">
        <v>1</v>
      </c>
      <c r="H6" s="29" t="s">
        <v>2</v>
      </c>
      <c r="I6" s="48"/>
      <c r="J6" s="48"/>
      <c r="M6" s="8" t="s">
        <v>25</v>
      </c>
      <c r="N6" s="8" t="s">
        <v>26</v>
      </c>
    </row>
    <row r="7" spans="1:14" s="8" customFormat="1" ht="18" customHeight="1" x14ac:dyDescent="0.3">
      <c r="A7" s="12"/>
      <c r="B7" s="14" t="s">
        <v>3</v>
      </c>
      <c r="C7" s="21"/>
      <c r="D7" s="12"/>
      <c r="E7" s="46" t="s">
        <v>14</v>
      </c>
      <c r="F7" s="40">
        <v>1</v>
      </c>
      <c r="G7" s="41">
        <f>D10</f>
        <v>19</v>
      </c>
      <c r="H7" s="42">
        <f>(G7*F7)</f>
        <v>19</v>
      </c>
      <c r="I7" s="48"/>
      <c r="J7" s="48"/>
      <c r="M7" s="38">
        <f>H7*8</f>
        <v>152</v>
      </c>
      <c r="N7" s="49">
        <f>M7/3</f>
        <v>50.666666666666664</v>
      </c>
    </row>
    <row r="8" spans="1:14" s="8" customFormat="1" ht="18" customHeight="1" x14ac:dyDescent="0.3">
      <c r="A8" s="11"/>
      <c r="B8" s="16" t="s">
        <v>12</v>
      </c>
      <c r="C8" s="19">
        <v>32</v>
      </c>
      <c r="D8" s="19">
        <f t="shared" ref="D8:D85" si="0">C8/8</f>
        <v>4</v>
      </c>
      <c r="E8" s="46" t="s">
        <v>15</v>
      </c>
      <c r="F8" s="40">
        <v>1</v>
      </c>
      <c r="G8" s="41">
        <v>70</v>
      </c>
      <c r="H8" s="42">
        <f t="shared" ref="H8:H15" si="1">(G8*F8)</f>
        <v>70</v>
      </c>
      <c r="I8" s="72">
        <f>SUM(D12:D53)</f>
        <v>34</v>
      </c>
      <c r="J8" s="73">
        <f>SUM(H8:H10)</f>
        <v>140</v>
      </c>
      <c r="K8" s="74">
        <f>SUM(D11:D124)</f>
        <v>140</v>
      </c>
      <c r="L8" s="75">
        <f>SUM(H8:H9)</f>
        <v>140</v>
      </c>
      <c r="M8" s="38">
        <f>H8*8</f>
        <v>560</v>
      </c>
      <c r="N8" s="49">
        <f t="shared" ref="N8:N10" si="2">M8/3</f>
        <v>186.66666666666666</v>
      </c>
    </row>
    <row r="9" spans="1:14" s="8" customFormat="1" ht="18" customHeight="1" x14ac:dyDescent="0.3">
      <c r="A9" s="11"/>
      <c r="B9" s="16" t="s">
        <v>6</v>
      </c>
      <c r="C9" s="19">
        <f>SUM(C12:C124)*0.1</f>
        <v>110.60000000000001</v>
      </c>
      <c r="D9" s="19">
        <f t="shared" si="0"/>
        <v>13.825000000000001</v>
      </c>
      <c r="E9" s="46" t="s">
        <v>16</v>
      </c>
      <c r="F9" s="40">
        <v>1</v>
      </c>
      <c r="G9" s="41">
        <v>70</v>
      </c>
      <c r="H9" s="42">
        <f t="shared" si="1"/>
        <v>70</v>
      </c>
      <c r="I9" s="72"/>
      <c r="J9" s="73"/>
      <c r="K9" s="74"/>
      <c r="L9" s="75"/>
      <c r="M9" s="38">
        <f>H9*8</f>
        <v>560</v>
      </c>
      <c r="N9" s="49">
        <f t="shared" si="2"/>
        <v>186.66666666666666</v>
      </c>
    </row>
    <row r="10" spans="1:14" s="8" customFormat="1" ht="18" customHeight="1" x14ac:dyDescent="0.3">
      <c r="A10" s="19"/>
      <c r="B10" s="16" t="s">
        <v>29</v>
      </c>
      <c r="C10" s="19">
        <v>152</v>
      </c>
      <c r="D10" s="19">
        <f t="shared" si="0"/>
        <v>19</v>
      </c>
      <c r="E10" s="46" t="s">
        <v>22</v>
      </c>
      <c r="F10" s="40">
        <v>1</v>
      </c>
      <c r="G10" s="43">
        <v>0</v>
      </c>
      <c r="H10" s="42">
        <f t="shared" si="1"/>
        <v>0</v>
      </c>
      <c r="I10" s="72"/>
      <c r="J10" s="73"/>
      <c r="M10" s="38">
        <f>H10*8</f>
        <v>0</v>
      </c>
      <c r="N10" s="49">
        <f t="shared" si="2"/>
        <v>0</v>
      </c>
    </row>
    <row r="11" spans="1:14" s="9" customFormat="1" ht="18" customHeight="1" x14ac:dyDescent="0.3">
      <c r="A11" s="12"/>
      <c r="B11" s="14" t="s">
        <v>4</v>
      </c>
      <c r="C11" s="14"/>
      <c r="D11" s="14"/>
      <c r="E11" s="46" t="s">
        <v>24</v>
      </c>
      <c r="F11" s="40">
        <v>1</v>
      </c>
      <c r="G11" s="43">
        <f>G10*1.1</f>
        <v>0</v>
      </c>
      <c r="H11" s="42"/>
      <c r="I11" s="70"/>
      <c r="J11" s="69"/>
      <c r="M11" s="38"/>
      <c r="N11" s="49">
        <f>M12/3</f>
        <v>36.866666666666667</v>
      </c>
    </row>
    <row r="12" spans="1:14" s="9" customFormat="1" ht="18" customHeight="1" x14ac:dyDescent="0.3">
      <c r="A12" s="19"/>
      <c r="B12" s="50" t="s">
        <v>27</v>
      </c>
      <c r="C12" s="19">
        <v>8</v>
      </c>
      <c r="D12" s="19">
        <f t="shared" si="0"/>
        <v>1</v>
      </c>
      <c r="E12" s="46" t="s">
        <v>17</v>
      </c>
      <c r="F12" s="40">
        <v>1</v>
      </c>
      <c r="G12" s="44">
        <f>D9</f>
        <v>13.825000000000001</v>
      </c>
      <c r="H12" s="42">
        <f t="shared" si="1"/>
        <v>13.825000000000001</v>
      </c>
      <c r="I12" s="48"/>
      <c r="J12" s="48"/>
      <c r="M12" s="38">
        <f>H12*8</f>
        <v>110.60000000000001</v>
      </c>
      <c r="N12" s="49">
        <f>M13/3</f>
        <v>10.666666666666666</v>
      </c>
    </row>
    <row r="13" spans="1:14" s="9" customFormat="1" ht="19.5" customHeight="1" x14ac:dyDescent="0.3">
      <c r="A13" s="19"/>
      <c r="B13" s="63" t="s">
        <v>153</v>
      </c>
      <c r="C13" s="19"/>
      <c r="D13" s="19">
        <f t="shared" si="0"/>
        <v>0</v>
      </c>
      <c r="E13" s="46" t="s">
        <v>18</v>
      </c>
      <c r="F13" s="40">
        <v>1</v>
      </c>
      <c r="G13" s="44">
        <f>D8</f>
        <v>4</v>
      </c>
      <c r="H13" s="42">
        <f t="shared" si="1"/>
        <v>4</v>
      </c>
      <c r="I13" s="48"/>
      <c r="J13" s="48"/>
      <c r="M13" s="38">
        <f>H13*8</f>
        <v>32</v>
      </c>
      <c r="N13" s="49">
        <f>M14/3</f>
        <v>0</v>
      </c>
    </row>
    <row r="14" spans="1:14" s="9" customFormat="1" ht="18" customHeight="1" x14ac:dyDescent="0.3">
      <c r="A14" s="19"/>
      <c r="B14" s="50" t="s">
        <v>154</v>
      </c>
      <c r="C14" s="19">
        <v>80</v>
      </c>
      <c r="D14" s="19">
        <f t="shared" si="0"/>
        <v>10</v>
      </c>
      <c r="E14" s="46" t="s">
        <v>23</v>
      </c>
      <c r="F14" s="40">
        <v>0</v>
      </c>
      <c r="G14" s="44">
        <v>3</v>
      </c>
      <c r="H14" s="42">
        <f t="shared" si="1"/>
        <v>0</v>
      </c>
      <c r="I14" s="48"/>
      <c r="J14" s="48"/>
      <c r="M14" s="38">
        <f>H14*8</f>
        <v>0</v>
      </c>
      <c r="N14" s="49">
        <f>M15/3</f>
        <v>115.13333333333333</v>
      </c>
    </row>
    <row r="15" spans="1:14" s="9" customFormat="1" ht="18" customHeight="1" x14ac:dyDescent="0.3">
      <c r="A15" s="19"/>
      <c r="B15" s="62" t="s">
        <v>31</v>
      </c>
      <c r="C15" s="19"/>
      <c r="D15" s="19"/>
      <c r="E15" s="46" t="s">
        <v>11</v>
      </c>
      <c r="F15" s="40">
        <v>2</v>
      </c>
      <c r="G15" s="41">
        <f>SUM(D125:D127)/2</f>
        <v>21.587499999999999</v>
      </c>
      <c r="H15" s="42">
        <f t="shared" si="1"/>
        <v>43.174999999999997</v>
      </c>
      <c r="I15" s="48"/>
      <c r="J15" s="48"/>
      <c r="M15" s="38">
        <f>H15*8</f>
        <v>345.4</v>
      </c>
    </row>
    <row r="16" spans="1:14" s="9" customFormat="1" ht="18" customHeight="1" x14ac:dyDescent="0.3">
      <c r="A16" s="19"/>
      <c r="B16" s="61" t="s">
        <v>32</v>
      </c>
      <c r="C16" s="19"/>
      <c r="D16" s="19"/>
      <c r="E16" s="47" t="s">
        <v>19</v>
      </c>
      <c r="F16" s="40"/>
      <c r="G16" s="40"/>
      <c r="H16" s="42">
        <f>SUM(H7:H15)</f>
        <v>220</v>
      </c>
      <c r="I16" s="39"/>
      <c r="J16" s="8"/>
    </row>
    <row r="17" spans="1:12" s="9" customFormat="1" ht="21" customHeight="1" x14ac:dyDescent="0.3">
      <c r="A17" s="19"/>
      <c r="B17" s="52" t="s">
        <v>50</v>
      </c>
      <c r="C17" s="19">
        <v>8</v>
      </c>
      <c r="D17" s="19">
        <f t="shared" si="0"/>
        <v>1</v>
      </c>
      <c r="E17" s="64"/>
      <c r="F17" s="65"/>
      <c r="G17" s="65"/>
      <c r="H17" s="66"/>
      <c r="I17" s="39"/>
      <c r="J17" s="8"/>
    </row>
    <row r="18" spans="1:12" s="9" customFormat="1" ht="18.75" customHeight="1" x14ac:dyDescent="0.3">
      <c r="A18" s="19"/>
      <c r="B18" s="61" t="s">
        <v>41</v>
      </c>
      <c r="C18" s="19"/>
      <c r="D18" s="19"/>
      <c r="E18" s="30"/>
      <c r="F18" s="31"/>
      <c r="G18" s="31"/>
      <c r="H18" s="32"/>
      <c r="I18" s="8"/>
    </row>
    <row r="19" spans="1:12" s="9" customFormat="1" ht="16.5" customHeight="1" x14ac:dyDescent="0.3">
      <c r="A19" s="19"/>
      <c r="B19" s="52" t="s">
        <v>40</v>
      </c>
      <c r="C19" s="19">
        <v>24</v>
      </c>
      <c r="D19" s="19">
        <v>3</v>
      </c>
      <c r="E19" s="30"/>
      <c r="F19" s="31"/>
      <c r="G19" s="31"/>
      <c r="H19" s="32"/>
      <c r="I19" s="8"/>
    </row>
    <row r="20" spans="1:12" s="9" customFormat="1" ht="20.25" customHeight="1" x14ac:dyDescent="0.3">
      <c r="A20" s="19"/>
      <c r="B20" s="61" t="s">
        <v>43</v>
      </c>
      <c r="C20" s="19"/>
      <c r="D20" s="19"/>
      <c r="G20" s="8"/>
      <c r="H20" s="8"/>
      <c r="I20" s="8"/>
    </row>
    <row r="21" spans="1:12" s="9" customFormat="1" ht="20.25" customHeight="1" x14ac:dyDescent="0.3">
      <c r="A21" s="19"/>
      <c r="B21" s="52" t="s">
        <v>42</v>
      </c>
      <c r="C21" s="19">
        <v>24</v>
      </c>
      <c r="D21" s="19">
        <v>3</v>
      </c>
      <c r="G21" s="8"/>
      <c r="H21" s="8"/>
      <c r="I21" s="8"/>
    </row>
    <row r="22" spans="1:12" s="9" customFormat="1" ht="18" customHeight="1" x14ac:dyDescent="0.3">
      <c r="A22" s="19"/>
      <c r="B22" s="61" t="s">
        <v>33</v>
      </c>
      <c r="C22" s="19"/>
      <c r="D22" s="19"/>
      <c r="E22" s="33" t="s">
        <v>20</v>
      </c>
      <c r="F22" s="34">
        <f>SUM(G15,G7,G9)</f>
        <v>110.58750000000001</v>
      </c>
      <c r="G22" s="35"/>
      <c r="H22" s="36"/>
      <c r="K22" s="9">
        <f>F22/20</f>
        <v>5.5293749999999999</v>
      </c>
    </row>
    <row r="23" spans="1:12" s="9" customFormat="1" ht="17.25" customHeight="1" x14ac:dyDescent="0.3">
      <c r="A23" s="19"/>
      <c r="B23" s="52" t="s">
        <v>34</v>
      </c>
      <c r="C23" s="19">
        <v>4</v>
      </c>
      <c r="D23" s="19">
        <f t="shared" ref="D23" si="3">C23/8</f>
        <v>0.5</v>
      </c>
      <c r="E23" s="33" t="s">
        <v>2</v>
      </c>
      <c r="F23" s="34">
        <f>H16</f>
        <v>220</v>
      </c>
      <c r="G23" s="8" t="s">
        <v>21</v>
      </c>
      <c r="H23" s="8"/>
      <c r="K23" s="9">
        <f>F23/20</f>
        <v>11</v>
      </c>
    </row>
    <row r="24" spans="1:12" s="9" customFormat="1" ht="21" customHeight="1" x14ac:dyDescent="0.3">
      <c r="A24" s="19"/>
      <c r="B24" s="52" t="s">
        <v>35</v>
      </c>
      <c r="C24" s="19">
        <v>4</v>
      </c>
      <c r="D24" s="19">
        <f t="shared" si="0"/>
        <v>0.5</v>
      </c>
      <c r="E24" s="95" t="s">
        <v>177</v>
      </c>
      <c r="F24" s="96"/>
      <c r="G24" s="96"/>
      <c r="H24" s="96"/>
      <c r="I24" s="96"/>
      <c r="J24" s="96"/>
    </row>
    <row r="25" spans="1:12" s="9" customFormat="1" ht="15.75" customHeight="1" x14ac:dyDescent="0.3">
      <c r="A25" s="19"/>
      <c r="B25" s="52" t="s">
        <v>36</v>
      </c>
      <c r="C25" s="19">
        <v>4</v>
      </c>
      <c r="D25" s="19">
        <f t="shared" si="0"/>
        <v>0.5</v>
      </c>
      <c r="E25" s="94" t="s">
        <v>176</v>
      </c>
      <c r="F25" s="78" t="s">
        <v>156</v>
      </c>
      <c r="G25" s="97" t="s">
        <v>157</v>
      </c>
      <c r="H25" s="9" t="s">
        <v>178</v>
      </c>
    </row>
    <row r="26" spans="1:12" s="9" customFormat="1" ht="18" customHeight="1" x14ac:dyDescent="0.3">
      <c r="A26" s="19"/>
      <c r="B26" s="52" t="s">
        <v>37</v>
      </c>
      <c r="C26" s="19">
        <v>4</v>
      </c>
      <c r="D26" s="19">
        <f t="shared" ref="D26" si="4">C26/8</f>
        <v>0.5</v>
      </c>
      <c r="F26" s="9" t="s">
        <v>155</v>
      </c>
      <c r="G26" s="97">
        <v>20</v>
      </c>
      <c r="H26" s="9">
        <f>SUM(H25,G26)</f>
        <v>20</v>
      </c>
    </row>
    <row r="27" spans="1:12" s="9" customFormat="1" ht="18" customHeight="1" x14ac:dyDescent="0.3">
      <c r="A27" s="19"/>
      <c r="B27" s="52" t="s">
        <v>38</v>
      </c>
      <c r="C27" s="19">
        <v>4</v>
      </c>
      <c r="D27" s="19">
        <f t="shared" si="0"/>
        <v>0.5</v>
      </c>
      <c r="F27" s="9" t="s">
        <v>168</v>
      </c>
      <c r="G27" s="97">
        <f>D14/2</f>
        <v>5</v>
      </c>
      <c r="H27" s="9">
        <f t="shared" ref="H27:H36" si="5">SUM(H26,G27)</f>
        <v>25</v>
      </c>
      <c r="K27" s="9">
        <f>28+35</f>
        <v>63</v>
      </c>
    </row>
    <row r="28" spans="1:12" s="9" customFormat="1" ht="18" customHeight="1" x14ac:dyDescent="0.3">
      <c r="A28" s="19"/>
      <c r="B28" s="71" t="s">
        <v>126</v>
      </c>
      <c r="C28" s="19">
        <v>4</v>
      </c>
      <c r="D28" s="19">
        <f t="shared" si="0"/>
        <v>0.5</v>
      </c>
      <c r="E28"/>
      <c r="F28" s="9" t="s">
        <v>158</v>
      </c>
      <c r="G28" s="97">
        <f>SUM(D15:D37)/2</f>
        <v>8.125</v>
      </c>
      <c r="H28" s="9">
        <f t="shared" si="5"/>
        <v>33.125</v>
      </c>
      <c r="I28"/>
      <c r="J28"/>
      <c r="K28"/>
      <c r="L28"/>
    </row>
    <row r="29" spans="1:12" s="9" customFormat="1" ht="18.75" customHeight="1" x14ac:dyDescent="0.3">
      <c r="A29" s="19"/>
      <c r="B29" s="61" t="s">
        <v>39</v>
      </c>
      <c r="C29" s="19"/>
      <c r="D29" s="19"/>
      <c r="E29"/>
      <c r="F29" s="9" t="s">
        <v>159</v>
      </c>
      <c r="G29" s="98">
        <f>SUM(D38:D108)/2</f>
        <v>35.875</v>
      </c>
      <c r="H29" s="9">
        <f t="shared" si="5"/>
        <v>69</v>
      </c>
      <c r="I29"/>
      <c r="J29"/>
      <c r="K29"/>
      <c r="L29"/>
    </row>
    <row r="30" spans="1:12" s="9" customFormat="1" ht="18.75" customHeight="1" x14ac:dyDescent="0.3">
      <c r="A30" s="19"/>
      <c r="B30" s="52" t="s">
        <v>44</v>
      </c>
      <c r="C30" s="19">
        <v>4</v>
      </c>
      <c r="D30" s="19">
        <f t="shared" si="0"/>
        <v>0.5</v>
      </c>
      <c r="E30"/>
      <c r="F30" s="9" t="s">
        <v>160</v>
      </c>
      <c r="G30" s="97">
        <f>SUM(D110:D118)/2</f>
        <v>4</v>
      </c>
      <c r="H30" s="9">
        <f t="shared" si="5"/>
        <v>73</v>
      </c>
      <c r="I30"/>
      <c r="J30"/>
      <c r="K30"/>
      <c r="L30"/>
    </row>
    <row r="31" spans="1:12" s="9" customFormat="1" ht="18" customHeight="1" x14ac:dyDescent="0.3">
      <c r="A31" s="19"/>
      <c r="B31" s="52" t="s">
        <v>45</v>
      </c>
      <c r="C31" s="19">
        <v>8</v>
      </c>
      <c r="D31" s="19">
        <f t="shared" si="0"/>
        <v>1</v>
      </c>
      <c r="E31"/>
      <c r="F31" s="9" t="s">
        <v>161</v>
      </c>
      <c r="G31" s="97">
        <f>SUM(D119)/2</f>
        <v>5</v>
      </c>
      <c r="H31" s="9">
        <f t="shared" si="5"/>
        <v>78</v>
      </c>
      <c r="I31"/>
      <c r="J31"/>
      <c r="K31"/>
      <c r="L31"/>
    </row>
    <row r="32" spans="1:12" s="9" customFormat="1" ht="21" customHeight="1" x14ac:dyDescent="0.3">
      <c r="A32" s="19"/>
      <c r="B32" s="61" t="s">
        <v>46</v>
      </c>
      <c r="C32" s="19"/>
      <c r="D32" s="19"/>
      <c r="E32"/>
      <c r="F32" s="9" t="s">
        <v>162</v>
      </c>
      <c r="G32" s="98">
        <f>D120/2</f>
        <v>2.5</v>
      </c>
      <c r="H32" s="9">
        <f t="shared" si="5"/>
        <v>80.5</v>
      </c>
      <c r="I32"/>
      <c r="J32"/>
      <c r="K32"/>
      <c r="L32"/>
    </row>
    <row r="33" spans="1:13" s="9" customFormat="1" ht="21" customHeight="1" x14ac:dyDescent="0.3">
      <c r="A33" s="19"/>
      <c r="B33" s="52" t="s">
        <v>47</v>
      </c>
      <c r="C33" s="19">
        <v>6</v>
      </c>
      <c r="D33" s="19">
        <f t="shared" si="0"/>
        <v>0.75</v>
      </c>
      <c r="E33"/>
      <c r="F33" s="9" t="s">
        <v>116</v>
      </c>
      <c r="G33" s="98">
        <f>D121</f>
        <v>1.5</v>
      </c>
      <c r="H33" s="9">
        <f t="shared" si="5"/>
        <v>82</v>
      </c>
      <c r="I33"/>
      <c r="J33"/>
      <c r="K33"/>
      <c r="L33"/>
    </row>
    <row r="34" spans="1:13" s="9" customFormat="1" ht="21.75" customHeight="1" x14ac:dyDescent="0.3">
      <c r="A34" s="19"/>
      <c r="B34" s="52" t="s">
        <v>48</v>
      </c>
      <c r="C34" s="19">
        <v>4</v>
      </c>
      <c r="D34" s="19">
        <f>C34/8</f>
        <v>0.5</v>
      </c>
      <c r="E34"/>
      <c r="F34" s="9" t="s">
        <v>163</v>
      </c>
      <c r="G34" s="98">
        <f>D122/2</f>
        <v>4.5</v>
      </c>
      <c r="H34" s="9">
        <f t="shared" si="5"/>
        <v>86.5</v>
      </c>
      <c r="I34"/>
      <c r="J34"/>
      <c r="K34"/>
      <c r="L34"/>
      <c r="M34"/>
    </row>
    <row r="35" spans="1:13" s="9" customFormat="1" ht="21.75" customHeight="1" x14ac:dyDescent="0.3">
      <c r="A35" s="19"/>
      <c r="B35" s="52" t="s">
        <v>49</v>
      </c>
      <c r="C35" s="19">
        <v>4</v>
      </c>
      <c r="D35" s="19">
        <f>C35/8</f>
        <v>0.5</v>
      </c>
      <c r="E35"/>
      <c r="F35" s="9" t="s">
        <v>175</v>
      </c>
      <c r="G35" s="98">
        <f>SUM(D123:D124)/2</f>
        <v>3.75</v>
      </c>
      <c r="H35" s="9">
        <f t="shared" si="5"/>
        <v>90.25</v>
      </c>
      <c r="I35"/>
      <c r="J35"/>
      <c r="K35"/>
      <c r="L35"/>
      <c r="M35"/>
    </row>
    <row r="36" spans="1:13" s="9" customFormat="1" ht="21.75" customHeight="1" x14ac:dyDescent="0.3">
      <c r="A36" s="19"/>
      <c r="B36" s="61" t="s">
        <v>137</v>
      </c>
      <c r="C36" s="19"/>
      <c r="D36" s="19"/>
      <c r="E36"/>
      <c r="F36" s="9" t="s">
        <v>11</v>
      </c>
      <c r="G36" s="98">
        <v>21</v>
      </c>
      <c r="H36" s="9">
        <f t="shared" si="5"/>
        <v>111.25</v>
      </c>
      <c r="I36" s="79"/>
      <c r="J36" s="79"/>
      <c r="K36" s="79"/>
      <c r="L36" s="79" t="s">
        <v>167</v>
      </c>
    </row>
    <row r="37" spans="1:13" s="9" customFormat="1" ht="18.75" customHeight="1" x14ac:dyDescent="0.3">
      <c r="A37" s="19"/>
      <c r="B37" s="52" t="s">
        <v>138</v>
      </c>
      <c r="C37" s="19">
        <v>24</v>
      </c>
      <c r="D37" s="19">
        <f>C37/8</f>
        <v>3</v>
      </c>
      <c r="E37"/>
      <c r="G37"/>
      <c r="H37"/>
      <c r="I37"/>
      <c r="J37"/>
      <c r="K37"/>
      <c r="L37"/>
      <c r="M37"/>
    </row>
    <row r="38" spans="1:13" s="9" customFormat="1" ht="21" customHeight="1" x14ac:dyDescent="0.3">
      <c r="A38" s="19"/>
      <c r="B38" s="62" t="s">
        <v>51</v>
      </c>
      <c r="C38" s="19"/>
      <c r="D38" s="19"/>
      <c r="E38"/>
      <c r="G38"/>
      <c r="H38"/>
      <c r="I38"/>
      <c r="J38"/>
      <c r="K38"/>
      <c r="L38"/>
      <c r="M38"/>
    </row>
    <row r="39" spans="1:13" s="9" customFormat="1" ht="21.75" customHeight="1" x14ac:dyDescent="0.3">
      <c r="A39" s="19"/>
      <c r="B39" s="60" t="s">
        <v>52</v>
      </c>
      <c r="C39" s="19"/>
      <c r="D39" s="19"/>
      <c r="E39"/>
      <c r="G39"/>
      <c r="H39"/>
      <c r="I39"/>
      <c r="J39"/>
      <c r="K39"/>
      <c r="L39"/>
      <c r="M39"/>
    </row>
    <row r="40" spans="1:13" s="9" customFormat="1" ht="22.5" customHeight="1" x14ac:dyDescent="0.3">
      <c r="A40" s="19"/>
      <c r="B40" s="52" t="s">
        <v>54</v>
      </c>
      <c r="C40" s="19">
        <v>6</v>
      </c>
      <c r="D40" s="19">
        <f>C40/8</f>
        <v>0.75</v>
      </c>
      <c r="E40"/>
      <c r="G40"/>
      <c r="H40"/>
      <c r="I40"/>
      <c r="J40"/>
      <c r="K40"/>
      <c r="L40"/>
      <c r="M40"/>
    </row>
    <row r="41" spans="1:13" s="9" customFormat="1" ht="20.25" customHeight="1" x14ac:dyDescent="0.3">
      <c r="A41" s="19"/>
      <c r="B41" s="52" t="s">
        <v>53</v>
      </c>
      <c r="C41" s="19">
        <v>12</v>
      </c>
      <c r="D41" s="19">
        <f>C41/8</f>
        <v>1.5</v>
      </c>
      <c r="E41"/>
      <c r="G41"/>
      <c r="H41"/>
      <c r="I41"/>
      <c r="J41"/>
      <c r="K41"/>
      <c r="L41"/>
      <c r="M41"/>
    </row>
    <row r="42" spans="1:13" s="9" customFormat="1" ht="23.25" customHeight="1" x14ac:dyDescent="0.3">
      <c r="A42" s="19"/>
      <c r="B42" s="60" t="s">
        <v>55</v>
      </c>
      <c r="C42" s="19"/>
      <c r="D42" s="19"/>
      <c r="E42"/>
      <c r="G42"/>
      <c r="H42"/>
      <c r="I42"/>
      <c r="J42"/>
      <c r="K42"/>
      <c r="L42"/>
      <c r="M42"/>
    </row>
    <row r="43" spans="1:13" ht="16.5" customHeight="1" x14ac:dyDescent="0.3">
      <c r="A43" s="19"/>
      <c r="B43" s="52" t="s">
        <v>57</v>
      </c>
      <c r="C43" s="19">
        <v>6</v>
      </c>
      <c r="D43" s="19">
        <f t="shared" si="0"/>
        <v>0.75</v>
      </c>
      <c r="E43"/>
      <c r="F43" s="9"/>
      <c r="G43"/>
      <c r="H43"/>
      <c r="I43"/>
      <c r="J43"/>
      <c r="K43"/>
      <c r="L43"/>
      <c r="M43"/>
    </row>
    <row r="44" spans="1:13" x14ac:dyDescent="0.3">
      <c r="A44" s="19"/>
      <c r="B44" s="60" t="s">
        <v>56</v>
      </c>
      <c r="C44" s="19"/>
      <c r="D44" s="19"/>
      <c r="E44"/>
      <c r="F44" s="9"/>
      <c r="G44"/>
      <c r="H44"/>
      <c r="I44"/>
      <c r="J44"/>
      <c r="K44"/>
      <c r="L44"/>
      <c r="M44"/>
    </row>
    <row r="45" spans="1:13" x14ac:dyDescent="0.3">
      <c r="A45" s="19"/>
      <c r="B45" s="52" t="s">
        <v>58</v>
      </c>
      <c r="C45" s="19">
        <v>6</v>
      </c>
      <c r="D45" s="19">
        <f t="shared" si="0"/>
        <v>0.75</v>
      </c>
      <c r="E45"/>
      <c r="F45" s="9"/>
      <c r="G45"/>
      <c r="H45"/>
      <c r="I45"/>
      <c r="J45"/>
      <c r="K45"/>
      <c r="L45"/>
      <c r="M45"/>
    </row>
    <row r="46" spans="1:13" ht="18.75" customHeight="1" x14ac:dyDescent="0.3">
      <c r="A46" s="19"/>
      <c r="B46" s="60" t="s">
        <v>59</v>
      </c>
      <c r="C46" s="19"/>
      <c r="D46" s="19"/>
      <c r="E46"/>
      <c r="F46" s="9"/>
      <c r="G46"/>
      <c r="H46"/>
      <c r="I46"/>
      <c r="J46"/>
      <c r="K46"/>
      <c r="L46"/>
      <c r="M46"/>
    </row>
    <row r="47" spans="1:13" ht="16.5" customHeight="1" x14ac:dyDescent="0.3">
      <c r="A47" s="19"/>
      <c r="B47" s="52" t="s">
        <v>60</v>
      </c>
      <c r="C47" s="19">
        <v>6</v>
      </c>
      <c r="D47" s="19">
        <f t="shared" si="0"/>
        <v>0.75</v>
      </c>
      <c r="E47"/>
      <c r="F47" s="9"/>
      <c r="G47"/>
      <c r="H47"/>
      <c r="I47"/>
      <c r="J47"/>
      <c r="K47"/>
      <c r="L47"/>
      <c r="M47"/>
    </row>
    <row r="48" spans="1:13" ht="18.75" customHeight="1" x14ac:dyDescent="0.3">
      <c r="A48" s="19"/>
      <c r="B48" s="60" t="s">
        <v>61</v>
      </c>
      <c r="C48" s="19"/>
      <c r="D48" s="19"/>
      <c r="E48"/>
      <c r="F48"/>
      <c r="G48"/>
      <c r="H48"/>
      <c r="I48"/>
      <c r="J48"/>
      <c r="K48"/>
      <c r="L48"/>
      <c r="M48"/>
    </row>
    <row r="49" spans="1:13" x14ac:dyDescent="0.3">
      <c r="A49" s="19"/>
      <c r="B49" s="52" t="s">
        <v>62</v>
      </c>
      <c r="C49" s="19">
        <v>6</v>
      </c>
      <c r="D49" s="19">
        <f t="shared" si="0"/>
        <v>0.75</v>
      </c>
      <c r="E49"/>
      <c r="F49"/>
      <c r="G49"/>
      <c r="H49"/>
      <c r="I49"/>
      <c r="J49"/>
      <c r="K49"/>
      <c r="L49"/>
      <c r="M49"/>
    </row>
    <row r="50" spans="1:13" x14ac:dyDescent="0.3">
      <c r="A50" s="19"/>
      <c r="B50" s="60" t="s">
        <v>63</v>
      </c>
      <c r="C50" s="19"/>
      <c r="D50" s="19"/>
      <c r="E50"/>
      <c r="F50"/>
      <c r="G50"/>
      <c r="H50"/>
      <c r="I50"/>
      <c r="J50"/>
      <c r="K50"/>
      <c r="L50"/>
      <c r="M50"/>
    </row>
    <row r="51" spans="1:13" x14ac:dyDescent="0.3">
      <c r="A51" s="19"/>
      <c r="B51" s="52" t="s">
        <v>64</v>
      </c>
      <c r="C51" s="19">
        <v>6</v>
      </c>
      <c r="D51" s="19">
        <f t="shared" si="0"/>
        <v>0.75</v>
      </c>
      <c r="E51"/>
      <c r="F51"/>
      <c r="G51"/>
      <c r="H51"/>
      <c r="I51"/>
      <c r="J51"/>
      <c r="K51"/>
      <c r="L51"/>
      <c r="M51"/>
    </row>
    <row r="52" spans="1:13" x14ac:dyDescent="0.3">
      <c r="A52" s="19"/>
      <c r="B52" s="60" t="s">
        <v>65</v>
      </c>
      <c r="C52" s="19"/>
      <c r="D52" s="19"/>
      <c r="E52"/>
      <c r="I52"/>
      <c r="J52"/>
      <c r="K52"/>
      <c r="L52"/>
      <c r="M52"/>
    </row>
    <row r="53" spans="1:13" x14ac:dyDescent="0.3">
      <c r="A53" s="19"/>
      <c r="B53" s="52" t="s">
        <v>64</v>
      </c>
      <c r="C53" s="19">
        <v>6</v>
      </c>
      <c r="D53" s="19">
        <f t="shared" si="0"/>
        <v>0.75</v>
      </c>
    </row>
    <row r="54" spans="1:13" x14ac:dyDescent="0.3">
      <c r="A54" s="19"/>
      <c r="B54" s="60" t="s">
        <v>66</v>
      </c>
      <c r="C54" s="19"/>
      <c r="D54" s="19"/>
    </row>
    <row r="55" spans="1:13" x14ac:dyDescent="0.3">
      <c r="A55" s="19"/>
      <c r="B55" s="52" t="s">
        <v>68</v>
      </c>
      <c r="C55" s="19">
        <v>6</v>
      </c>
      <c r="D55" s="19">
        <f t="shared" si="0"/>
        <v>0.75</v>
      </c>
    </row>
    <row r="56" spans="1:13" x14ac:dyDescent="0.3">
      <c r="A56" s="19"/>
      <c r="B56" s="60" t="s">
        <v>67</v>
      </c>
      <c r="C56" s="19"/>
      <c r="D56" s="19"/>
    </row>
    <row r="57" spans="1:13" x14ac:dyDescent="0.3">
      <c r="A57" s="19"/>
      <c r="B57" s="52" t="s">
        <v>69</v>
      </c>
      <c r="C57" s="19">
        <v>6</v>
      </c>
      <c r="D57" s="19">
        <f t="shared" si="0"/>
        <v>0.75</v>
      </c>
    </row>
    <row r="58" spans="1:13" x14ac:dyDescent="0.3">
      <c r="A58" s="19"/>
      <c r="B58" s="60" t="s">
        <v>127</v>
      </c>
      <c r="C58" s="19"/>
      <c r="D58" s="19"/>
    </row>
    <row r="59" spans="1:13" x14ac:dyDescent="0.3">
      <c r="A59" s="19"/>
      <c r="B59" s="52" t="s">
        <v>128</v>
      </c>
      <c r="C59" s="19">
        <v>6</v>
      </c>
      <c r="D59" s="19">
        <v>2.5</v>
      </c>
    </row>
    <row r="60" spans="1:13" x14ac:dyDescent="0.3">
      <c r="A60" s="19"/>
      <c r="B60" s="60" t="s">
        <v>142</v>
      </c>
      <c r="C60" s="19"/>
      <c r="D60" s="19"/>
    </row>
    <row r="61" spans="1:13" x14ac:dyDescent="0.3">
      <c r="A61" s="67"/>
      <c r="B61" s="52" t="s">
        <v>142</v>
      </c>
      <c r="C61" s="19">
        <v>8</v>
      </c>
      <c r="D61" s="19">
        <f>C61/8</f>
        <v>1</v>
      </c>
    </row>
    <row r="62" spans="1:13" x14ac:dyDescent="0.3">
      <c r="A62" s="67"/>
      <c r="B62" s="60" t="s">
        <v>70</v>
      </c>
      <c r="C62" s="19"/>
      <c r="D62" s="19"/>
    </row>
    <row r="63" spans="1:13" x14ac:dyDescent="0.3">
      <c r="A63" s="67"/>
      <c r="B63" s="52" t="s">
        <v>71</v>
      </c>
      <c r="C63" s="19">
        <v>8</v>
      </c>
      <c r="D63" s="19">
        <f>C63/8</f>
        <v>1</v>
      </c>
    </row>
    <row r="64" spans="1:13" x14ac:dyDescent="0.3">
      <c r="A64" s="67"/>
      <c r="B64" s="59" t="s">
        <v>72</v>
      </c>
      <c r="C64" s="19">
        <v>12</v>
      </c>
      <c r="D64" s="19">
        <f t="shared" si="0"/>
        <v>1.5</v>
      </c>
    </row>
    <row r="65" spans="1:4" x14ac:dyDescent="0.3">
      <c r="A65" s="67"/>
      <c r="B65" s="55" t="s">
        <v>73</v>
      </c>
      <c r="C65" s="19"/>
      <c r="D65" s="19"/>
    </row>
    <row r="66" spans="1:4" x14ac:dyDescent="0.3">
      <c r="A66" s="67"/>
      <c r="B66" s="55" t="s">
        <v>74</v>
      </c>
      <c r="C66" s="19"/>
      <c r="D66" s="19"/>
    </row>
    <row r="67" spans="1:4" ht="16.5" customHeight="1" x14ac:dyDescent="0.3">
      <c r="A67" s="67"/>
      <c r="B67" s="56" t="s">
        <v>75</v>
      </c>
      <c r="C67" s="19"/>
      <c r="D67" s="19"/>
    </row>
    <row r="68" spans="1:4" ht="16.5" customHeight="1" x14ac:dyDescent="0.3">
      <c r="A68" s="67"/>
      <c r="B68" s="55" t="s">
        <v>76</v>
      </c>
      <c r="C68" s="19"/>
      <c r="D68" s="19"/>
    </row>
    <row r="69" spans="1:4" ht="16.5" customHeight="1" x14ac:dyDescent="0.3">
      <c r="A69" s="67"/>
      <c r="B69" s="55" t="s">
        <v>77</v>
      </c>
      <c r="C69" s="19"/>
      <c r="D69" s="19"/>
    </row>
    <row r="70" spans="1:4" ht="16.5" customHeight="1" x14ac:dyDescent="0.3">
      <c r="A70" s="67"/>
      <c r="B70" s="55" t="s">
        <v>78</v>
      </c>
      <c r="C70" s="19"/>
      <c r="D70" s="19"/>
    </row>
    <row r="71" spans="1:4" ht="16.5" customHeight="1" x14ac:dyDescent="0.3">
      <c r="A71" s="67"/>
      <c r="B71" s="55" t="s">
        <v>79</v>
      </c>
      <c r="C71" s="19"/>
      <c r="D71" s="19"/>
    </row>
    <row r="72" spans="1:4" ht="16.5" customHeight="1" x14ac:dyDescent="0.3">
      <c r="A72" s="67"/>
      <c r="B72" s="55" t="s">
        <v>80</v>
      </c>
      <c r="C72" s="19"/>
      <c r="D72" s="19"/>
    </row>
    <row r="73" spans="1:4" x14ac:dyDescent="0.3">
      <c r="A73" s="19"/>
      <c r="B73" s="55" t="s">
        <v>81</v>
      </c>
      <c r="C73" s="19"/>
      <c r="D73" s="19"/>
    </row>
    <row r="74" spans="1:4" x14ac:dyDescent="0.3">
      <c r="A74" s="19"/>
      <c r="B74" s="59" t="s">
        <v>82</v>
      </c>
      <c r="C74" s="19"/>
      <c r="D74" s="19"/>
    </row>
    <row r="75" spans="1:4" ht="31.2" x14ac:dyDescent="0.3">
      <c r="A75" s="19"/>
      <c r="B75" s="56" t="s">
        <v>151</v>
      </c>
      <c r="C75" s="19">
        <v>48</v>
      </c>
      <c r="D75" s="19">
        <f t="shared" si="0"/>
        <v>6</v>
      </c>
    </row>
    <row r="76" spans="1:4" x14ac:dyDescent="0.3">
      <c r="A76" s="19"/>
      <c r="B76" s="59" t="s">
        <v>83</v>
      </c>
      <c r="C76" s="19"/>
      <c r="D76" s="19"/>
    </row>
    <row r="77" spans="1:4" x14ac:dyDescent="0.3">
      <c r="A77" s="19"/>
      <c r="B77" s="55" t="s">
        <v>84</v>
      </c>
      <c r="C77" s="19">
        <v>8</v>
      </c>
      <c r="D77" s="19">
        <f t="shared" si="0"/>
        <v>1</v>
      </c>
    </row>
    <row r="78" spans="1:4" x14ac:dyDescent="0.3">
      <c r="A78" s="19"/>
      <c r="B78" s="59" t="s">
        <v>85</v>
      </c>
      <c r="C78" s="19"/>
      <c r="D78" s="19"/>
    </row>
    <row r="79" spans="1:4" x14ac:dyDescent="0.3">
      <c r="A79" s="19"/>
      <c r="B79" s="54" t="s">
        <v>86</v>
      </c>
      <c r="C79" s="19">
        <v>12</v>
      </c>
      <c r="D79" s="19">
        <f t="shared" si="0"/>
        <v>1.5</v>
      </c>
    </row>
    <row r="80" spans="1:4" x14ac:dyDescent="0.3">
      <c r="A80" s="19"/>
      <c r="B80" s="59" t="s">
        <v>87</v>
      </c>
      <c r="C80" s="19">
        <v>48</v>
      </c>
      <c r="D80" s="19">
        <f t="shared" si="0"/>
        <v>6</v>
      </c>
    </row>
    <row r="81" spans="1:4" x14ac:dyDescent="0.3">
      <c r="A81" s="19"/>
      <c r="B81" s="59" t="s">
        <v>139</v>
      </c>
      <c r="C81" s="19"/>
      <c r="D81" s="19"/>
    </row>
    <row r="82" spans="1:4" x14ac:dyDescent="0.3">
      <c r="A82" s="19"/>
      <c r="B82" s="54" t="s">
        <v>141</v>
      </c>
      <c r="C82" s="19">
        <v>24</v>
      </c>
      <c r="D82" s="19">
        <f>C82/8</f>
        <v>3</v>
      </c>
    </row>
    <row r="83" spans="1:4" x14ac:dyDescent="0.3">
      <c r="A83" s="19"/>
      <c r="B83" s="59" t="s">
        <v>140</v>
      </c>
      <c r="C83" s="19"/>
      <c r="D83" s="19"/>
    </row>
    <row r="84" spans="1:4" x14ac:dyDescent="0.3">
      <c r="A84" s="19"/>
      <c r="B84" s="54" t="s">
        <v>88</v>
      </c>
      <c r="C84" s="19">
        <v>8</v>
      </c>
      <c r="D84" s="19">
        <f t="shared" si="0"/>
        <v>1</v>
      </c>
    </row>
    <row r="85" spans="1:4" x14ac:dyDescent="0.3">
      <c r="A85" s="19"/>
      <c r="B85" s="54" t="s">
        <v>89</v>
      </c>
      <c r="C85" s="19">
        <v>24</v>
      </c>
      <c r="D85" s="19">
        <f t="shared" si="0"/>
        <v>3</v>
      </c>
    </row>
    <row r="86" spans="1:4" ht="18" x14ac:dyDescent="0.35">
      <c r="A86" s="19"/>
      <c r="B86" s="58" t="s">
        <v>90</v>
      </c>
      <c r="C86" s="19"/>
      <c r="D86" s="19">
        <f t="shared" ref="D86:D124" si="6">C86/8</f>
        <v>0</v>
      </c>
    </row>
    <row r="87" spans="1:4" x14ac:dyDescent="0.3">
      <c r="A87" s="19"/>
      <c r="B87" s="59" t="s">
        <v>91</v>
      </c>
      <c r="C87" s="19"/>
      <c r="D87" s="19">
        <f t="shared" si="6"/>
        <v>0</v>
      </c>
    </row>
    <row r="88" spans="1:4" x14ac:dyDescent="0.3">
      <c r="A88" s="68"/>
      <c r="B88" s="54" t="s">
        <v>129</v>
      </c>
      <c r="C88" s="19">
        <v>16</v>
      </c>
      <c r="D88" s="19">
        <v>2</v>
      </c>
    </row>
    <row r="89" spans="1:4" x14ac:dyDescent="0.3">
      <c r="A89" s="68"/>
      <c r="B89" s="54" t="s">
        <v>131</v>
      </c>
      <c r="C89" s="19">
        <v>8</v>
      </c>
      <c r="D89" s="19">
        <v>1</v>
      </c>
    </row>
    <row r="90" spans="1:4" x14ac:dyDescent="0.3">
      <c r="A90" s="19"/>
      <c r="B90" s="54" t="s">
        <v>130</v>
      </c>
      <c r="C90" s="19">
        <v>16</v>
      </c>
      <c r="D90" s="19">
        <v>2</v>
      </c>
    </row>
    <row r="91" spans="1:4" x14ac:dyDescent="0.3">
      <c r="A91" s="19"/>
      <c r="B91" s="59" t="s">
        <v>92</v>
      </c>
      <c r="C91" s="19"/>
      <c r="D91" s="19"/>
    </row>
    <row r="92" spans="1:4" x14ac:dyDescent="0.3">
      <c r="A92" s="19"/>
      <c r="B92" s="54" t="s">
        <v>93</v>
      </c>
      <c r="C92" s="19">
        <v>24</v>
      </c>
      <c r="D92" s="19">
        <f t="shared" si="6"/>
        <v>3</v>
      </c>
    </row>
    <row r="93" spans="1:4" x14ac:dyDescent="0.3">
      <c r="A93" s="19"/>
      <c r="B93" s="54" t="s">
        <v>94</v>
      </c>
      <c r="C93" s="19">
        <v>40</v>
      </c>
      <c r="D93" s="19">
        <f t="shared" si="6"/>
        <v>5</v>
      </c>
    </row>
    <row r="94" spans="1:4" x14ac:dyDescent="0.3">
      <c r="A94" s="19"/>
      <c r="B94" s="54" t="s">
        <v>95</v>
      </c>
      <c r="C94" s="19">
        <v>32</v>
      </c>
      <c r="D94" s="19">
        <f t="shared" si="6"/>
        <v>4</v>
      </c>
    </row>
    <row r="95" spans="1:4" x14ac:dyDescent="0.3">
      <c r="A95" s="19"/>
      <c r="B95" s="54" t="s">
        <v>96</v>
      </c>
      <c r="C95" s="19">
        <v>32</v>
      </c>
      <c r="D95" s="19">
        <f t="shared" si="6"/>
        <v>4</v>
      </c>
    </row>
    <row r="96" spans="1:4" x14ac:dyDescent="0.3">
      <c r="A96" s="19"/>
      <c r="B96" s="54" t="s">
        <v>97</v>
      </c>
      <c r="C96" s="19">
        <v>16</v>
      </c>
      <c r="D96" s="19">
        <f t="shared" si="6"/>
        <v>2</v>
      </c>
    </row>
    <row r="97" spans="1:4" x14ac:dyDescent="0.3">
      <c r="A97" s="19"/>
      <c r="B97" s="54" t="s">
        <v>98</v>
      </c>
      <c r="C97" s="19"/>
      <c r="D97" s="19">
        <f t="shared" si="6"/>
        <v>0</v>
      </c>
    </row>
    <row r="98" spans="1:4" x14ac:dyDescent="0.3">
      <c r="A98" s="68"/>
      <c r="B98" s="55" t="s">
        <v>132</v>
      </c>
      <c r="C98" s="19">
        <v>8</v>
      </c>
      <c r="D98" s="19">
        <f t="shared" si="6"/>
        <v>1</v>
      </c>
    </row>
    <row r="99" spans="1:4" x14ac:dyDescent="0.3">
      <c r="A99" s="68"/>
      <c r="B99" s="55" t="s">
        <v>148</v>
      </c>
      <c r="C99" s="19">
        <v>20</v>
      </c>
      <c r="D99" s="19">
        <f t="shared" si="6"/>
        <v>2.5</v>
      </c>
    </row>
    <row r="100" spans="1:4" x14ac:dyDescent="0.3">
      <c r="A100" s="19"/>
      <c r="B100" s="55" t="s">
        <v>133</v>
      </c>
      <c r="C100" s="19">
        <v>12</v>
      </c>
      <c r="D100" s="19">
        <f t="shared" si="6"/>
        <v>1.5</v>
      </c>
    </row>
    <row r="101" spans="1:4" x14ac:dyDescent="0.3">
      <c r="A101" s="19"/>
      <c r="B101" s="59" t="s">
        <v>99</v>
      </c>
      <c r="C101" s="19"/>
      <c r="D101" s="19">
        <f t="shared" si="6"/>
        <v>0</v>
      </c>
    </row>
    <row r="102" spans="1:4" x14ac:dyDescent="0.3">
      <c r="A102" s="19"/>
      <c r="B102" s="54" t="s">
        <v>143</v>
      </c>
      <c r="C102" s="19">
        <v>16</v>
      </c>
      <c r="D102" s="19">
        <f t="shared" si="6"/>
        <v>2</v>
      </c>
    </row>
    <row r="103" spans="1:4" x14ac:dyDescent="0.3">
      <c r="A103" s="19"/>
      <c r="B103" s="59" t="s">
        <v>100</v>
      </c>
      <c r="C103" s="19"/>
      <c r="D103" s="19"/>
    </row>
    <row r="104" spans="1:4" x14ac:dyDescent="0.3">
      <c r="A104" s="19"/>
      <c r="B104" s="54" t="s">
        <v>101</v>
      </c>
      <c r="C104" s="19">
        <v>6</v>
      </c>
      <c r="D104" s="19">
        <f t="shared" si="6"/>
        <v>0.75</v>
      </c>
    </row>
    <row r="105" spans="1:4" x14ac:dyDescent="0.3">
      <c r="A105" s="19"/>
      <c r="B105" s="54" t="s">
        <v>102</v>
      </c>
      <c r="C105" s="19">
        <v>6</v>
      </c>
      <c r="D105" s="19">
        <f t="shared" si="6"/>
        <v>0.75</v>
      </c>
    </row>
    <row r="106" spans="1:4" x14ac:dyDescent="0.3">
      <c r="A106" s="19"/>
      <c r="B106" s="54" t="s">
        <v>103</v>
      </c>
      <c r="C106" s="19">
        <v>6</v>
      </c>
      <c r="D106" s="19">
        <f t="shared" si="6"/>
        <v>0.75</v>
      </c>
    </row>
    <row r="107" spans="1:4" x14ac:dyDescent="0.3">
      <c r="A107" s="19"/>
      <c r="B107" s="54" t="s">
        <v>104</v>
      </c>
      <c r="C107" s="19">
        <v>6</v>
      </c>
      <c r="D107" s="19">
        <f t="shared" si="6"/>
        <v>0.75</v>
      </c>
    </row>
    <row r="108" spans="1:4" x14ac:dyDescent="0.3">
      <c r="A108" s="19"/>
      <c r="B108" s="54" t="s">
        <v>105</v>
      </c>
      <c r="C108" s="19">
        <v>24</v>
      </c>
      <c r="D108" s="19">
        <f t="shared" si="6"/>
        <v>3</v>
      </c>
    </row>
    <row r="109" spans="1:4" x14ac:dyDescent="0.3">
      <c r="A109" s="19"/>
      <c r="B109" s="57" t="s">
        <v>106</v>
      </c>
      <c r="C109" s="19"/>
      <c r="D109" s="19">
        <f t="shared" si="6"/>
        <v>0</v>
      </c>
    </row>
    <row r="110" spans="1:4" x14ac:dyDescent="0.3">
      <c r="A110" s="19"/>
      <c r="B110" s="53" t="s">
        <v>107</v>
      </c>
      <c r="C110" s="19">
        <v>24</v>
      </c>
      <c r="D110" s="19">
        <f t="shared" si="6"/>
        <v>3</v>
      </c>
    </row>
    <row r="111" spans="1:4" x14ac:dyDescent="0.3">
      <c r="A111" s="19"/>
      <c r="B111" s="59" t="s">
        <v>152</v>
      </c>
      <c r="C111" s="19">
        <v>40</v>
      </c>
      <c r="D111" s="19">
        <f t="shared" si="6"/>
        <v>5</v>
      </c>
    </row>
    <row r="112" spans="1:4" x14ac:dyDescent="0.3">
      <c r="A112" s="19"/>
      <c r="B112" s="54" t="s">
        <v>108</v>
      </c>
      <c r="C112" s="19"/>
      <c r="D112" s="19">
        <f t="shared" si="6"/>
        <v>0</v>
      </c>
    </row>
    <row r="113" spans="1:4" x14ac:dyDescent="0.3">
      <c r="A113" s="19"/>
      <c r="B113" s="54" t="s">
        <v>109</v>
      </c>
      <c r="C113" s="19"/>
      <c r="D113" s="19">
        <f t="shared" si="6"/>
        <v>0</v>
      </c>
    </row>
    <row r="114" spans="1:4" x14ac:dyDescent="0.3">
      <c r="A114" s="19"/>
      <c r="B114" s="54" t="s">
        <v>110</v>
      </c>
      <c r="C114" s="19"/>
      <c r="D114" s="19">
        <f t="shared" si="6"/>
        <v>0</v>
      </c>
    </row>
    <row r="115" spans="1:4" x14ac:dyDescent="0.3">
      <c r="A115" s="19"/>
      <c r="B115" s="54" t="s">
        <v>111</v>
      </c>
      <c r="C115" s="19"/>
      <c r="D115" s="19">
        <f t="shared" si="6"/>
        <v>0</v>
      </c>
    </row>
    <row r="116" spans="1:4" x14ac:dyDescent="0.3">
      <c r="A116" s="19"/>
      <c r="B116" s="54" t="s">
        <v>112</v>
      </c>
      <c r="C116" s="19"/>
      <c r="D116" s="19">
        <f t="shared" si="6"/>
        <v>0</v>
      </c>
    </row>
    <row r="117" spans="1:4" x14ac:dyDescent="0.3">
      <c r="A117" s="19"/>
      <c r="B117" s="54" t="s">
        <v>113</v>
      </c>
      <c r="C117" s="19"/>
      <c r="D117" s="19">
        <f t="shared" si="6"/>
        <v>0</v>
      </c>
    </row>
    <row r="118" spans="1:4" x14ac:dyDescent="0.3">
      <c r="A118" s="19"/>
      <c r="B118" s="54" t="s">
        <v>114</v>
      </c>
      <c r="C118" s="19"/>
      <c r="D118" s="19">
        <f t="shared" si="6"/>
        <v>0</v>
      </c>
    </row>
    <row r="119" spans="1:4" x14ac:dyDescent="0.3">
      <c r="A119" s="19"/>
      <c r="B119" s="53" t="s">
        <v>147</v>
      </c>
      <c r="C119" s="19">
        <v>80</v>
      </c>
      <c r="D119" s="19">
        <f t="shared" si="6"/>
        <v>10</v>
      </c>
    </row>
    <row r="120" spans="1:4" x14ac:dyDescent="0.3">
      <c r="A120" s="19"/>
      <c r="B120" s="53" t="s">
        <v>115</v>
      </c>
      <c r="C120" s="19">
        <v>40</v>
      </c>
      <c r="D120" s="19">
        <f t="shared" si="6"/>
        <v>5</v>
      </c>
    </row>
    <row r="121" spans="1:4" x14ac:dyDescent="0.3">
      <c r="A121" s="19"/>
      <c r="B121" s="53" t="s">
        <v>144</v>
      </c>
      <c r="C121" s="19">
        <v>12</v>
      </c>
      <c r="D121" s="19">
        <f>C121/8</f>
        <v>1.5</v>
      </c>
    </row>
    <row r="122" spans="1:4" ht="31.2" x14ac:dyDescent="0.3">
      <c r="A122" s="19"/>
      <c r="B122" s="76" t="s">
        <v>146</v>
      </c>
      <c r="C122" s="19">
        <v>72</v>
      </c>
      <c r="D122" s="19">
        <f t="shared" si="6"/>
        <v>9</v>
      </c>
    </row>
    <row r="123" spans="1:4" x14ac:dyDescent="0.3">
      <c r="A123" s="19"/>
      <c r="B123" s="53" t="s">
        <v>117</v>
      </c>
      <c r="C123" s="19">
        <v>20</v>
      </c>
      <c r="D123" s="19">
        <f t="shared" si="6"/>
        <v>2.5</v>
      </c>
    </row>
    <row r="124" spans="1:4" x14ac:dyDescent="0.3">
      <c r="A124" s="25"/>
      <c r="B124" s="53" t="s">
        <v>118</v>
      </c>
      <c r="C124" s="19">
        <v>40</v>
      </c>
      <c r="D124" s="19">
        <f t="shared" si="6"/>
        <v>5</v>
      </c>
    </row>
    <row r="125" spans="1:4" x14ac:dyDescent="0.3">
      <c r="A125" s="19"/>
      <c r="B125" s="24" t="s">
        <v>8</v>
      </c>
      <c r="C125" s="25"/>
      <c r="D125" s="25"/>
    </row>
    <row r="126" spans="1:4" x14ac:dyDescent="0.3">
      <c r="A126" s="19"/>
      <c r="B126" s="27" t="s">
        <v>9</v>
      </c>
      <c r="C126" s="19">
        <f>SUM(C13:C124)*0.3</f>
        <v>329.4</v>
      </c>
      <c r="D126" s="19">
        <f t="shared" ref="D126:D128" si="7">C126/8</f>
        <v>41.174999999999997</v>
      </c>
    </row>
    <row r="127" spans="1:4" x14ac:dyDescent="0.3">
      <c r="A127" s="19"/>
      <c r="B127" s="27" t="s">
        <v>5</v>
      </c>
      <c r="C127" s="19">
        <v>16</v>
      </c>
      <c r="D127" s="19">
        <f t="shared" si="7"/>
        <v>2</v>
      </c>
    </row>
    <row r="128" spans="1:4" x14ac:dyDescent="0.3">
      <c r="A128" s="23"/>
      <c r="B128" s="51" t="s">
        <v>28</v>
      </c>
      <c r="C128" s="19">
        <v>8</v>
      </c>
      <c r="D128" s="19">
        <f t="shared" si="7"/>
        <v>1</v>
      </c>
    </row>
    <row r="129" spans="1:4" x14ac:dyDescent="0.3">
      <c r="A129" s="19"/>
      <c r="B129" s="23" t="s">
        <v>2</v>
      </c>
      <c r="C129" s="26">
        <f>SUM(C8:C128)</f>
        <v>1754</v>
      </c>
      <c r="D129" s="22">
        <f>SUM(D8:D128)</f>
        <v>221</v>
      </c>
    </row>
    <row r="130" spans="1:4" x14ac:dyDescent="0.3">
      <c r="A130" s="19"/>
    </row>
    <row r="131" spans="1:4" x14ac:dyDescent="0.3">
      <c r="A131" s="19"/>
      <c r="B131" s="1" t="s">
        <v>119</v>
      </c>
    </row>
    <row r="132" spans="1:4" x14ac:dyDescent="0.3">
      <c r="A132" s="19"/>
      <c r="B132" s="1" t="s">
        <v>10</v>
      </c>
    </row>
    <row r="133" spans="1:4" x14ac:dyDescent="0.3">
      <c r="A133" s="19"/>
    </row>
    <row r="134" spans="1:4" x14ac:dyDescent="0.3">
      <c r="B134" s="53" t="s">
        <v>149</v>
      </c>
    </row>
    <row r="135" spans="1:4" x14ac:dyDescent="0.3">
      <c r="B135" s="53" t="s">
        <v>121</v>
      </c>
    </row>
    <row r="136" spans="1:4" x14ac:dyDescent="0.3">
      <c r="B136" s="53" t="s">
        <v>135</v>
      </c>
    </row>
    <row r="137" spans="1:4" x14ac:dyDescent="0.3">
      <c r="B137" s="53" t="s">
        <v>120</v>
      </c>
    </row>
    <row r="138" spans="1:4" x14ac:dyDescent="0.3">
      <c r="B138" s="53" t="s">
        <v>136</v>
      </c>
    </row>
    <row r="139" spans="1:4" x14ac:dyDescent="0.3">
      <c r="B139" s="53" t="s">
        <v>122</v>
      </c>
    </row>
    <row r="140" spans="1:4" x14ac:dyDescent="0.3">
      <c r="B140" s="53" t="s">
        <v>123</v>
      </c>
    </row>
    <row r="141" spans="1:4" x14ac:dyDescent="0.3">
      <c r="B141" s="53" t="s">
        <v>145</v>
      </c>
    </row>
    <row r="142" spans="1:4" x14ac:dyDescent="0.3">
      <c r="B142" s="1" t="s">
        <v>124</v>
      </c>
    </row>
    <row r="143" spans="1:4" x14ac:dyDescent="0.3">
      <c r="B143" s="1" t="s">
        <v>125</v>
      </c>
    </row>
  </sheetData>
  <mergeCells count="4">
    <mergeCell ref="I8:I10"/>
    <mergeCell ref="J8:J10"/>
    <mergeCell ref="K8:K9"/>
    <mergeCell ref="L8:L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A9" workbookViewId="0">
      <selection activeCell="K18" sqref="K18"/>
    </sheetView>
  </sheetViews>
  <sheetFormatPr defaultRowHeight="15.6" x14ac:dyDescent="0.3"/>
  <cols>
    <col min="1" max="1" width="24.296875" customWidth="1"/>
    <col min="2" max="2" width="3.8984375" bestFit="1" customWidth="1"/>
    <col min="3" max="4" width="2.69921875" bestFit="1" customWidth="1"/>
    <col min="5" max="5" width="2.8984375" bestFit="1" customWidth="1"/>
    <col min="6" max="6" width="2.69921875" bestFit="1" customWidth="1"/>
    <col min="7" max="7" width="2.8984375" bestFit="1" customWidth="1"/>
    <col min="8" max="8" width="2.69921875" bestFit="1" customWidth="1"/>
    <col min="9" max="9" width="2.8984375" bestFit="1" customWidth="1"/>
    <col min="10" max="10" width="3.59765625" bestFit="1" customWidth="1"/>
    <col min="11" max="18" width="2.69921875" bestFit="1" customWidth="1"/>
    <col min="19" max="19" width="2.8984375" bestFit="1" customWidth="1"/>
  </cols>
  <sheetData>
    <row r="1" spans="1:19" x14ac:dyDescent="0.3">
      <c r="A1" s="77" t="s">
        <v>174</v>
      </c>
      <c r="B1" s="84" t="s">
        <v>169</v>
      </c>
      <c r="C1" s="84"/>
      <c r="D1" s="84"/>
      <c r="E1" s="84"/>
      <c r="F1" s="84" t="s">
        <v>165</v>
      </c>
      <c r="G1" s="84"/>
      <c r="H1" s="84"/>
      <c r="I1" s="84"/>
      <c r="J1" s="84" t="s">
        <v>165</v>
      </c>
      <c r="K1" s="84"/>
      <c r="L1" s="84"/>
      <c r="M1" s="84"/>
      <c r="N1" s="84" t="s">
        <v>166</v>
      </c>
      <c r="O1" s="84"/>
      <c r="P1" s="84"/>
    </row>
    <row r="2" spans="1:19" x14ac:dyDescent="0.3">
      <c r="A2" s="81" t="s">
        <v>173</v>
      </c>
      <c r="B2" s="82">
        <v>5</v>
      </c>
      <c r="C2" s="82">
        <v>10</v>
      </c>
      <c r="D2" s="82">
        <v>15</v>
      </c>
      <c r="E2" s="82">
        <v>20</v>
      </c>
      <c r="F2" s="82">
        <v>25</v>
      </c>
      <c r="G2" s="82">
        <v>30</v>
      </c>
      <c r="H2" s="82">
        <v>35</v>
      </c>
      <c r="I2" s="82">
        <v>40</v>
      </c>
      <c r="J2" s="82">
        <v>45</v>
      </c>
      <c r="K2" s="82">
        <v>50</v>
      </c>
      <c r="L2" s="82">
        <v>55</v>
      </c>
      <c r="M2" s="82">
        <v>60</v>
      </c>
      <c r="N2" s="82">
        <v>65</v>
      </c>
      <c r="O2" s="82">
        <v>70</v>
      </c>
      <c r="P2" s="82">
        <v>75</v>
      </c>
      <c r="Q2" s="82">
        <v>80</v>
      </c>
      <c r="R2" s="82">
        <v>85</v>
      </c>
      <c r="S2" s="82">
        <v>90</v>
      </c>
    </row>
    <row r="3" spans="1:19" x14ac:dyDescent="0.3">
      <c r="A3" s="82" t="s">
        <v>170</v>
      </c>
      <c r="B3" s="86">
        <v>20</v>
      </c>
      <c r="C3" s="86"/>
      <c r="D3" s="86"/>
      <c r="E3" s="86"/>
      <c r="F3" s="85"/>
      <c r="G3" s="85"/>
      <c r="H3" s="85"/>
      <c r="I3" s="85"/>
      <c r="J3" s="85"/>
      <c r="K3" s="85"/>
      <c r="L3" s="85"/>
      <c r="M3" s="85"/>
    </row>
    <row r="4" spans="1:19" x14ac:dyDescent="0.3">
      <c r="A4" s="83" t="s">
        <v>168</v>
      </c>
      <c r="B4" s="87"/>
      <c r="C4" s="90"/>
      <c r="D4" s="91">
        <v>10</v>
      </c>
      <c r="E4" s="91"/>
      <c r="F4" s="85"/>
      <c r="G4" s="85"/>
      <c r="H4" s="85"/>
      <c r="I4" s="85"/>
      <c r="J4" s="85"/>
      <c r="K4" s="85"/>
      <c r="L4" s="85"/>
      <c r="M4" s="85"/>
    </row>
    <row r="5" spans="1:19" x14ac:dyDescent="0.3">
      <c r="A5" s="83" t="s">
        <v>158</v>
      </c>
      <c r="B5" s="87"/>
      <c r="C5" s="87"/>
      <c r="D5" s="88"/>
      <c r="E5" s="88"/>
      <c r="F5" s="92">
        <v>9</v>
      </c>
      <c r="G5" s="92"/>
      <c r="H5" s="87"/>
      <c r="I5" s="87"/>
      <c r="J5" s="87"/>
      <c r="K5" s="87"/>
      <c r="L5" s="87"/>
      <c r="M5" s="87"/>
      <c r="N5" s="89"/>
      <c r="O5" s="89"/>
      <c r="P5" s="89"/>
    </row>
    <row r="6" spans="1:19" x14ac:dyDescent="0.3">
      <c r="A6" s="82" t="s">
        <v>140</v>
      </c>
      <c r="H6" s="80">
        <v>7</v>
      </c>
      <c r="I6" s="80"/>
    </row>
    <row r="7" spans="1:19" x14ac:dyDescent="0.3">
      <c r="A7" s="83" t="s">
        <v>150</v>
      </c>
      <c r="B7" s="87"/>
      <c r="C7" s="87"/>
      <c r="D7" s="87"/>
      <c r="I7" s="87"/>
      <c r="J7" s="88">
        <v>7</v>
      </c>
      <c r="K7" s="88"/>
      <c r="L7" s="87"/>
      <c r="M7" s="87"/>
      <c r="N7" s="89"/>
      <c r="O7" s="89"/>
      <c r="P7" s="89"/>
    </row>
    <row r="8" spans="1:19" x14ac:dyDescent="0.3">
      <c r="A8" s="83" t="s">
        <v>172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>
        <v>4</v>
      </c>
      <c r="M8" s="87"/>
      <c r="N8" s="89"/>
      <c r="O8" s="89"/>
      <c r="P8" s="89"/>
    </row>
    <row r="9" spans="1:19" x14ac:dyDescent="0.3">
      <c r="A9" s="83" t="s">
        <v>160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8">
        <v>8</v>
      </c>
      <c r="N9" s="88"/>
      <c r="O9" s="89"/>
      <c r="P9" s="89"/>
    </row>
    <row r="10" spans="1:19" x14ac:dyDescent="0.3">
      <c r="A10" s="83" t="s">
        <v>161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9">
        <v>5</v>
      </c>
      <c r="O10" s="89"/>
      <c r="P10" s="89"/>
    </row>
    <row r="11" spans="1:19" x14ac:dyDescent="0.3">
      <c r="A11" s="83" t="s">
        <v>162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9">
        <v>5</v>
      </c>
      <c r="O11" s="89"/>
      <c r="P11" s="89"/>
    </row>
    <row r="12" spans="1:19" x14ac:dyDescent="0.3">
      <c r="A12" s="83" t="s">
        <v>116</v>
      </c>
      <c r="B12" s="87"/>
      <c r="C12" s="87"/>
      <c r="D12" s="87"/>
      <c r="E12" s="87"/>
      <c r="F12" s="87"/>
      <c r="G12" s="87"/>
      <c r="H12" s="87"/>
      <c r="I12" s="87"/>
      <c r="J12" s="87">
        <v>1.5</v>
      </c>
      <c r="K12" s="87"/>
      <c r="L12" s="87"/>
      <c r="M12" s="87"/>
      <c r="N12" s="89"/>
      <c r="O12" s="89">
        <v>1.5</v>
      </c>
      <c r="P12" s="89"/>
    </row>
    <row r="13" spans="1:19" x14ac:dyDescent="0.3">
      <c r="A13" s="83" t="s">
        <v>163</v>
      </c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9"/>
      <c r="O13" s="89"/>
      <c r="P13" s="89">
        <v>5</v>
      </c>
    </row>
    <row r="14" spans="1:19" x14ac:dyDescent="0.3">
      <c r="A14" s="83" t="s">
        <v>164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9"/>
      <c r="O14" s="89"/>
      <c r="P14" s="89"/>
      <c r="Q14">
        <v>2.5</v>
      </c>
    </row>
    <row r="15" spans="1:19" x14ac:dyDescent="0.3">
      <c r="A15" s="83" t="s">
        <v>171</v>
      </c>
      <c r="B15" s="87"/>
      <c r="C15" s="87"/>
      <c r="D15" s="93"/>
      <c r="E15" s="93"/>
      <c r="F15" s="93"/>
      <c r="G15" s="93"/>
      <c r="H15" s="93"/>
      <c r="I15" s="93"/>
      <c r="J15" s="93"/>
      <c r="K15" s="93"/>
      <c r="L15" s="93"/>
      <c r="M15" s="87"/>
      <c r="N15" s="89"/>
      <c r="O15" s="89"/>
      <c r="P15" s="89"/>
      <c r="S15">
        <v>11</v>
      </c>
    </row>
    <row r="17" spans="3:23" x14ac:dyDescent="0.3">
      <c r="C17">
        <v>0</v>
      </c>
    </row>
    <row r="21" spans="3:23" x14ac:dyDescent="0.3">
      <c r="W21" s="9"/>
    </row>
    <row r="22" spans="3:23" x14ac:dyDescent="0.3">
      <c r="W22" s="9"/>
    </row>
    <row r="23" spans="3:23" x14ac:dyDescent="0.3">
      <c r="W23" s="9"/>
    </row>
    <row r="24" spans="3:23" x14ac:dyDescent="0.3">
      <c r="W24" s="9"/>
    </row>
    <row r="25" spans="3:23" x14ac:dyDescent="0.3">
      <c r="W25" s="9"/>
    </row>
    <row r="26" spans="3:23" x14ac:dyDescent="0.3">
      <c r="W26" s="9"/>
    </row>
    <row r="27" spans="3:23" x14ac:dyDescent="0.3">
      <c r="W27" s="9"/>
    </row>
    <row r="28" spans="3:23" x14ac:dyDescent="0.3">
      <c r="W28" s="9"/>
    </row>
    <row r="29" spans="3:23" x14ac:dyDescent="0.3">
      <c r="W29" s="9"/>
    </row>
    <row r="30" spans="3:23" x14ac:dyDescent="0.3">
      <c r="W30" s="9"/>
    </row>
    <row r="31" spans="3:23" x14ac:dyDescent="0.3">
      <c r="W31" s="9"/>
    </row>
  </sheetData>
  <mergeCells count="11">
    <mergeCell ref="N1:P1"/>
    <mergeCell ref="B3:E3"/>
    <mergeCell ref="D4:E4"/>
    <mergeCell ref="F5:G5"/>
    <mergeCell ref="H6:I6"/>
    <mergeCell ref="J7:K7"/>
    <mergeCell ref="B1:E1"/>
    <mergeCell ref="F1:I1"/>
    <mergeCell ref="J1:M1"/>
    <mergeCell ref="M9:N9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Graduate Surveyors</vt:lpstr>
      <vt:lpstr>Sheet1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</dc:creator>
  <cp:lastModifiedBy>Prashant</cp:lastModifiedBy>
  <dcterms:created xsi:type="dcterms:W3CDTF">2013-06-07T15:02:07Z</dcterms:created>
  <dcterms:modified xsi:type="dcterms:W3CDTF">2018-03-22T12:43:16Z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ecd9631c-4742-487d-a48c-377c1c1c7087</vt:lpwstr>
  </property>
</Properties>
</file>