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Hajt CMS website\"/>
    </mc:Choice>
  </mc:AlternateContent>
  <bookViews>
    <workbookView xWindow="0" yWindow="0" windowWidth="20490" windowHeight="7755"/>
  </bookViews>
  <sheets>
    <sheet name="Hajt  Mobile App" sheetId="1" r:id="rId1"/>
    <sheet name="Detailed Req" sheetId="2" r:id="rId2"/>
    <sheet name="Resource Loading" sheetId="3" r:id="rId3"/>
  </sheets>
  <calcPr calcId="152511"/>
</workbook>
</file>

<file path=xl/calcChain.xml><?xml version="1.0" encoding="utf-8"?>
<calcChain xmlns="http://schemas.openxmlformats.org/spreadsheetml/2006/main">
  <c r="H8" i="1" l="1"/>
  <c r="C19" i="1" l="1"/>
  <c r="C17" i="1"/>
  <c r="C15" i="1"/>
  <c r="C14" i="1"/>
  <c r="H43" i="2"/>
  <c r="G43" i="2"/>
  <c r="C16" i="1" l="1"/>
  <c r="E22" i="3" l="1"/>
  <c r="E15" i="3"/>
  <c r="E16" i="3"/>
  <c r="E17" i="3"/>
  <c r="E18" i="3"/>
  <c r="E19" i="3"/>
  <c r="E20" i="3"/>
  <c r="E21" i="3"/>
  <c r="E14" i="3"/>
  <c r="E4" i="3"/>
  <c r="E5" i="3"/>
  <c r="E6" i="3"/>
  <c r="E7" i="3"/>
  <c r="E8" i="3"/>
  <c r="E9" i="3"/>
  <c r="E10" i="3"/>
  <c r="E3" i="3"/>
  <c r="K11" i="3"/>
  <c r="E11" i="3" l="1"/>
  <c r="D11" i="1"/>
  <c r="D15" i="1"/>
  <c r="E15" i="1" s="1"/>
  <c r="H14" i="1"/>
  <c r="I14" i="1" s="1"/>
  <c r="L14" i="1" s="1"/>
  <c r="C18" i="1"/>
  <c r="D19" i="1"/>
  <c r="E19" i="1" s="1"/>
  <c r="H44" i="2"/>
  <c r="G44" i="2"/>
  <c r="F43" i="2"/>
  <c r="C13" i="1" s="1"/>
  <c r="E43" i="2"/>
  <c r="E44" i="2" s="1"/>
  <c r="E48" i="2" l="1"/>
  <c r="F44" i="2"/>
  <c r="H9" i="1"/>
  <c r="I9" i="1" s="1"/>
  <c r="L9" i="1" s="1"/>
  <c r="D17" i="1"/>
  <c r="E17" i="1" s="1"/>
  <c r="H11" i="1"/>
  <c r="I11" i="1" s="1"/>
  <c r="H12" i="1"/>
  <c r="I12" i="1" s="1"/>
  <c r="L12" i="1" s="1"/>
  <c r="H10" i="1"/>
  <c r="I10" i="1" s="1"/>
  <c r="L10" i="1" s="1"/>
  <c r="I8" i="1"/>
  <c r="L8" i="1" s="1"/>
  <c r="D23" i="1"/>
  <c r="D22" i="1"/>
  <c r="D20" i="1"/>
  <c r="D18" i="1"/>
  <c r="D16" i="1"/>
  <c r="D14" i="1"/>
  <c r="D12" i="1"/>
  <c r="D9" i="1"/>
  <c r="D8" i="1"/>
  <c r="C21" i="1" l="1"/>
  <c r="H15" i="1" s="1"/>
  <c r="I15" i="1" s="1"/>
  <c r="L15" i="1" s="1"/>
  <c r="C10" i="1"/>
  <c r="H13" i="1" s="1"/>
  <c r="D13" i="1"/>
  <c r="J9" i="1" s="1"/>
  <c r="L11" i="1"/>
  <c r="K9" i="1"/>
  <c r="D21" i="1" l="1"/>
  <c r="G17" i="1"/>
  <c r="M17" i="1"/>
  <c r="C24" i="1"/>
  <c r="C25" i="1" s="1"/>
  <c r="I13" i="1"/>
  <c r="L13" i="1" s="1"/>
  <c r="M18" i="1" s="1"/>
  <c r="D10" i="1"/>
  <c r="D24" i="1" l="1"/>
  <c r="I16" i="1"/>
  <c r="G18" i="1" s="1"/>
</calcChain>
</file>

<file path=xl/sharedStrings.xml><?xml version="1.0" encoding="utf-8"?>
<sst xmlns="http://schemas.openxmlformats.org/spreadsheetml/2006/main" count="277" uniqueCount="155">
  <si>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</si>
  <si>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</si>
  <si>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</si>
  <si>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</si>
  <si>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</si>
  <si>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</si>
  <si>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</si>
  <si>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</si>
  <si>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</si>
  <si>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</si>
  <si>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</si>
  <si>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</si>
  <si>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</si>
  <si>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</si>
  <si>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</si>
  <si>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</si>
  <si>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</si>
  <si>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</si>
  <si>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</si>
  <si>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</si>
  <si>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</si>
  <si>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</si>
  <si>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</si>
  <si>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</si>
  <si>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</si>
  <si>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</si>
  <si>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</si>
  <si>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</si>
  <si>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</si>
  <si>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</si>
  <si>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</si>
  <si>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</si>
  <si>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</si>
  <si>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</si>
  <si>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</si>
  <si>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</si>
  <si>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</si>
  <si>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</si>
  <si>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</si>
  <si>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</si>
  <si>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</si>
  <si>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</si>
  <si>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</si>
  <si>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</si>
  <si>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</si>
  <si>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</si>
  <si>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</si>
  <si>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</si>
  <si>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</si>
  <si>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</si>
  <si>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</si>
  <si>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</si>
  <si>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</si>
  <si>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</si>
  <si>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</si>
  <si>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</si>
  <si>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</si>
  <si>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</si>
  <si>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</si>
  <si>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</si>
  <si>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</si>
  <si>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</si>
  <si>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</si>
  <si>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</si>
  <si>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</si>
  <si>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</si>
  <si>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</si>
  <si>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</si>
  <si>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</si>
  <si>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</si>
  <si>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</si>
  <si>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</si>
  <si>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</si>
  <si>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</si>
  <si>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</si>
  <si>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</si>
  <si>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</si>
  <si>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</si>
  <si>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</si>
  <si>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</si>
  <si>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</si>
  <si>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</si>
  <si>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</si>
  <si>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</si>
  <si>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</si>
  <si>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</si>
  <si>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</si>
  <si>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</si>
  <si>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</si>
  <si>
    <t>Contract Sign off</t>
  </si>
  <si>
    <t>Project Initiation</t>
  </si>
  <si>
    <t>SRS</t>
  </si>
  <si>
    <t xml:space="preserve">Development </t>
  </si>
  <si>
    <t>Acceptance</t>
  </si>
  <si>
    <t>ü</t>
  </si>
  <si>
    <t>Project Contacts</t>
  </si>
  <si>
    <t>Project Repository</t>
  </si>
  <si>
    <t>Project Planning</t>
  </si>
  <si>
    <t>Updated Schedule</t>
  </si>
  <si>
    <t>Test Plan</t>
  </si>
  <si>
    <t>Test Case Planning</t>
  </si>
  <si>
    <t>UI/UX (Wire Frames)</t>
  </si>
  <si>
    <t>IOS (Prototype)</t>
  </si>
  <si>
    <t>Android (Prototype)</t>
  </si>
  <si>
    <t>Web (Prototype)</t>
  </si>
  <si>
    <t>Test Cases</t>
  </si>
  <si>
    <t>Release</t>
  </si>
  <si>
    <t>Bug Fixing</t>
  </si>
  <si>
    <t>Month1</t>
  </si>
  <si>
    <t>Month2</t>
  </si>
  <si>
    <t>Month3/2</t>
  </si>
  <si>
    <t>UI/UX designer</t>
  </si>
  <si>
    <t>IOS Dev</t>
  </si>
  <si>
    <t>Android Dev</t>
  </si>
  <si>
    <t>Proj Man</t>
  </si>
  <si>
    <t>Resource Distribution in days (Quoted)</t>
  </si>
  <si>
    <t>Resource Distribution in days (Actual)</t>
  </si>
  <si>
    <t>Compensating for Landscape and portrait</t>
  </si>
  <si>
    <t>x25%</t>
  </si>
  <si>
    <t>1.75XDesign</t>
  </si>
  <si>
    <t>1.50XDesign</t>
  </si>
  <si>
    <t>WK 2</t>
  </si>
  <si>
    <t>WK 1</t>
  </si>
  <si>
    <t>WK 3</t>
  </si>
  <si>
    <t>WK 5</t>
  </si>
  <si>
    <t>WK 7</t>
  </si>
  <si>
    <t>WK 9</t>
  </si>
  <si>
    <t>WK 11</t>
  </si>
  <si>
    <t>WK 4</t>
  </si>
  <si>
    <t>WK 6</t>
  </si>
  <si>
    <t>WK 8</t>
  </si>
  <si>
    <t>Month 2</t>
  </si>
  <si>
    <t>Month 3</t>
  </si>
  <si>
    <t>WK 10</t>
  </si>
  <si>
    <t>WK 12</t>
  </si>
  <si>
    <t>On going</t>
  </si>
  <si>
    <t>Req. Elicitation</t>
  </si>
  <si>
    <t>Req. Man</t>
  </si>
  <si>
    <t>RTS</t>
  </si>
  <si>
    <t>Open Project</t>
  </si>
  <si>
    <t>FS</t>
  </si>
  <si>
    <t>Activity (Days)</t>
  </si>
  <si>
    <t>12 days</t>
  </si>
  <si>
    <t>3-12 days</t>
  </si>
  <si>
    <t>20 Days</t>
  </si>
  <si>
    <t>25-30 Days</t>
  </si>
  <si>
    <t>30 Days</t>
  </si>
  <si>
    <t>- - Recurring - -</t>
  </si>
  <si>
    <t>By Product</t>
  </si>
  <si>
    <t>Web Interface</t>
  </si>
  <si>
    <t>Android App</t>
  </si>
  <si>
    <t>IOS App</t>
  </si>
  <si>
    <t>Effort In days</t>
  </si>
  <si>
    <t xml:space="preserve">Should provide Audit control for
 analysis.* </t>
  </si>
  <si>
    <t>SMS, Email Gateway,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</si>
</sst>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Calibri"/>
      <family val="2"/>
    </font>
    <font>
      <sz val="11"/>
      <color rgb="FF1F497D"/>
      <name val="Gill Sans MT"/>
      <family val="2"/>
      <scheme val="minor"/>
    </font>
    <font>
      <sz val="12"/>
      <color theme="0"/>
      <name val="Calibri"/>
      <family val="2"/>
    </font>
    <font>
      <sz val="12"/>
      <color rgb="FF000000"/>
      <name val="Wingdings"/>
      <charset val="2"/>
    </font>
    <font>
      <sz val="12"/>
      <color rgb="FF000000"/>
      <name val="Wingdings 2"/>
      <family val="1"/>
      <charset val="2"/>
    </font>
    <font>
      <sz val="10"/>
      <color rgb="FF000000"/>
      <name val="Wingdings"/>
      <charset val="2"/>
    </font>
    <font>
      <sz val="10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45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0" fillId="9" borderId="0" xfId="0" applyFont="1" applyFill="1" applyAlignment="1"/>
    <xf numFmtId="0" fontId="17" fillId="0" borderId="0" xfId="0" applyFont="1" applyAlignment="1"/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10" borderId="23" xfId="0" applyFont="1" applyFill="1" applyBorder="1" applyAlignment="1">
      <alignment horizontal="center" vertical="center" textRotation="45"/>
    </xf>
    <xf numFmtId="0" fontId="5" fillId="11" borderId="23" xfId="0" applyFont="1" applyFill="1" applyBorder="1" applyAlignment="1">
      <alignment horizontal="center" vertical="center" textRotation="45"/>
    </xf>
    <xf numFmtId="0" fontId="5" fillId="12" borderId="23" xfId="0" applyFont="1" applyFill="1" applyBorder="1" applyAlignment="1">
      <alignment horizontal="center" vertical="center" textRotation="45"/>
    </xf>
    <xf numFmtId="0" fontId="6" fillId="14" borderId="20" xfId="0" applyFont="1" applyFill="1" applyBorder="1" applyAlignment="1">
      <alignment vertical="center"/>
    </xf>
    <xf numFmtId="0" fontId="6" fillId="14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vertical="center"/>
    </xf>
    <xf numFmtId="0" fontId="18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/>
    <xf numFmtId="0" fontId="5" fillId="13" borderId="20" xfId="0" applyFont="1" applyFill="1" applyBorder="1" applyAlignment="1">
      <alignment horizontal="left" vertical="center" indent="1"/>
    </xf>
    <xf numFmtId="0" fontId="18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/>
    <xf numFmtId="0" fontId="5" fillId="11" borderId="20" xfId="0" applyFont="1" applyFill="1" applyBorder="1" applyAlignment="1">
      <alignment horizontal="left" vertical="center"/>
    </xf>
    <xf numFmtId="0" fontId="5" fillId="13" borderId="20" xfId="0" applyFont="1" applyFill="1" applyBorder="1" applyAlignment="1">
      <alignment horizontal="center"/>
    </xf>
    <xf numFmtId="0" fontId="5" fillId="17" borderId="20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0" fillId="18" borderId="0" xfId="0" applyFill="1"/>
    <xf numFmtId="0" fontId="0" fillId="18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13" fillId="18" borderId="0" xfId="0" applyFont="1" applyFill="1" applyAlignment="1">
      <alignment vertical="center" wrapText="1"/>
    </xf>
    <xf numFmtId="0" fontId="0" fillId="18" borderId="0" xfId="0" applyFill="1" applyAlignment="1">
      <alignment horizontal="left" wrapText="1"/>
    </xf>
    <xf numFmtId="0" fontId="0" fillId="10" borderId="11" xfId="0" applyFill="1" applyBorder="1" applyAlignment="1">
      <alignment wrapText="1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10" borderId="2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1" xfId="0" applyFont="1" applyBorder="1" applyAlignment="1">
      <alignment horizontal="right"/>
    </xf>
    <xf numFmtId="0" fontId="5" fillId="15" borderId="20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/>
    </xf>
    <xf numFmtId="0" fontId="19" fillId="15" borderId="20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9" fillId="16" borderId="20" xfId="0" quotePrefix="1" applyFont="1" applyFill="1" applyBorder="1" applyAlignment="1">
      <alignment horizontal="center" vertical="center"/>
    </xf>
    <xf numFmtId="0" fontId="19" fillId="1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9"/>
  <sheetViews>
    <sheetView tabSelected="1" topLeftCell="D4" workbookViewId="0">
      <selection activeCell="H11" sqref="H11"/>
    </sheetView>
  </sheetViews>
  <sheetFormatPr defaultColWidth="13.5" defaultRowHeight="15" customHeight="1"/>
  <cols>
    <col min="1" max="1" width="7.5" customWidth="1"/>
    <col min="2" max="2" width="51.5" customWidth="1"/>
    <col min="3" max="3" width="13.875" customWidth="1"/>
    <col min="4" max="4" width="10.875" customWidth="1"/>
    <col min="5" max="5" width="22.75" customWidth="1"/>
    <col min="6" max="6" width="16.5" bestFit="1" customWidth="1"/>
    <col min="7" max="7" width="10" customWidth="1"/>
    <col min="8" max="8" width="11.625" customWidth="1"/>
    <col min="9" max="9" width="6.75" customWidth="1"/>
    <col min="10" max="10" width="10" customWidth="1"/>
    <col min="11" max="11" width="8.75" customWidth="1"/>
    <col min="12" max="12" width="37.125" bestFit="1" customWidth="1"/>
    <col min="13" max="13" width="13.75" customWidth="1"/>
    <col min="14" max="28" width="10.875" customWidth="1"/>
  </cols>
  <sheetData>
    <row r="1" spans="1:28" ht="15.75" customHeight="1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>
      <c r="A3" s="9"/>
      <c r="B3" s="11" t="s">
        <v>75</v>
      </c>
      <c r="C3" s="12">
        <v>42774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>
      <c r="A6" s="18" t="s">
        <v>1</v>
      </c>
      <c r="B6" s="19" t="s">
        <v>2</v>
      </c>
      <c r="C6" s="20" t="s">
        <v>3</v>
      </c>
      <c r="D6" s="21" t="s">
        <v>4</v>
      </c>
      <c r="F6" s="4"/>
      <c r="G6" s="4"/>
      <c r="H6" s="4"/>
      <c r="I6" s="4"/>
      <c r="J6" s="4"/>
      <c r="K6" s="4"/>
      <c r="U6" s="4"/>
      <c r="V6" s="4"/>
      <c r="W6" s="4"/>
      <c r="X6" s="4"/>
      <c r="Y6" s="4"/>
      <c r="Z6" s="4"/>
      <c r="AA6" s="4"/>
      <c r="AB6" s="4"/>
    </row>
    <row r="7" spans="1:28" ht="29.25" customHeight="1">
      <c r="A7" s="18"/>
      <c r="B7" s="22" t="s">
        <v>5</v>
      </c>
      <c r="C7" s="18"/>
      <c r="D7" s="18"/>
      <c r="F7" s="23"/>
      <c r="G7" s="24" t="s">
        <v>6</v>
      </c>
      <c r="H7" s="25" t="s">
        <v>7</v>
      </c>
      <c r="I7" s="26" t="s">
        <v>8</v>
      </c>
      <c r="J7" s="4"/>
      <c r="K7" s="4"/>
      <c r="L7" s="99" t="s">
        <v>117</v>
      </c>
      <c r="M7" s="4" t="s">
        <v>31</v>
      </c>
      <c r="U7" s="4"/>
      <c r="V7" s="4"/>
      <c r="W7" s="4"/>
      <c r="X7" s="4"/>
      <c r="Y7" s="4"/>
      <c r="Z7" s="4"/>
      <c r="AA7" s="4"/>
      <c r="AB7" s="4"/>
    </row>
    <row r="8" spans="1:28" ht="18" customHeight="1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100"/>
      <c r="F8" s="29" t="s">
        <v>10</v>
      </c>
      <c r="G8" s="30">
        <v>1</v>
      </c>
      <c r="H8" s="31">
        <f>SUM(C11)</f>
        <v>48</v>
      </c>
      <c r="I8" s="31">
        <f t="shared" ref="I8:I14" si="1">G8*H8/8</f>
        <v>6</v>
      </c>
      <c r="J8" s="4"/>
      <c r="K8" s="4"/>
      <c r="L8" s="93">
        <f>I8*1.25</f>
        <v>7.5</v>
      </c>
      <c r="M8" s="93" t="s">
        <v>118</v>
      </c>
      <c r="U8" s="4"/>
      <c r="V8" s="4"/>
      <c r="W8" s="4"/>
      <c r="X8" s="4"/>
      <c r="Y8" s="4"/>
      <c r="Z8" s="4"/>
      <c r="AA8" s="4"/>
      <c r="AB8" s="4"/>
    </row>
    <row r="9" spans="1:28" ht="18" customHeight="1">
      <c r="A9" s="27">
        <v>2</v>
      </c>
      <c r="B9" s="28" t="s">
        <v>11</v>
      </c>
      <c r="C9" s="32">
        <v>8</v>
      </c>
      <c r="D9" s="27">
        <f t="shared" si="0"/>
        <v>1</v>
      </c>
      <c r="E9" s="100"/>
      <c r="F9" s="29" t="s">
        <v>85</v>
      </c>
      <c r="G9" s="33">
        <v>1</v>
      </c>
      <c r="H9" s="34">
        <f>C13</f>
        <v>24</v>
      </c>
      <c r="I9" s="34">
        <f>G9*H9/8</f>
        <v>3</v>
      </c>
      <c r="J9" s="134">
        <f>SUM(D13:D19)</f>
        <v>40.375</v>
      </c>
      <c r="K9" s="135">
        <f>SUM(I9:I12)</f>
        <v>40.375</v>
      </c>
      <c r="L9" s="93">
        <f>I9</f>
        <v>3</v>
      </c>
      <c r="M9" s="93"/>
      <c r="U9" s="4"/>
      <c r="V9" s="4"/>
      <c r="W9" s="4"/>
      <c r="X9" s="4"/>
      <c r="Y9" s="4"/>
      <c r="Z9" s="4"/>
      <c r="AA9" s="4"/>
      <c r="AB9" s="4"/>
    </row>
    <row r="10" spans="1:28" ht="18" customHeight="1">
      <c r="A10" s="27">
        <v>3</v>
      </c>
      <c r="B10" s="28" t="s">
        <v>12</v>
      </c>
      <c r="C10" s="32">
        <f>SUM(C13:C19)*0.1</f>
        <v>32.300000000000004</v>
      </c>
      <c r="D10" s="27">
        <f t="shared" si="0"/>
        <v>4.0375000000000005</v>
      </c>
      <c r="E10" s="100"/>
      <c r="F10" s="29" t="s">
        <v>86</v>
      </c>
      <c r="G10" s="33">
        <v>1</v>
      </c>
      <c r="H10" s="34">
        <f>SUM(C18:C19)</f>
        <v>108</v>
      </c>
      <c r="I10" s="31">
        <f>G10*H10/8</f>
        <v>13.5</v>
      </c>
      <c r="J10" s="134"/>
      <c r="K10" s="135"/>
      <c r="L10" s="93">
        <f>I10+1.5*D19</f>
        <v>16.875</v>
      </c>
      <c r="M10" s="93" t="s">
        <v>120</v>
      </c>
      <c r="U10" s="4"/>
      <c r="V10" s="4"/>
      <c r="W10" s="4"/>
      <c r="X10" s="4"/>
      <c r="Y10" s="4"/>
      <c r="Z10" s="4"/>
      <c r="AA10" s="4"/>
      <c r="AB10" s="4"/>
    </row>
    <row r="11" spans="1:28" ht="18" customHeight="1">
      <c r="A11" s="32">
        <v>4</v>
      </c>
      <c r="B11" s="88" t="s">
        <v>88</v>
      </c>
      <c r="C11" s="32">
        <v>48</v>
      </c>
      <c r="D11" s="32">
        <f t="shared" si="0"/>
        <v>6</v>
      </c>
      <c r="E11" s="100"/>
      <c r="F11" s="29" t="s">
        <v>83</v>
      </c>
      <c r="G11" s="33">
        <v>1</v>
      </c>
      <c r="H11" s="34">
        <f>SUM(C16:C17)</f>
        <v>98</v>
      </c>
      <c r="I11" s="31">
        <f>G11*H11/8</f>
        <v>12.25</v>
      </c>
      <c r="J11" s="134"/>
      <c r="K11" s="135"/>
      <c r="L11" s="93">
        <f>I11+1.75*D17</f>
        <v>21.4375</v>
      </c>
      <c r="M11" s="93" t="s">
        <v>119</v>
      </c>
      <c r="U11" s="36"/>
      <c r="V11" s="36"/>
      <c r="W11" s="36"/>
      <c r="X11" s="36"/>
      <c r="Y11" s="36"/>
      <c r="Z11" s="36"/>
      <c r="AA11" s="36"/>
      <c r="AB11" s="36"/>
    </row>
    <row r="12" spans="1:28" ht="18" customHeight="1">
      <c r="A12" s="27"/>
      <c r="B12" s="22" t="s">
        <v>15</v>
      </c>
      <c r="C12" s="22"/>
      <c r="D12" s="37">
        <f t="shared" si="0"/>
        <v>0</v>
      </c>
      <c r="E12" s="100"/>
      <c r="F12" s="29" t="s">
        <v>84</v>
      </c>
      <c r="G12" s="33">
        <v>1</v>
      </c>
      <c r="H12" s="89">
        <f>SUM(C14:C15)</f>
        <v>93</v>
      </c>
      <c r="I12" s="34">
        <f>G12*H12/8</f>
        <v>11.625</v>
      </c>
      <c r="J12" s="4"/>
      <c r="K12" s="4"/>
      <c r="L12" s="93">
        <f>I12+1.75*D15</f>
        <v>21.03125</v>
      </c>
      <c r="M12" s="93" t="s">
        <v>119</v>
      </c>
      <c r="U12" s="36"/>
      <c r="V12" s="36"/>
      <c r="W12" s="36"/>
      <c r="X12" s="36"/>
      <c r="Y12" s="36"/>
      <c r="Z12" s="36"/>
      <c r="AA12" s="36"/>
      <c r="AB12" s="36"/>
    </row>
    <row r="13" spans="1:28" ht="18" customHeight="1">
      <c r="A13" s="27">
        <v>6</v>
      </c>
      <c r="B13" s="35" t="s">
        <v>79</v>
      </c>
      <c r="C13" s="32">
        <f>'Detailed Req'!F43</f>
        <v>24</v>
      </c>
      <c r="D13" s="32">
        <f t="shared" si="0"/>
        <v>3</v>
      </c>
      <c r="E13" s="100"/>
      <c r="F13" s="29" t="s">
        <v>13</v>
      </c>
      <c r="G13" s="30">
        <v>1</v>
      </c>
      <c r="H13" s="36">
        <f>SUM(C10)</f>
        <v>32.300000000000004</v>
      </c>
      <c r="I13" s="31">
        <f t="shared" si="1"/>
        <v>4.0375000000000005</v>
      </c>
      <c r="J13" s="4"/>
      <c r="K13" s="4"/>
      <c r="L13" s="93">
        <f>I13</f>
        <v>4.0375000000000005</v>
      </c>
      <c r="M13" s="93"/>
      <c r="U13" s="36"/>
      <c r="V13" s="36"/>
      <c r="W13" s="36"/>
      <c r="X13" s="36"/>
      <c r="Y13" s="36"/>
      <c r="Z13" s="36"/>
      <c r="AA13" s="36"/>
      <c r="AB13" s="36"/>
    </row>
    <row r="14" spans="1:28" ht="18" customHeight="1">
      <c r="A14" s="27">
        <v>7</v>
      </c>
      <c r="B14" s="88" t="s">
        <v>80</v>
      </c>
      <c r="C14" s="32">
        <f>SUM('Detailed Req'!G6:G29)</f>
        <v>50</v>
      </c>
      <c r="D14" s="27">
        <f t="shared" si="0"/>
        <v>6.25</v>
      </c>
      <c r="E14" s="100"/>
      <c r="F14" s="29" t="s">
        <v>87</v>
      </c>
      <c r="G14" s="33">
        <v>1</v>
      </c>
      <c r="H14" s="36">
        <f>SUM(C8:C9)</f>
        <v>24</v>
      </c>
      <c r="I14" s="34">
        <f t="shared" si="1"/>
        <v>3</v>
      </c>
      <c r="J14" s="4"/>
      <c r="K14" s="4"/>
      <c r="L14" s="93">
        <f>I14</f>
        <v>3</v>
      </c>
      <c r="M14" s="93"/>
      <c r="U14" s="36"/>
      <c r="V14" s="36"/>
      <c r="W14" s="36"/>
      <c r="X14" s="36"/>
      <c r="Y14" s="36"/>
      <c r="Z14" s="36"/>
      <c r="AA14" s="36"/>
      <c r="AB14" s="36"/>
    </row>
    <row r="15" spans="1:28" ht="18" customHeight="1">
      <c r="A15" s="32"/>
      <c r="B15" s="88" t="s">
        <v>76</v>
      </c>
      <c r="C15" s="32">
        <f>SUM('Detailed Req'!F6:F29)</f>
        <v>43</v>
      </c>
      <c r="D15" s="32">
        <f>C15/8</f>
        <v>5.375</v>
      </c>
      <c r="E15" s="100">
        <f>D15*1.75</f>
        <v>9.40625</v>
      </c>
      <c r="F15" s="29" t="s">
        <v>14</v>
      </c>
      <c r="G15" s="30">
        <v>1</v>
      </c>
      <c r="H15" s="31">
        <f>SUM(C21:C22)</f>
        <v>104.89999999999999</v>
      </c>
      <c r="I15" s="31">
        <f>G15*H15/8</f>
        <v>13.112499999999999</v>
      </c>
      <c r="J15" s="4"/>
      <c r="K15" s="4"/>
      <c r="L15" s="93">
        <f>I15*1.25</f>
        <v>16.390625</v>
      </c>
      <c r="M15" s="93" t="s">
        <v>118</v>
      </c>
      <c r="U15" s="36"/>
      <c r="V15" s="36"/>
      <c r="W15" s="36"/>
      <c r="X15" s="36"/>
      <c r="Y15" s="36"/>
      <c r="Z15" s="36"/>
      <c r="AA15" s="36"/>
      <c r="AB15" s="36"/>
    </row>
    <row r="16" spans="1:28" ht="18" customHeight="1">
      <c r="A16" s="32">
        <v>8</v>
      </c>
      <c r="B16" s="88" t="s">
        <v>81</v>
      </c>
      <c r="C16" s="32">
        <f>SUM('Detailed Req'!I6:I29)</f>
        <v>56</v>
      </c>
      <c r="D16" s="27">
        <f t="shared" si="0"/>
        <v>7</v>
      </c>
      <c r="E16" s="100"/>
      <c r="F16" s="38" t="s">
        <v>16</v>
      </c>
      <c r="G16" s="30"/>
      <c r="H16" s="31"/>
      <c r="I16" s="39">
        <f>SUM(I8:I15)</f>
        <v>66.525000000000006</v>
      </c>
      <c r="J16" s="36"/>
      <c r="K16" s="42"/>
      <c r="M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>
      <c r="A17" s="32"/>
      <c r="B17" s="88" t="s">
        <v>77</v>
      </c>
      <c r="C17" s="32">
        <f>SUM('Detailed Req'!H5:H29)</f>
        <v>42</v>
      </c>
      <c r="D17" s="32">
        <f>C17/8</f>
        <v>5.25</v>
      </c>
      <c r="E17" s="100">
        <f>D17*1.75</f>
        <v>9.1875</v>
      </c>
      <c r="F17" s="36" t="s">
        <v>17</v>
      </c>
      <c r="G17" s="40">
        <f>SUM(I8,I11 +I15/3)</f>
        <v>22.620833333333334</v>
      </c>
      <c r="H17" s="41"/>
      <c r="I17" s="42"/>
      <c r="J17" s="36"/>
      <c r="K17" s="4"/>
      <c r="L17" s="36" t="s">
        <v>17</v>
      </c>
      <c r="M17" s="40">
        <f>SUM(L8,L11 +L15/3)</f>
        <v>34.401041666666671</v>
      </c>
      <c r="U17" s="36"/>
      <c r="V17" s="36"/>
      <c r="W17" s="36"/>
      <c r="X17" s="36"/>
      <c r="Y17" s="36"/>
      <c r="Z17" s="36"/>
      <c r="AA17" s="36"/>
      <c r="AB17" s="36"/>
    </row>
    <row r="18" spans="1:28" ht="18" customHeight="1">
      <c r="A18" s="27"/>
      <c r="B18" s="88" t="s">
        <v>82</v>
      </c>
      <c r="C18" s="32">
        <f>SUM('Detailed Req'!D7:D30)</f>
        <v>90</v>
      </c>
      <c r="D18" s="27">
        <f t="shared" si="0"/>
        <v>11.25</v>
      </c>
      <c r="E18" s="100"/>
      <c r="F18" s="36" t="s">
        <v>18</v>
      </c>
      <c r="G18" s="40">
        <f>I16</f>
        <v>66.525000000000006</v>
      </c>
      <c r="H18" s="4"/>
      <c r="I18" s="4"/>
      <c r="J18" s="36"/>
      <c r="K18" s="4"/>
      <c r="L18" s="36" t="s">
        <v>18</v>
      </c>
      <c r="M18" s="4">
        <f>SUM(L8:L15)</f>
        <v>93.271874999999994</v>
      </c>
      <c r="U18" s="36"/>
      <c r="V18" s="36"/>
      <c r="W18" s="36"/>
      <c r="X18" s="36"/>
      <c r="Y18" s="36"/>
      <c r="Z18" s="36"/>
      <c r="AA18" s="36"/>
      <c r="AB18" s="36"/>
    </row>
    <row r="19" spans="1:28" ht="18" customHeight="1">
      <c r="A19" s="32"/>
      <c r="B19" s="88" t="s">
        <v>78</v>
      </c>
      <c r="C19" s="32">
        <f>SUM('Detailed Req'!C6:C29)</f>
        <v>18</v>
      </c>
      <c r="D19" s="32">
        <f>C19/8</f>
        <v>2.25</v>
      </c>
      <c r="E19" s="43">
        <f>D19*1.5</f>
        <v>3.375</v>
      </c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>
      <c r="A20" s="27">
        <v>56</v>
      </c>
      <c r="B20" s="22" t="s">
        <v>19</v>
      </c>
      <c r="C20" s="22"/>
      <c r="D20" s="37">
        <f t="shared" ref="D20:D23" si="2">C20/8</f>
        <v>0</v>
      </c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>
      <c r="A21" s="27">
        <v>57</v>
      </c>
      <c r="B21" s="28" t="s">
        <v>20</v>
      </c>
      <c r="C21" s="27">
        <f>SUM(C13:C19)*0.3</f>
        <v>96.899999999999991</v>
      </c>
      <c r="D21" s="27">
        <f t="shared" si="2"/>
        <v>12.112499999999999</v>
      </c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>
      <c r="A22" s="27">
        <v>58</v>
      </c>
      <c r="B22" s="28" t="s">
        <v>21</v>
      </c>
      <c r="C22" s="32">
        <v>8</v>
      </c>
      <c r="D22" s="27">
        <f t="shared" si="2"/>
        <v>1</v>
      </c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>
      <c r="A23" s="27"/>
      <c r="B23" s="28" t="s">
        <v>22</v>
      </c>
      <c r="C23" s="27">
        <v>4</v>
      </c>
      <c r="D23" s="27">
        <f t="shared" si="2"/>
        <v>0.5</v>
      </c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24" customHeight="1">
      <c r="A24" s="27"/>
      <c r="B24" s="44" t="s">
        <v>18</v>
      </c>
      <c r="C24" s="27">
        <f>SUM(C8:C23)</f>
        <v>536.20000000000005</v>
      </c>
      <c r="D24" s="27">
        <f>SUM(D8:D23)</f>
        <v>67.025000000000006</v>
      </c>
      <c r="I24" s="36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24" customHeight="1">
      <c r="A25" s="27">
        <v>1</v>
      </c>
      <c r="B25" s="45" t="s">
        <v>23</v>
      </c>
      <c r="C25" s="91">
        <f>C24/8</f>
        <v>67.025000000000006</v>
      </c>
      <c r="D25" s="6"/>
      <c r="E25" s="95" t="s">
        <v>148</v>
      </c>
      <c r="F25" s="95" t="s">
        <v>152</v>
      </c>
      <c r="G25" s="95"/>
      <c r="H25" s="95"/>
      <c r="I25" s="98"/>
      <c r="J25" s="98"/>
      <c r="K25" s="98"/>
      <c r="L25" s="98"/>
      <c r="M25" s="98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>
      <c r="A26" s="27">
        <v>2</v>
      </c>
      <c r="B26" s="47" t="s">
        <v>24</v>
      </c>
      <c r="C26" s="46"/>
      <c r="D26" s="6"/>
      <c r="E26" s="125" t="s">
        <v>149</v>
      </c>
      <c r="F26" s="95"/>
      <c r="G26" s="92"/>
      <c r="H26" s="92"/>
      <c r="I26" s="92"/>
      <c r="J26" s="95"/>
      <c r="K26" s="95"/>
      <c r="L26" s="92"/>
      <c r="M26" s="9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>
      <c r="A27" s="32">
        <v>3</v>
      </c>
      <c r="B27" s="47" t="s">
        <v>25</v>
      </c>
      <c r="C27" s="46"/>
      <c r="D27" s="6"/>
      <c r="E27" s="125" t="s">
        <v>150</v>
      </c>
      <c r="F27" s="97"/>
      <c r="G27" s="92"/>
      <c r="H27" s="92"/>
      <c r="I27" s="92"/>
      <c r="J27" s="50"/>
      <c r="K27" s="50"/>
      <c r="L27" s="92"/>
      <c r="M27" s="92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>
      <c r="A28" s="32">
        <v>4</v>
      </c>
      <c r="B28" s="47" t="s">
        <v>26</v>
      </c>
      <c r="C28" s="46"/>
      <c r="D28" s="6"/>
      <c r="E28" s="125" t="s">
        <v>151</v>
      </c>
      <c r="F28" s="97"/>
      <c r="G28" s="92"/>
      <c r="H28" s="92"/>
      <c r="I28" s="92"/>
      <c r="J28" s="50"/>
      <c r="K28" s="50"/>
      <c r="L28" s="92"/>
      <c r="M28" s="92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>
      <c r="A29" s="32">
        <v>5</v>
      </c>
      <c r="B29" s="85" t="s">
        <v>63</v>
      </c>
      <c r="C29" s="46"/>
      <c r="D29" s="6"/>
      <c r="E29" s="94"/>
      <c r="F29" s="97"/>
      <c r="G29" s="92"/>
      <c r="H29" s="92"/>
      <c r="I29" s="92"/>
      <c r="J29" s="50"/>
      <c r="K29" s="50"/>
      <c r="L29" s="92"/>
      <c r="M29" s="92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>
      <c r="A30" s="32">
        <v>6</v>
      </c>
      <c r="B30" s="86" t="s">
        <v>64</v>
      </c>
      <c r="C30" s="46"/>
      <c r="D30" s="6"/>
      <c r="E30" s="94"/>
      <c r="F30" s="97"/>
      <c r="G30" s="97"/>
      <c r="H30" s="92"/>
      <c r="I30" s="92"/>
      <c r="J30" s="50"/>
      <c r="K30" s="50"/>
      <c r="L30" s="92"/>
      <c r="M30" s="92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>
      <c r="A31" s="32">
        <v>7</v>
      </c>
      <c r="B31" s="86" t="s">
        <v>65</v>
      </c>
      <c r="C31" s="46"/>
      <c r="D31" s="6"/>
      <c r="E31" s="96"/>
      <c r="F31" s="97"/>
      <c r="G31" s="97"/>
      <c r="H31" s="92"/>
      <c r="I31" s="92"/>
      <c r="J31" s="50"/>
      <c r="K31" s="50"/>
      <c r="L31" s="92"/>
      <c r="M31" s="92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>
      <c r="A32" s="32">
        <v>8</v>
      </c>
      <c r="B32" s="86" t="s">
        <v>66</v>
      </c>
      <c r="C32" s="46"/>
      <c r="D32" s="6"/>
      <c r="E32" s="94"/>
      <c r="F32" s="97"/>
      <c r="G32" s="97"/>
      <c r="H32" s="97"/>
      <c r="I32" s="97"/>
      <c r="J32" s="50"/>
      <c r="K32" s="50"/>
      <c r="L32" s="92"/>
      <c r="M32" s="9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>
      <c r="A33" s="46"/>
      <c r="B33" s="86" t="s">
        <v>67</v>
      </c>
      <c r="C33" s="46"/>
      <c r="D33" s="46"/>
      <c r="E33" s="94"/>
      <c r="F33" s="97"/>
      <c r="G33" s="97"/>
      <c r="H33" s="97"/>
      <c r="I33" s="97"/>
      <c r="J33" s="97"/>
      <c r="K33" s="97"/>
      <c r="L33" s="92"/>
      <c r="M33" s="92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>
      <c r="A34" s="46"/>
      <c r="B34" s="86" t="s">
        <v>70</v>
      </c>
      <c r="C34" s="46"/>
      <c r="D34" s="46"/>
      <c r="E34" s="94"/>
      <c r="F34" s="97"/>
      <c r="G34" s="97"/>
      <c r="H34" s="97"/>
      <c r="I34" s="97"/>
      <c r="J34" s="50"/>
      <c r="K34" s="50"/>
      <c r="L34" s="92"/>
      <c r="M34" s="92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>
      <c r="A35" s="46"/>
      <c r="B35" s="86" t="s">
        <v>72</v>
      </c>
      <c r="C35" s="46"/>
      <c r="D35" s="46"/>
      <c r="E35" s="96"/>
      <c r="F35" s="97"/>
      <c r="G35" s="92"/>
      <c r="H35" s="92"/>
      <c r="I35" s="92"/>
      <c r="J35" s="50"/>
      <c r="K35" s="50"/>
      <c r="L35" s="92"/>
      <c r="M35" s="92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>
      <c r="A36" s="46"/>
      <c r="B36" s="46"/>
      <c r="C36" s="46"/>
      <c r="D36" s="46"/>
      <c r="E36" s="94"/>
      <c r="F36" s="97"/>
      <c r="G36" s="97"/>
      <c r="H36" s="92"/>
      <c r="I36" s="92"/>
      <c r="J36" s="50"/>
      <c r="K36" s="50"/>
      <c r="L36" s="92"/>
      <c r="M36" s="92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>
      <c r="A37" s="46"/>
      <c r="B37" s="46"/>
      <c r="C37" s="46"/>
      <c r="D37" s="46"/>
      <c r="E37" s="94"/>
      <c r="F37" s="97"/>
      <c r="G37" s="97"/>
      <c r="H37" s="97"/>
      <c r="I37" s="97"/>
      <c r="J37" s="50"/>
      <c r="K37" s="50"/>
      <c r="L37" s="92"/>
      <c r="M37" s="92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>
      <c r="A38" s="46"/>
      <c r="B38" s="46"/>
      <c r="C38" s="46"/>
      <c r="D38" s="46"/>
      <c r="E38" s="94"/>
      <c r="F38" s="97"/>
      <c r="G38" s="90"/>
      <c r="H38" s="97"/>
      <c r="I38" s="97"/>
      <c r="J38" s="90"/>
      <c r="K38" s="50"/>
      <c r="L38" s="92"/>
      <c r="M38" s="92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>
      <c r="A39" s="46"/>
      <c r="B39" s="46"/>
      <c r="C39" s="46"/>
      <c r="D39" s="46"/>
      <c r="E39" s="94"/>
      <c r="F39" s="97"/>
      <c r="G39" s="97"/>
      <c r="H39" s="92"/>
      <c r="I39" s="97"/>
      <c r="J39" s="50"/>
      <c r="K39" s="50"/>
      <c r="L39" s="92"/>
      <c r="M39" s="92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>
      <c r="A40" s="46"/>
      <c r="B40" s="46"/>
      <c r="C40" s="46"/>
      <c r="D40" s="46"/>
      <c r="E40" s="93"/>
      <c r="F40" s="92"/>
      <c r="G40" s="92"/>
      <c r="H40" s="92"/>
      <c r="I40" s="92"/>
      <c r="J40" s="50"/>
      <c r="K40" s="50"/>
      <c r="L40" s="92"/>
      <c r="M40" s="92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>
      <c r="A41" s="46"/>
      <c r="B41" s="46"/>
      <c r="C41" s="46"/>
      <c r="D41" s="46"/>
      <c r="E41" s="94"/>
      <c r="F41" s="92"/>
      <c r="G41" s="92"/>
      <c r="H41" s="97"/>
      <c r="I41" s="97"/>
      <c r="J41" s="50"/>
      <c r="K41" s="50"/>
      <c r="L41" s="92"/>
      <c r="M41" s="92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20.25" customHeight="1">
      <c r="A42" s="46"/>
      <c r="B42" s="46"/>
      <c r="C42" s="46"/>
      <c r="D42" s="46"/>
      <c r="E42" s="94"/>
      <c r="F42" s="92"/>
      <c r="G42" s="92"/>
      <c r="H42" s="92"/>
      <c r="I42" s="97"/>
      <c r="J42" s="97"/>
      <c r="K42" s="50"/>
      <c r="L42" s="92"/>
      <c r="M42" s="92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>
      <c r="A43" s="46"/>
      <c r="B43" s="46"/>
      <c r="C43" s="46"/>
      <c r="D43" s="46"/>
      <c r="E43" s="94"/>
      <c r="F43" s="92"/>
      <c r="G43" s="92"/>
      <c r="H43" s="92"/>
      <c r="I43" s="97"/>
      <c r="J43" s="97"/>
      <c r="K43" s="50"/>
      <c r="L43" s="92"/>
      <c r="M43" s="92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>
      <c r="A44" s="46"/>
      <c r="B44" s="46"/>
      <c r="C44" s="46"/>
      <c r="D44" s="46"/>
      <c r="E44" s="94"/>
      <c r="F44" s="92"/>
      <c r="G44" s="92"/>
      <c r="H44" s="92"/>
      <c r="I44" s="97"/>
      <c r="J44" s="97"/>
      <c r="K44" s="50"/>
      <c r="L44" s="92"/>
      <c r="M44" s="92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>
      <c r="A45" s="46"/>
      <c r="B45" s="46"/>
      <c r="C45" s="46"/>
      <c r="D45" s="46"/>
      <c r="E45" s="94"/>
      <c r="F45" s="92"/>
      <c r="G45" s="92"/>
      <c r="H45" s="92"/>
      <c r="I45" s="97"/>
      <c r="J45" s="97"/>
      <c r="K45" s="50"/>
      <c r="L45" s="92"/>
      <c r="M45" s="92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>
      <c r="A46" s="46"/>
      <c r="B46" s="46"/>
      <c r="C46" s="46"/>
      <c r="D46" s="46"/>
      <c r="E46" s="94"/>
      <c r="F46" s="92"/>
      <c r="G46" s="92"/>
      <c r="H46" s="92"/>
      <c r="I46" s="97"/>
      <c r="J46" s="97"/>
      <c r="K46" s="50"/>
      <c r="L46" s="92"/>
      <c r="M46" s="92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>
      <c r="A47" s="46"/>
      <c r="B47" s="46"/>
      <c r="C47" s="46"/>
      <c r="D47" s="46"/>
      <c r="E47" s="93"/>
      <c r="F47" s="92"/>
      <c r="G47" s="92"/>
      <c r="H47" s="92"/>
      <c r="I47" s="50"/>
      <c r="J47" s="50"/>
      <c r="K47" s="50"/>
      <c r="L47" s="92"/>
      <c r="M47" s="9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>
      <c r="A48" s="46"/>
      <c r="B48" s="46"/>
      <c r="C48" s="46"/>
      <c r="D48" s="46"/>
      <c r="E48" s="94"/>
      <c r="F48" s="92"/>
      <c r="G48" s="92"/>
      <c r="H48" s="92"/>
      <c r="I48" s="50"/>
      <c r="J48" s="97"/>
      <c r="K48" s="97"/>
      <c r="L48" s="92"/>
      <c r="M48" s="9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>
      <c r="A49" s="46"/>
      <c r="B49" s="46"/>
      <c r="C49" s="46"/>
      <c r="D49" s="46"/>
      <c r="E49" s="94"/>
      <c r="F49" s="92"/>
      <c r="G49" s="92"/>
      <c r="H49" s="92"/>
      <c r="I49" s="50"/>
      <c r="J49" s="97"/>
      <c r="K49" s="97"/>
      <c r="L49" s="92"/>
      <c r="M49" s="92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>
      <c r="A50" s="46"/>
      <c r="B50" s="46"/>
      <c r="C50" s="46"/>
      <c r="D50" s="46"/>
      <c r="E50" s="94"/>
      <c r="F50" s="92"/>
      <c r="G50" s="92"/>
      <c r="H50" s="50"/>
      <c r="I50" s="50"/>
      <c r="J50" s="97"/>
      <c r="K50" s="97"/>
      <c r="L50" s="92"/>
      <c r="M50" s="92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>
      <c r="A51" s="46"/>
      <c r="B51" s="46"/>
      <c r="C51" s="46"/>
      <c r="D51" s="46"/>
      <c r="E51" s="94"/>
      <c r="F51" s="92"/>
      <c r="G51" s="92"/>
      <c r="H51" s="50"/>
      <c r="I51" s="50"/>
      <c r="J51" s="97"/>
      <c r="K51" s="97"/>
      <c r="L51" s="92"/>
      <c r="M51" s="92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>
      <c r="A52" s="46"/>
      <c r="B52" s="46"/>
      <c r="C52" s="46"/>
      <c r="D52" s="46"/>
      <c r="E52" s="96"/>
      <c r="F52" s="92"/>
      <c r="G52" s="92"/>
      <c r="H52" s="50"/>
      <c r="I52" s="50"/>
      <c r="J52" s="97"/>
      <c r="K52" s="97"/>
      <c r="L52" s="92"/>
      <c r="M52" s="92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>
      <c r="A53" s="46"/>
      <c r="B53" s="46"/>
      <c r="C53" s="46"/>
      <c r="D53" s="46"/>
      <c r="E53" s="94"/>
      <c r="F53" s="92"/>
      <c r="G53" s="92"/>
      <c r="H53" s="50"/>
      <c r="I53" s="50"/>
      <c r="J53" s="50"/>
      <c r="K53" s="97"/>
      <c r="L53" s="97"/>
      <c r="M53" s="92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>
      <c r="A54" s="46"/>
      <c r="B54" s="46"/>
      <c r="C54" s="46"/>
      <c r="D54" s="46"/>
      <c r="E54" s="94"/>
      <c r="F54" s="92"/>
      <c r="G54" s="92"/>
      <c r="H54" s="50"/>
      <c r="I54" s="50"/>
      <c r="J54" s="50"/>
      <c r="K54" s="97"/>
      <c r="L54" s="97"/>
      <c r="M54" s="92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>
      <c r="A55" s="46"/>
      <c r="B55" s="46"/>
      <c r="C55" s="46"/>
      <c r="D55" s="46"/>
      <c r="E55" s="93"/>
      <c r="F55" s="92"/>
      <c r="G55" s="92"/>
      <c r="H55" s="50"/>
      <c r="I55" s="50"/>
      <c r="J55" s="50"/>
      <c r="K55" s="50"/>
      <c r="L55" s="97"/>
      <c r="M55" s="92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>
      <c r="A56" s="46"/>
      <c r="B56" s="46"/>
      <c r="C56" s="46"/>
      <c r="D56" s="46"/>
      <c r="E56" s="93"/>
      <c r="F56" s="92"/>
      <c r="G56" s="92"/>
      <c r="H56" s="48"/>
      <c r="I56" s="50"/>
      <c r="J56" s="50"/>
      <c r="K56" s="50"/>
      <c r="L56" s="92"/>
      <c r="M56" s="97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>
      <c r="A57" s="46"/>
      <c r="B57" s="46"/>
      <c r="C57" s="46"/>
      <c r="D57" s="46"/>
      <c r="E57" s="36"/>
      <c r="F57" s="36"/>
      <c r="G57" s="36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>
      <c r="A58" s="46"/>
      <c r="B58" s="46"/>
      <c r="C58" s="46"/>
      <c r="D58" s="46"/>
      <c r="E58" s="43"/>
      <c r="F58" s="43"/>
      <c r="G58" s="43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>
      <c r="A59" s="46"/>
      <c r="B59" s="46"/>
      <c r="C59" s="46"/>
      <c r="D59" s="46"/>
      <c r="E59" s="36"/>
      <c r="F59" s="36"/>
      <c r="G59" s="4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>
      <c r="A60" s="46"/>
      <c r="B60" s="46"/>
      <c r="C60" s="46"/>
      <c r="D60" s="46"/>
      <c r="E60" s="36"/>
      <c r="F60" s="36"/>
      <c r="G60" s="4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>
      <c r="A61" s="46"/>
      <c r="B61" s="46"/>
      <c r="C61" s="46"/>
      <c r="D61" s="46"/>
      <c r="E61" s="36"/>
      <c r="F61" s="36"/>
      <c r="G61" s="4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>
      <c r="A62" s="46"/>
      <c r="B62" s="46"/>
      <c r="C62" s="46"/>
      <c r="D62" s="46"/>
      <c r="E62" s="36"/>
      <c r="F62" s="36"/>
      <c r="G62" s="4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>
      <c r="A70" s="46"/>
      <c r="B70" s="46"/>
      <c r="C70" s="46"/>
      <c r="D70" s="46"/>
      <c r="E70" s="36"/>
      <c r="F70" s="36"/>
      <c r="G70" s="7"/>
      <c r="H70" s="7"/>
      <c r="I70" s="4"/>
      <c r="J70" s="4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>
      <c r="A71" s="46"/>
      <c r="B71" s="46"/>
      <c r="C71" s="46"/>
      <c r="D71" s="46"/>
      <c r="E71" s="36"/>
      <c r="F71" s="36"/>
      <c r="G71" s="7"/>
      <c r="H71" s="7"/>
      <c r="I71" s="4"/>
      <c r="J71" s="4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>
      <c r="A72" s="46"/>
      <c r="B72" s="46"/>
      <c r="C72" s="46"/>
      <c r="D72" s="46"/>
      <c r="E72" s="36"/>
      <c r="F72" s="36"/>
      <c r="G72" s="7"/>
      <c r="H72" s="7"/>
      <c r="I72" s="4"/>
      <c r="J72" s="4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>
      <c r="A73" s="46"/>
      <c r="B73" s="46"/>
      <c r="C73" s="46"/>
      <c r="D73" s="46"/>
      <c r="E73" s="43"/>
      <c r="F73" s="43"/>
      <c r="G73" s="7"/>
      <c r="H73" s="7"/>
      <c r="I73" s="8"/>
      <c r="J73" s="8"/>
      <c r="K73" s="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36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>
      <c r="A75" s="46"/>
      <c r="B75" s="46"/>
      <c r="C75" s="46"/>
      <c r="D75" s="46"/>
      <c r="E75" s="36"/>
      <c r="F75" s="36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>
      <c r="A76" s="46"/>
      <c r="B76" s="46"/>
      <c r="C76" s="46"/>
      <c r="D76" s="46"/>
      <c r="E76" s="36"/>
      <c r="F76" s="36"/>
      <c r="G76" s="7"/>
      <c r="H76" s="7"/>
      <c r="I76" s="7"/>
      <c r="J76" s="7"/>
      <c r="K76" s="7"/>
      <c r="L76" s="36"/>
      <c r="M76" s="43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>
      <c r="A77" s="46"/>
      <c r="B77" s="46"/>
      <c r="C77" s="46"/>
      <c r="D77" s="46"/>
      <c r="E77" s="36"/>
      <c r="F77" s="36"/>
      <c r="G77" s="7"/>
      <c r="H77" s="7"/>
      <c r="I77" s="7"/>
      <c r="J77" s="7"/>
      <c r="K77" s="7"/>
      <c r="L77" s="4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>
      <c r="A78" s="46"/>
      <c r="B78" s="46"/>
      <c r="C78" s="46"/>
      <c r="D78" s="46"/>
      <c r="E78" s="36"/>
      <c r="F78" s="36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>
      <c r="A79" s="46"/>
      <c r="B79" s="46"/>
      <c r="C79" s="46"/>
      <c r="D79" s="46"/>
      <c r="E79" s="36"/>
      <c r="F79" s="36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>
      <c r="A80" s="46"/>
      <c r="B80" s="46"/>
      <c r="C80" s="46"/>
      <c r="D80" s="46"/>
      <c r="E80" s="36"/>
      <c r="F80" s="36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>
      <c r="A81" s="46"/>
      <c r="B81" s="46"/>
      <c r="C81" s="46"/>
      <c r="D81" s="46"/>
      <c r="E81" s="36"/>
      <c r="F81" s="36"/>
      <c r="G81" s="7"/>
      <c r="H81" s="7"/>
      <c r="I81" s="7"/>
      <c r="J81" s="7"/>
      <c r="K81" s="7"/>
      <c r="L81" s="36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>
      <c r="A82" s="46"/>
      <c r="B82" s="46"/>
      <c r="C82" s="46"/>
      <c r="D82" s="46"/>
      <c r="E82" s="36"/>
      <c r="F82" s="36"/>
      <c r="G82" s="7"/>
      <c r="H82" s="7"/>
      <c r="I82" s="7"/>
      <c r="J82" s="7"/>
      <c r="K82" s="7"/>
      <c r="L82" s="36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>
      <c r="A83" s="46"/>
      <c r="B83" s="46"/>
      <c r="C83" s="46"/>
      <c r="D83" s="46"/>
      <c r="E83" s="36"/>
      <c r="F83" s="36"/>
      <c r="G83" s="7"/>
      <c r="H83" s="7"/>
      <c r="I83" s="7"/>
      <c r="J83" s="7"/>
      <c r="K83" s="7"/>
      <c r="L83" s="3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>
      <c r="A84" s="46"/>
      <c r="B84" s="46"/>
      <c r="C84" s="46"/>
      <c r="D84" s="4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>
      <c r="A85" s="46"/>
      <c r="B85" s="46"/>
      <c r="C85" s="46"/>
      <c r="D85" s="46"/>
      <c r="E85" s="36"/>
      <c r="F85" s="3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>
      <c r="A86" s="46"/>
      <c r="B86" s="46"/>
      <c r="C86" s="46"/>
      <c r="D86" s="4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>
      <c r="A93" s="48"/>
      <c r="B93" s="7"/>
      <c r="C93" s="46"/>
      <c r="D93" s="4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>
      <c r="A94" s="48"/>
      <c r="B94" s="7"/>
      <c r="C94" s="49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>
      <c r="A95" s="48"/>
      <c r="B95" s="7"/>
      <c r="C95" s="49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>
      <c r="A96" s="48"/>
      <c r="B96" s="7"/>
      <c r="C96" s="49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>
      <c r="A97" s="48"/>
      <c r="B97" s="7"/>
      <c r="C97" s="49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>
      <c r="A98" s="48"/>
      <c r="B98" s="7"/>
      <c r="C98" s="49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>
      <c r="A99" s="48"/>
      <c r="B99" s="7"/>
      <c r="C99" s="49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>
      <c r="A100" s="48"/>
      <c r="B100" s="7"/>
      <c r="C100" s="49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>
      <c r="A101" s="48"/>
      <c r="B101" s="7"/>
      <c r="C101" s="49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>
      <c r="A102" s="48"/>
      <c r="B102" s="7"/>
      <c r="C102" s="49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>
      <c r="A103" s="48"/>
      <c r="B103" s="7"/>
      <c r="C103" s="49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>
      <c r="A104" s="48"/>
      <c r="B104" s="7"/>
      <c r="C104" s="49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13" ht="15" customHeight="1"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5:13" ht="15" customHeight="1"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5:13" ht="15" customHeight="1">
      <c r="E1027" s="7"/>
      <c r="F1027" s="7"/>
      <c r="G1027" s="7"/>
      <c r="H1027" s="7"/>
      <c r="I1027" s="7"/>
      <c r="J1027" s="7"/>
      <c r="K1027" s="7"/>
      <c r="L1027" s="7"/>
    </row>
    <row r="1028" spans="5:13" ht="15" customHeight="1">
      <c r="E1028" s="7"/>
      <c r="F1028" s="7"/>
      <c r="G1028" s="7"/>
      <c r="H1028" s="7"/>
    </row>
    <row r="1029" spans="5:13" ht="15" customHeight="1">
      <c r="E1029" s="7"/>
      <c r="F1029" s="7"/>
      <c r="G1029" s="7"/>
      <c r="H1029" s="7"/>
    </row>
    <row r="1030" spans="5:13" ht="15" customHeight="1">
      <c r="E1030" s="7"/>
      <c r="F1030" s="7"/>
      <c r="G1030" s="7"/>
      <c r="H1030" s="7"/>
    </row>
    <row r="1031" spans="5:13" ht="15" customHeight="1">
      <c r="E1031" s="7"/>
      <c r="F1031" s="7"/>
      <c r="G1031" s="7"/>
      <c r="H1031" s="7"/>
    </row>
    <row r="1032" spans="5:13" ht="15" customHeight="1">
      <c r="E1032" s="7"/>
      <c r="F1032" s="7"/>
      <c r="G1032" s="7"/>
      <c r="H1032" s="7"/>
    </row>
    <row r="1033" spans="5:13" ht="15" customHeight="1">
      <c r="E1033" s="7"/>
      <c r="F1033" s="7"/>
      <c r="G1033" s="7"/>
    </row>
    <row r="1034" spans="5:13" ht="15" customHeight="1">
      <c r="E1034" s="7"/>
      <c r="F1034" s="7"/>
      <c r="G1034" s="7"/>
    </row>
    <row r="1035" spans="5:13" ht="15" customHeight="1">
      <c r="E1035" s="7"/>
      <c r="F1035" s="7"/>
      <c r="G1035" s="7"/>
    </row>
    <row r="1036" spans="5:13" ht="15" customHeight="1">
      <c r="E1036" s="7"/>
      <c r="F1036" s="7"/>
      <c r="G1036" s="7"/>
    </row>
    <row r="1037" spans="5:13" ht="15" customHeight="1">
      <c r="E1037" s="7"/>
      <c r="F1037" s="7"/>
      <c r="G1037" s="7"/>
    </row>
    <row r="1038" spans="5:13" ht="15" customHeight="1">
      <c r="E1038" s="7"/>
      <c r="F1038" s="7"/>
      <c r="G1038" s="7"/>
    </row>
    <row r="1039" spans="5:13" ht="15" customHeight="1">
      <c r="E1039" s="7"/>
      <c r="F1039" s="7"/>
      <c r="G1039" s="7"/>
    </row>
  </sheetData>
  <sortState ref="E26:G43">
    <sortCondition descending="1" ref="F27"/>
  </sortState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B1" workbookViewId="0">
      <pane ySplit="4" topLeftCell="A22" activePane="bottomLeft" state="frozen"/>
      <selection pane="bottomLeft" activeCell="G24" sqref="G24"/>
    </sheetView>
  </sheetViews>
  <sheetFormatPr defaultRowHeight="15.75"/>
  <cols>
    <col min="1" max="1" width="5" style="52" customWidth="1"/>
    <col min="2" max="2" width="29.75" style="52" customWidth="1"/>
    <col min="3" max="3" width="11.375" style="52" customWidth="1"/>
    <col min="4" max="4" width="19.5" style="52" customWidth="1"/>
    <col min="5" max="5" width="11.375" style="52" customWidth="1"/>
    <col min="6" max="6" width="11.75" style="52" customWidth="1"/>
    <col min="7" max="7" width="11.625" style="52" customWidth="1"/>
    <col min="8" max="8" width="11.125" style="52" customWidth="1"/>
    <col min="9" max="9" width="10.375" style="52" customWidth="1"/>
    <col min="10" max="10" width="9.5" style="52" customWidth="1"/>
    <col min="11" max="11" width="24.125" style="52" customWidth="1"/>
    <col min="12" max="16384" width="9" style="52"/>
  </cols>
  <sheetData>
    <row r="1" spans="1:11">
      <c r="A1" s="136" t="s">
        <v>27</v>
      </c>
      <c r="B1" s="136"/>
      <c r="C1" s="136"/>
      <c r="D1" s="136"/>
      <c r="E1" s="136"/>
      <c r="F1" s="136"/>
      <c r="G1" s="136"/>
      <c r="H1" s="136"/>
      <c r="I1" s="136"/>
    </row>
    <row r="2" spans="1:11">
      <c r="A2" s="137" t="s">
        <v>28</v>
      </c>
      <c r="B2" s="137" t="s">
        <v>29</v>
      </c>
      <c r="C2" s="138" t="s">
        <v>30</v>
      </c>
      <c r="D2" s="138"/>
      <c r="E2" s="138"/>
      <c r="F2" s="138"/>
      <c r="G2" s="138"/>
      <c r="H2" s="138"/>
      <c r="I2" s="138"/>
      <c r="J2" s="138"/>
      <c r="K2" s="137" t="s">
        <v>31</v>
      </c>
    </row>
    <row r="3" spans="1:11">
      <c r="A3" s="137"/>
      <c r="B3" s="137"/>
      <c r="C3" s="137" t="s">
        <v>32</v>
      </c>
      <c r="D3" s="137" t="s">
        <v>33</v>
      </c>
      <c r="E3" s="137" t="s">
        <v>34</v>
      </c>
      <c r="F3" s="137" t="s">
        <v>35</v>
      </c>
      <c r="G3" s="137"/>
      <c r="H3" s="137" t="s">
        <v>36</v>
      </c>
      <c r="I3" s="137"/>
      <c r="J3" s="137" t="s">
        <v>20</v>
      </c>
      <c r="K3" s="137"/>
    </row>
    <row r="4" spans="1:11">
      <c r="A4" s="137"/>
      <c r="B4" s="137"/>
      <c r="C4" s="137"/>
      <c r="D4" s="137"/>
      <c r="E4" s="137"/>
      <c r="F4" s="53" t="s">
        <v>32</v>
      </c>
      <c r="G4" s="53" t="s">
        <v>37</v>
      </c>
      <c r="H4" s="53" t="s">
        <v>32</v>
      </c>
      <c r="I4" s="53" t="s">
        <v>37</v>
      </c>
      <c r="J4" s="137"/>
      <c r="K4" s="137"/>
    </row>
    <row r="6" spans="1:11">
      <c r="A6" s="54">
        <v>1</v>
      </c>
      <c r="B6" s="126" t="s">
        <v>38</v>
      </c>
      <c r="F6" s="54">
        <v>0</v>
      </c>
      <c r="G6" s="54">
        <v>0</v>
      </c>
      <c r="H6" s="55">
        <v>0</v>
      </c>
      <c r="I6" s="55">
        <v>0</v>
      </c>
      <c r="K6" s="54" t="s">
        <v>39</v>
      </c>
    </row>
    <row r="7" spans="1:11">
      <c r="A7" s="54">
        <v>2</v>
      </c>
      <c r="B7" s="52" t="s">
        <v>40</v>
      </c>
      <c r="C7" s="52">
        <v>4</v>
      </c>
      <c r="D7" s="52">
        <v>8</v>
      </c>
      <c r="E7" s="54">
        <v>0</v>
      </c>
      <c r="F7" s="54">
        <v>8</v>
      </c>
      <c r="G7" s="54">
        <v>4</v>
      </c>
      <c r="H7" s="55">
        <v>6</v>
      </c>
      <c r="I7" s="55">
        <v>4</v>
      </c>
    </row>
    <row r="8" spans="1:11">
      <c r="A8" s="54">
        <v>3</v>
      </c>
      <c r="B8" s="52" t="s">
        <v>41</v>
      </c>
      <c r="D8" s="52">
        <v>4</v>
      </c>
      <c r="E8" s="54">
        <v>0</v>
      </c>
      <c r="G8" s="55">
        <v>8</v>
      </c>
      <c r="H8" s="55"/>
      <c r="I8" s="55">
        <v>8</v>
      </c>
    </row>
    <row r="9" spans="1:11">
      <c r="A9" s="54">
        <v>4</v>
      </c>
      <c r="B9" s="56" t="s">
        <v>42</v>
      </c>
      <c r="C9" s="54"/>
      <c r="D9" s="54">
        <v>4</v>
      </c>
      <c r="E9" s="54">
        <v>0</v>
      </c>
      <c r="F9" s="54">
        <v>2</v>
      </c>
      <c r="G9" s="54">
        <v>8</v>
      </c>
      <c r="H9" s="55">
        <v>2</v>
      </c>
      <c r="I9" s="55">
        <v>8</v>
      </c>
    </row>
    <row r="10" spans="1:11">
      <c r="A10" s="54">
        <v>5</v>
      </c>
      <c r="B10" s="56" t="s">
        <v>43</v>
      </c>
      <c r="C10" s="54">
        <v>4</v>
      </c>
      <c r="D10" s="54">
        <v>8</v>
      </c>
      <c r="E10" s="54">
        <v>0</v>
      </c>
      <c r="F10" s="54">
        <v>4</v>
      </c>
      <c r="G10" s="54">
        <v>4</v>
      </c>
      <c r="H10" s="55">
        <v>4</v>
      </c>
      <c r="I10" s="55">
        <v>4</v>
      </c>
    </row>
    <row r="11" spans="1:11">
      <c r="A11" s="54">
        <v>6</v>
      </c>
      <c r="B11" s="52" t="s">
        <v>44</v>
      </c>
      <c r="C11" s="54">
        <v>4</v>
      </c>
      <c r="D11" s="54">
        <v>4</v>
      </c>
      <c r="E11" s="54">
        <v>0</v>
      </c>
      <c r="F11" s="54">
        <v>8</v>
      </c>
      <c r="G11" s="54">
        <v>4</v>
      </c>
      <c r="H11" s="55">
        <v>6</v>
      </c>
      <c r="I11" s="55">
        <v>4</v>
      </c>
    </row>
    <row r="12" spans="1:11">
      <c r="A12" s="54">
        <v>7</v>
      </c>
      <c r="B12" s="52" t="s">
        <v>45</v>
      </c>
      <c r="C12" s="54"/>
      <c r="D12" s="54">
        <v>4</v>
      </c>
      <c r="E12" s="54">
        <v>0</v>
      </c>
      <c r="F12" s="54">
        <v>6</v>
      </c>
      <c r="G12" s="54">
        <v>4</v>
      </c>
      <c r="H12" s="55">
        <v>6</v>
      </c>
      <c r="I12" s="55">
        <v>4</v>
      </c>
    </row>
    <row r="13" spans="1:11">
      <c r="A13" s="54">
        <v>8</v>
      </c>
      <c r="B13" s="56" t="s">
        <v>46</v>
      </c>
      <c r="C13" s="54"/>
      <c r="D13" s="54">
        <v>4</v>
      </c>
      <c r="E13" s="54">
        <v>0</v>
      </c>
      <c r="F13" s="54">
        <v>6</v>
      </c>
      <c r="G13" s="54">
        <v>4</v>
      </c>
      <c r="H13" s="55">
        <v>6</v>
      </c>
      <c r="I13" s="55">
        <v>4</v>
      </c>
    </row>
    <row r="14" spans="1:11">
      <c r="A14" s="54">
        <v>9</v>
      </c>
      <c r="B14" s="126" t="s">
        <v>47</v>
      </c>
      <c r="C14" s="54"/>
      <c r="D14" s="54">
        <v>0</v>
      </c>
      <c r="E14" s="54"/>
      <c r="F14" s="54"/>
      <c r="G14" s="54">
        <v>0</v>
      </c>
      <c r="H14" s="55"/>
      <c r="I14" s="55">
        <v>0</v>
      </c>
    </row>
    <row r="15" spans="1:11" ht="31.5">
      <c r="A15" s="55">
        <v>10</v>
      </c>
      <c r="B15" s="57" t="s">
        <v>48</v>
      </c>
      <c r="C15" s="54">
        <v>4</v>
      </c>
      <c r="D15" s="54">
        <v>2</v>
      </c>
      <c r="E15" s="54">
        <v>0</v>
      </c>
      <c r="F15" s="55">
        <v>3</v>
      </c>
      <c r="G15" s="55">
        <v>3</v>
      </c>
      <c r="H15" s="55">
        <v>6</v>
      </c>
      <c r="I15" s="55">
        <v>5</v>
      </c>
    </row>
    <row r="16" spans="1:11">
      <c r="A16" s="54">
        <v>11</v>
      </c>
      <c r="B16" s="52" t="s">
        <v>49</v>
      </c>
      <c r="C16" s="55"/>
      <c r="D16" s="54">
        <v>4</v>
      </c>
      <c r="E16" s="54">
        <v>0</v>
      </c>
      <c r="F16" s="54">
        <v>4</v>
      </c>
      <c r="G16" s="54">
        <v>3</v>
      </c>
      <c r="H16" s="55">
        <v>4</v>
      </c>
      <c r="I16" s="55">
        <v>5</v>
      </c>
    </row>
    <row r="17" spans="1:12" ht="31.5">
      <c r="A17" s="55">
        <v>12</v>
      </c>
      <c r="B17" s="127" t="s">
        <v>50</v>
      </c>
      <c r="C17" s="54"/>
      <c r="D17" s="54">
        <v>0</v>
      </c>
      <c r="E17" s="54">
        <v>0</v>
      </c>
      <c r="F17" s="55">
        <v>0</v>
      </c>
      <c r="G17" s="55">
        <v>0</v>
      </c>
      <c r="H17" s="55">
        <v>0</v>
      </c>
      <c r="I17" s="55">
        <v>0</v>
      </c>
    </row>
    <row r="18" spans="1:12">
      <c r="A18" s="54">
        <v>13</v>
      </c>
      <c r="B18" s="129" t="s">
        <v>51</v>
      </c>
      <c r="C18" s="54"/>
      <c r="D18" s="54">
        <v>0</v>
      </c>
      <c r="E18" s="54">
        <v>0</v>
      </c>
      <c r="F18" s="54">
        <v>0</v>
      </c>
      <c r="G18" s="54">
        <v>0</v>
      </c>
      <c r="H18" s="55">
        <v>0</v>
      </c>
      <c r="I18" s="55">
        <v>0</v>
      </c>
    </row>
    <row r="19" spans="1:12">
      <c r="A19" s="54">
        <v>14</v>
      </c>
      <c r="B19" s="128" t="s">
        <v>52</v>
      </c>
      <c r="C19" s="54"/>
      <c r="D19" s="54"/>
      <c r="E19" s="54"/>
      <c r="F19" s="54">
        <v>0</v>
      </c>
      <c r="G19" s="54">
        <v>0</v>
      </c>
      <c r="H19" s="55">
        <v>0</v>
      </c>
      <c r="I19" s="55">
        <v>0</v>
      </c>
    </row>
    <row r="20" spans="1:12" ht="31.5">
      <c r="A20" s="55">
        <v>15</v>
      </c>
      <c r="B20" s="59" t="s">
        <v>53</v>
      </c>
      <c r="C20" s="54">
        <v>2</v>
      </c>
      <c r="D20" s="54">
        <v>2</v>
      </c>
      <c r="E20" s="54">
        <v>0</v>
      </c>
      <c r="F20" s="55">
        <v>2</v>
      </c>
      <c r="G20" s="55">
        <v>4</v>
      </c>
      <c r="H20" s="55">
        <v>2</v>
      </c>
      <c r="I20" s="55">
        <v>6</v>
      </c>
      <c r="K20" s="55" t="s">
        <v>54</v>
      </c>
    </row>
    <row r="21" spans="1:12" ht="94.5">
      <c r="A21" s="55">
        <v>16</v>
      </c>
      <c r="B21" s="130" t="s">
        <v>55</v>
      </c>
      <c r="C21" s="54">
        <v>0</v>
      </c>
      <c r="D21" s="54">
        <v>0</v>
      </c>
      <c r="E21" s="55">
        <v>0</v>
      </c>
      <c r="F21" s="54">
        <v>0</v>
      </c>
      <c r="G21" s="55">
        <v>0</v>
      </c>
      <c r="H21" s="55">
        <v>0</v>
      </c>
      <c r="I21" s="55">
        <v>0</v>
      </c>
      <c r="K21" s="55"/>
    </row>
    <row r="22" spans="1:12" ht="30">
      <c r="A22" s="55">
        <v>17</v>
      </c>
      <c r="B22" s="131" t="s">
        <v>56</v>
      </c>
      <c r="C22" s="54">
        <v>0</v>
      </c>
      <c r="D22" s="54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</row>
    <row r="23" spans="1:12" ht="47.25">
      <c r="A23" s="55">
        <v>18</v>
      </c>
      <c r="B23" s="132" t="s">
        <v>57</v>
      </c>
      <c r="C23" s="54"/>
      <c r="D23" s="54"/>
      <c r="E23" s="54"/>
      <c r="F23" s="55">
        <v>0</v>
      </c>
      <c r="G23" s="55">
        <v>0</v>
      </c>
      <c r="H23" s="55">
        <v>0</v>
      </c>
      <c r="I23" s="55">
        <v>0</v>
      </c>
    </row>
    <row r="24" spans="1:12" ht="47.25">
      <c r="A24" s="55">
        <v>19</v>
      </c>
      <c r="B24" s="127" t="s">
        <v>58</v>
      </c>
      <c r="C24" s="54"/>
      <c r="D24" s="54"/>
      <c r="E24" s="54">
        <v>0</v>
      </c>
      <c r="F24" s="55">
        <v>0</v>
      </c>
      <c r="G24" s="55">
        <v>0</v>
      </c>
      <c r="H24" s="55">
        <v>0</v>
      </c>
      <c r="I24" s="55">
        <v>0</v>
      </c>
    </row>
    <row r="25" spans="1:12" ht="31.5">
      <c r="A25" s="55">
        <v>20</v>
      </c>
      <c r="B25" s="132" t="s">
        <v>153</v>
      </c>
      <c r="C25" s="54">
        <v>0</v>
      </c>
      <c r="D25" s="54">
        <v>0</v>
      </c>
      <c r="E25" s="55">
        <v>0</v>
      </c>
      <c r="F25" s="54">
        <v>0</v>
      </c>
      <c r="G25" s="54">
        <v>0</v>
      </c>
      <c r="H25" s="55">
        <v>0</v>
      </c>
      <c r="I25" s="55">
        <v>0</v>
      </c>
      <c r="K25" s="55"/>
    </row>
    <row r="26" spans="1:12" ht="31.5">
      <c r="A26" s="55">
        <v>21</v>
      </c>
      <c r="B26" s="59" t="s">
        <v>59</v>
      </c>
      <c r="C26" s="54"/>
      <c r="D26" s="54">
        <v>0</v>
      </c>
      <c r="E26" s="55">
        <v>0</v>
      </c>
      <c r="F26" s="54"/>
      <c r="G26" s="54"/>
      <c r="H26" s="55"/>
      <c r="I26" s="55"/>
    </row>
    <row r="27" spans="1:12" ht="63">
      <c r="A27" s="55">
        <v>22</v>
      </c>
      <c r="B27" s="58" t="s">
        <v>60</v>
      </c>
      <c r="C27" s="54"/>
      <c r="D27" s="54">
        <v>6</v>
      </c>
      <c r="E27" s="55">
        <v>0</v>
      </c>
      <c r="F27" s="54"/>
      <c r="G27" s="54"/>
      <c r="H27" s="55"/>
      <c r="I27" s="55"/>
    </row>
    <row r="28" spans="1:12" ht="17.25">
      <c r="A28" s="55"/>
      <c r="B28" s="58" t="s">
        <v>61</v>
      </c>
      <c r="C28" s="60"/>
      <c r="D28" s="54"/>
      <c r="E28" s="54"/>
      <c r="F28" s="54"/>
      <c r="G28" s="54"/>
      <c r="H28" s="55"/>
      <c r="I28" s="55"/>
      <c r="K28" s="54"/>
    </row>
    <row r="29" spans="1:12">
      <c r="A29" s="55">
        <v>23</v>
      </c>
      <c r="B29" s="133" t="s">
        <v>154</v>
      </c>
      <c r="C29" s="54"/>
      <c r="D29" s="54"/>
      <c r="E29" s="54">
        <v>24</v>
      </c>
      <c r="F29" s="54"/>
      <c r="G29" s="54">
        <v>4</v>
      </c>
      <c r="H29" s="54"/>
      <c r="I29" s="55">
        <v>4</v>
      </c>
    </row>
    <row r="30" spans="1:12">
      <c r="A30" s="54"/>
      <c r="B30" s="61" t="s">
        <v>20</v>
      </c>
      <c r="C30" s="54"/>
      <c r="D30" s="54">
        <v>40</v>
      </c>
      <c r="E30" s="54"/>
      <c r="F30" s="54"/>
      <c r="G30" s="54"/>
      <c r="H30" s="54"/>
      <c r="I30" s="55"/>
    </row>
    <row r="31" spans="1:12" ht="17.25">
      <c r="A31" s="54"/>
      <c r="B31" s="61"/>
      <c r="C31" s="62"/>
      <c r="D31" s="63"/>
      <c r="E31" s="63"/>
      <c r="F31" s="54"/>
      <c r="G31" s="54"/>
      <c r="H31" s="63"/>
      <c r="I31" s="64"/>
      <c r="K31" s="65"/>
    </row>
    <row r="32" spans="1:12">
      <c r="A32" s="54"/>
      <c r="B32" s="66"/>
      <c r="C32" s="67"/>
      <c r="D32" s="68"/>
      <c r="E32" s="69"/>
      <c r="F32" s="70"/>
      <c r="G32" s="71"/>
      <c r="H32" s="72"/>
      <c r="I32" s="73"/>
      <c r="J32" s="74"/>
      <c r="K32" s="75"/>
      <c r="L32" s="76"/>
    </row>
    <row r="33" spans="1:12">
      <c r="A33" s="54"/>
      <c r="B33" s="77"/>
      <c r="C33" s="68"/>
      <c r="D33" s="68"/>
      <c r="E33" s="68"/>
      <c r="F33" s="71"/>
      <c r="G33" s="78"/>
      <c r="H33" s="79"/>
      <c r="I33" s="80"/>
      <c r="J33" s="74"/>
      <c r="K33" s="81"/>
      <c r="L33" s="76"/>
    </row>
    <row r="34" spans="1:12">
      <c r="B34" s="56"/>
      <c r="C34" s="82"/>
      <c r="F34" s="83"/>
      <c r="I34" s="84"/>
      <c r="K34" s="82"/>
    </row>
    <row r="35" spans="1:12">
      <c r="B35" s="56" t="s">
        <v>62</v>
      </c>
    </row>
    <row r="36" spans="1:12">
      <c r="B36" s="56"/>
    </row>
    <row r="37" spans="1:12">
      <c r="B37" s="56"/>
    </row>
    <row r="38" spans="1:12">
      <c r="B38" s="85" t="s">
        <v>63</v>
      </c>
    </row>
    <row r="39" spans="1:12" ht="17.25">
      <c r="B39" s="86" t="s">
        <v>64</v>
      </c>
    </row>
    <row r="40" spans="1:12" ht="17.25">
      <c r="B40" s="86" t="s">
        <v>65</v>
      </c>
    </row>
    <row r="41" spans="1:12" ht="17.25">
      <c r="B41" s="86" t="s">
        <v>66</v>
      </c>
    </row>
    <row r="42" spans="1:12" ht="17.25">
      <c r="B42" s="86" t="s">
        <v>67</v>
      </c>
      <c r="E42" s="52" t="s">
        <v>33</v>
      </c>
      <c r="F42" s="52" t="s">
        <v>68</v>
      </c>
      <c r="G42" s="52" t="s">
        <v>35</v>
      </c>
      <c r="H42" s="52" t="s">
        <v>69</v>
      </c>
    </row>
    <row r="43" spans="1:12" ht="17.25">
      <c r="B43" s="86" t="s">
        <v>70</v>
      </c>
      <c r="D43" s="87" t="s">
        <v>71</v>
      </c>
      <c r="E43" s="52">
        <f>SUM(C7:D30)</f>
        <v>108</v>
      </c>
      <c r="F43" s="52">
        <f>SUM(E6:E29)</f>
        <v>24</v>
      </c>
      <c r="G43" s="52">
        <f>SUM(F6:G29)</f>
        <v>93</v>
      </c>
      <c r="H43" s="52">
        <f>SUM(H6:I29)</f>
        <v>98</v>
      </c>
    </row>
    <row r="44" spans="1:12" ht="17.25">
      <c r="B44" s="86" t="s">
        <v>72</v>
      </c>
      <c r="D44" s="87" t="s">
        <v>73</v>
      </c>
      <c r="E44" s="87">
        <f>E43/8</f>
        <v>13.5</v>
      </c>
      <c r="F44" s="87">
        <f>F43/8</f>
        <v>3</v>
      </c>
      <c r="G44" s="87">
        <f>G43/8</f>
        <v>11.625</v>
      </c>
      <c r="H44" s="87">
        <f>H43/8</f>
        <v>12.25</v>
      </c>
    </row>
    <row r="48" spans="1:12" ht="17.25">
      <c r="D48" s="87" t="s">
        <v>74</v>
      </c>
      <c r="E48" s="87">
        <f>E44+H44</f>
        <v>25.75</v>
      </c>
    </row>
  </sheetData>
  <mergeCells count="11"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32" workbookViewId="0">
      <selection activeCell="T9" sqref="T9"/>
    </sheetView>
  </sheetViews>
  <sheetFormatPr defaultRowHeight="15.75"/>
  <cols>
    <col min="1" max="1" width="13.625" customWidth="1"/>
    <col min="7" max="7" width="19.125" customWidth="1"/>
    <col min="8" max="8" width="4.5" customWidth="1"/>
    <col min="9" max="9" width="4.125" customWidth="1"/>
    <col min="10" max="11" width="3.875" customWidth="1"/>
    <col min="12" max="12" width="3.625" customWidth="1"/>
    <col min="13" max="14" width="4" customWidth="1"/>
    <col min="15" max="15" width="4.125" customWidth="1"/>
    <col min="16" max="16" width="3.625" customWidth="1"/>
    <col min="17" max="17" width="4.375" customWidth="1"/>
    <col min="18" max="18" width="4" customWidth="1"/>
    <col min="19" max="19" width="3.75" customWidth="1"/>
    <col min="20" max="20" width="6.375" customWidth="1"/>
  </cols>
  <sheetData>
    <row r="1" spans="1:21">
      <c r="A1" s="93" t="s">
        <v>115</v>
      </c>
      <c r="B1" s="36"/>
      <c r="C1" s="36"/>
      <c r="D1" s="36"/>
    </row>
    <row r="2" spans="1:21">
      <c r="A2" s="36"/>
      <c r="B2" s="93" t="s">
        <v>108</v>
      </c>
      <c r="C2" s="93" t="s">
        <v>109</v>
      </c>
      <c r="D2" s="93" t="s">
        <v>110</v>
      </c>
      <c r="E2" s="93" t="s">
        <v>16</v>
      </c>
    </row>
    <row r="3" spans="1:21">
      <c r="A3" s="93" t="s">
        <v>111</v>
      </c>
      <c r="B3" s="36">
        <v>6</v>
      </c>
      <c r="C3" s="36">
        <v>1</v>
      </c>
      <c r="D3" s="36">
        <v>0.5</v>
      </c>
      <c r="E3">
        <f>SUM(B3:D3)</f>
        <v>7.5</v>
      </c>
      <c r="G3" s="139" t="s">
        <v>10</v>
      </c>
      <c r="H3" s="139"/>
      <c r="I3" s="140"/>
      <c r="J3" s="33">
        <v>1</v>
      </c>
      <c r="K3" s="93">
        <v>7.5</v>
      </c>
    </row>
    <row r="4" spans="1:21">
      <c r="A4" s="93" t="s">
        <v>85</v>
      </c>
      <c r="B4" s="36">
        <v>5</v>
      </c>
      <c r="C4" s="36">
        <v>7</v>
      </c>
      <c r="D4" s="36">
        <v>5.25</v>
      </c>
      <c r="E4" s="51">
        <f t="shared" ref="E4:E10" si="0">SUM(B4:D4)</f>
        <v>17.25</v>
      </c>
      <c r="G4" s="143" t="s">
        <v>85</v>
      </c>
      <c r="H4" s="143"/>
      <c r="I4" s="144"/>
      <c r="J4" s="33">
        <v>1</v>
      </c>
      <c r="K4" s="93">
        <v>17.25</v>
      </c>
    </row>
    <row r="5" spans="1:21">
      <c r="A5" s="93" t="s">
        <v>86</v>
      </c>
      <c r="B5" s="36">
        <v>6</v>
      </c>
      <c r="C5" s="36">
        <v>10</v>
      </c>
      <c r="D5" s="36">
        <v>20</v>
      </c>
      <c r="E5" s="51">
        <f t="shared" si="0"/>
        <v>36</v>
      </c>
      <c r="G5" s="139" t="s">
        <v>86</v>
      </c>
      <c r="H5" s="139"/>
      <c r="I5" s="140"/>
      <c r="J5" s="33">
        <v>1</v>
      </c>
      <c r="K5" s="93">
        <v>36</v>
      </c>
    </row>
    <row r="6" spans="1:21">
      <c r="A6" s="93" t="s">
        <v>112</v>
      </c>
      <c r="B6" s="36">
        <v>10</v>
      </c>
      <c r="C6">
        <v>20</v>
      </c>
      <c r="D6">
        <v>22</v>
      </c>
      <c r="E6" s="51">
        <f t="shared" si="0"/>
        <v>52</v>
      </c>
      <c r="G6" s="139" t="s">
        <v>83</v>
      </c>
      <c r="H6" s="139"/>
      <c r="I6" s="140"/>
      <c r="J6" s="33">
        <v>1</v>
      </c>
      <c r="K6" s="93">
        <v>52.4375</v>
      </c>
    </row>
    <row r="7" spans="1:21">
      <c r="A7" s="93" t="s">
        <v>113</v>
      </c>
      <c r="B7" s="36">
        <v>10</v>
      </c>
      <c r="C7" s="36">
        <v>20</v>
      </c>
      <c r="D7" s="36">
        <v>20</v>
      </c>
      <c r="E7" s="51">
        <f t="shared" si="0"/>
        <v>50</v>
      </c>
      <c r="G7" s="139" t="s">
        <v>84</v>
      </c>
      <c r="H7" s="139"/>
      <c r="I7" s="140"/>
      <c r="J7" s="33">
        <v>1</v>
      </c>
      <c r="K7" s="93">
        <v>50.4375</v>
      </c>
    </row>
    <row r="8" spans="1:21">
      <c r="A8" s="93" t="s">
        <v>87</v>
      </c>
      <c r="B8" s="36">
        <v>3</v>
      </c>
      <c r="D8" s="36">
        <v>0</v>
      </c>
      <c r="E8" s="51">
        <f t="shared" si="0"/>
        <v>3</v>
      </c>
      <c r="G8" s="139" t="s">
        <v>13</v>
      </c>
      <c r="H8" s="139"/>
      <c r="I8" s="140"/>
      <c r="J8" s="33">
        <v>1</v>
      </c>
      <c r="K8" s="93">
        <v>10.8</v>
      </c>
    </row>
    <row r="9" spans="1:21">
      <c r="A9" s="93" t="s">
        <v>14</v>
      </c>
      <c r="B9" s="36">
        <v>5</v>
      </c>
      <c r="C9" s="36">
        <v>10</v>
      </c>
      <c r="D9" s="36">
        <v>27</v>
      </c>
      <c r="E9" s="51">
        <f t="shared" si="0"/>
        <v>42</v>
      </c>
      <c r="G9" s="139" t="s">
        <v>87</v>
      </c>
      <c r="H9" s="139"/>
      <c r="I9" s="140"/>
      <c r="J9" s="33">
        <v>1</v>
      </c>
      <c r="K9" s="93">
        <v>3</v>
      </c>
    </row>
    <row r="10" spans="1:21">
      <c r="A10" s="93" t="s">
        <v>114</v>
      </c>
      <c r="B10" s="36">
        <v>5</v>
      </c>
      <c r="C10" s="36">
        <v>3.4</v>
      </c>
      <c r="D10" s="36">
        <v>3</v>
      </c>
      <c r="E10" s="51">
        <f t="shared" si="0"/>
        <v>11.4</v>
      </c>
      <c r="G10" s="139" t="s">
        <v>14</v>
      </c>
      <c r="H10" s="139"/>
      <c r="I10" s="140"/>
      <c r="J10" s="33">
        <v>3</v>
      </c>
      <c r="K10" s="93">
        <v>41.75</v>
      </c>
    </row>
    <row r="11" spans="1:21">
      <c r="E11" s="51">
        <f>SUM(E3:E10)</f>
        <v>219.15</v>
      </c>
      <c r="I11" s="38" t="s">
        <v>16</v>
      </c>
      <c r="J11" s="33"/>
      <c r="K11">
        <f>SUM(K3:K10)</f>
        <v>219.17500000000001</v>
      </c>
    </row>
    <row r="12" spans="1:21">
      <c r="A12" s="93" t="s">
        <v>116</v>
      </c>
      <c r="B12" s="36"/>
      <c r="C12" s="36"/>
      <c r="D12" s="36"/>
      <c r="G12" s="105"/>
      <c r="H12" s="141" t="s">
        <v>108</v>
      </c>
      <c r="I12" s="141"/>
      <c r="J12" s="141"/>
      <c r="K12" s="141"/>
      <c r="L12" s="142" t="s">
        <v>131</v>
      </c>
      <c r="M12" s="142"/>
      <c r="N12" s="142"/>
      <c r="O12" s="142"/>
      <c r="P12" s="146" t="s">
        <v>132</v>
      </c>
      <c r="Q12" s="146"/>
      <c r="R12" s="146"/>
      <c r="S12" s="146"/>
      <c r="T12" s="103"/>
    </row>
    <row r="13" spans="1:21" ht="30">
      <c r="A13" s="36"/>
      <c r="B13" s="93" t="s">
        <v>108</v>
      </c>
      <c r="C13" s="93" t="s">
        <v>109</v>
      </c>
      <c r="D13" s="93" t="s">
        <v>110</v>
      </c>
      <c r="G13" s="106"/>
      <c r="H13" s="107" t="s">
        <v>122</v>
      </c>
      <c r="I13" s="107" t="s">
        <v>121</v>
      </c>
      <c r="J13" s="107" t="s">
        <v>123</v>
      </c>
      <c r="K13" s="107" t="s">
        <v>128</v>
      </c>
      <c r="L13" s="108" t="s">
        <v>124</v>
      </c>
      <c r="M13" s="108" t="s">
        <v>129</v>
      </c>
      <c r="N13" s="108" t="s">
        <v>125</v>
      </c>
      <c r="O13" s="108" t="s">
        <v>130</v>
      </c>
      <c r="P13" s="109" t="s">
        <v>126</v>
      </c>
      <c r="Q13" s="109" t="s">
        <v>133</v>
      </c>
      <c r="R13" s="109" t="s">
        <v>127</v>
      </c>
      <c r="S13" s="109" t="s">
        <v>134</v>
      </c>
    </row>
    <row r="14" spans="1:21">
      <c r="A14" s="93" t="s">
        <v>111</v>
      </c>
      <c r="B14" s="36">
        <v>12</v>
      </c>
      <c r="C14" s="36">
        <v>2</v>
      </c>
      <c r="D14" s="36">
        <v>2</v>
      </c>
      <c r="E14">
        <f>SUM(B14:D14)</f>
        <v>16</v>
      </c>
      <c r="G14" s="110" t="s">
        <v>141</v>
      </c>
      <c r="H14" s="111">
        <v>5</v>
      </c>
      <c r="I14" s="111">
        <v>10</v>
      </c>
      <c r="J14" s="111">
        <v>15</v>
      </c>
      <c r="K14" s="111">
        <v>20</v>
      </c>
      <c r="L14" s="111">
        <v>25</v>
      </c>
      <c r="M14" s="111">
        <v>30</v>
      </c>
      <c r="N14" s="111">
        <v>35</v>
      </c>
      <c r="O14" s="111">
        <v>40</v>
      </c>
      <c r="P14" s="111">
        <v>45</v>
      </c>
      <c r="Q14" s="111">
        <v>50</v>
      </c>
      <c r="R14" s="111">
        <v>55</v>
      </c>
      <c r="S14" s="111">
        <v>60</v>
      </c>
    </row>
    <row r="15" spans="1:21">
      <c r="A15" s="93" t="s">
        <v>85</v>
      </c>
      <c r="B15" s="36">
        <v>5</v>
      </c>
      <c r="C15" s="36">
        <v>6</v>
      </c>
      <c r="D15" s="36">
        <v>5.5</v>
      </c>
      <c r="E15" s="51">
        <f t="shared" ref="E15:E21" si="1">SUM(B15:D15)</f>
        <v>16.5</v>
      </c>
      <c r="G15" s="112" t="s">
        <v>90</v>
      </c>
      <c r="H15" s="113"/>
      <c r="I15" s="114"/>
      <c r="J15" s="114"/>
      <c r="K15" s="114"/>
      <c r="L15" s="115"/>
      <c r="M15" s="115"/>
      <c r="N15" s="114"/>
      <c r="O15" s="114"/>
      <c r="P15" s="116"/>
      <c r="Q15" s="116"/>
      <c r="R15" s="116"/>
      <c r="S15" s="116"/>
      <c r="T15" s="104"/>
    </row>
    <row r="16" spans="1:21">
      <c r="A16" s="93" t="s">
        <v>86</v>
      </c>
      <c r="B16" s="36">
        <v>10</v>
      </c>
      <c r="C16" s="36">
        <v>15</v>
      </c>
      <c r="D16" s="36">
        <v>10</v>
      </c>
      <c r="E16" s="51">
        <f t="shared" si="1"/>
        <v>35</v>
      </c>
      <c r="G16" s="117" t="s">
        <v>89</v>
      </c>
      <c r="H16" s="118" t="s">
        <v>94</v>
      </c>
      <c r="I16" s="119"/>
      <c r="J16" s="119"/>
      <c r="K16" s="119"/>
      <c r="L16" s="120"/>
      <c r="M16" s="120"/>
      <c r="N16" s="119"/>
      <c r="O16" s="119"/>
      <c r="P16" s="121"/>
      <c r="Q16" s="121"/>
      <c r="R16" s="121"/>
      <c r="S16" s="121"/>
      <c r="U16" s="101" t="s">
        <v>135</v>
      </c>
    </row>
    <row r="17" spans="1:21">
      <c r="A17" s="93" t="s">
        <v>112</v>
      </c>
      <c r="B17" s="36">
        <v>10</v>
      </c>
      <c r="C17" s="51">
        <v>20</v>
      </c>
      <c r="D17" s="51">
        <v>20</v>
      </c>
      <c r="E17" s="51">
        <f t="shared" si="1"/>
        <v>50</v>
      </c>
      <c r="G17" s="117" t="s">
        <v>95</v>
      </c>
      <c r="H17" s="118" t="s">
        <v>94</v>
      </c>
      <c r="I17" s="119"/>
      <c r="J17" s="119"/>
      <c r="K17" s="119"/>
      <c r="L17" s="120"/>
      <c r="M17" s="120"/>
      <c r="N17" s="119"/>
      <c r="O17" s="119"/>
      <c r="P17" s="121"/>
      <c r="Q17" s="121"/>
      <c r="R17" s="121"/>
      <c r="S17" s="121"/>
    </row>
    <row r="18" spans="1:21">
      <c r="A18" s="93" t="s">
        <v>113</v>
      </c>
      <c r="B18" s="36">
        <v>10</v>
      </c>
      <c r="C18" s="36">
        <v>20</v>
      </c>
      <c r="D18" s="36">
        <v>20</v>
      </c>
      <c r="E18" s="51">
        <f t="shared" si="1"/>
        <v>50</v>
      </c>
      <c r="G18" s="117" t="s">
        <v>96</v>
      </c>
      <c r="H18" s="118" t="s">
        <v>94</v>
      </c>
      <c r="I18" s="118"/>
      <c r="J18" s="119"/>
      <c r="K18" s="119"/>
      <c r="L18" s="120"/>
      <c r="M18" s="120"/>
      <c r="N18" s="119"/>
      <c r="O18" s="119"/>
      <c r="P18" s="121"/>
      <c r="Q18" s="121"/>
      <c r="R18" s="121"/>
      <c r="S18" s="121"/>
    </row>
    <row r="19" spans="1:21">
      <c r="A19" s="93" t="s">
        <v>87</v>
      </c>
      <c r="B19" s="36">
        <v>6</v>
      </c>
      <c r="C19" s="36">
        <v>5</v>
      </c>
      <c r="D19" s="36">
        <v>5</v>
      </c>
      <c r="E19" s="51">
        <f t="shared" si="1"/>
        <v>16</v>
      </c>
      <c r="G19" s="122" t="s">
        <v>97</v>
      </c>
      <c r="H19" s="113"/>
      <c r="I19" s="147" t="s">
        <v>142</v>
      </c>
      <c r="J19" s="148"/>
      <c r="K19" s="148"/>
      <c r="L19" s="115"/>
      <c r="M19" s="115"/>
      <c r="N19" s="114"/>
      <c r="O19" s="114"/>
      <c r="P19" s="116"/>
      <c r="Q19" s="116"/>
      <c r="R19" s="116"/>
      <c r="S19" s="116"/>
    </row>
    <row r="20" spans="1:21">
      <c r="A20" s="93" t="s">
        <v>14</v>
      </c>
      <c r="B20" s="36">
        <v>12</v>
      </c>
      <c r="C20" s="36">
        <v>15</v>
      </c>
      <c r="D20" s="36">
        <v>20</v>
      </c>
      <c r="E20" s="51">
        <f t="shared" si="1"/>
        <v>47</v>
      </c>
      <c r="G20" s="117" t="s">
        <v>98</v>
      </c>
      <c r="H20" s="118"/>
      <c r="I20" s="118" t="s">
        <v>94</v>
      </c>
      <c r="J20" s="118" t="s">
        <v>94</v>
      </c>
      <c r="K20" s="118" t="s">
        <v>94</v>
      </c>
      <c r="L20" s="120"/>
      <c r="M20" s="120"/>
      <c r="N20" s="119"/>
      <c r="O20" s="119"/>
      <c r="P20" s="121"/>
      <c r="Q20" s="121"/>
      <c r="R20" s="121"/>
      <c r="S20" s="121"/>
    </row>
    <row r="21" spans="1:21">
      <c r="A21" s="93" t="s">
        <v>114</v>
      </c>
      <c r="B21" s="36">
        <v>6</v>
      </c>
      <c r="C21" s="36">
        <v>6</v>
      </c>
      <c r="D21" s="36">
        <v>6</v>
      </c>
      <c r="E21" s="51">
        <f t="shared" si="1"/>
        <v>18</v>
      </c>
      <c r="G21" s="117" t="s">
        <v>139</v>
      </c>
      <c r="H21" s="149" t="s">
        <v>147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04"/>
    </row>
    <row r="22" spans="1:21">
      <c r="E22" s="51">
        <f>SUM(E14:E21)</f>
        <v>248.5</v>
      </c>
      <c r="G22" s="117" t="s">
        <v>99</v>
      </c>
      <c r="H22" s="118"/>
      <c r="I22" s="118" t="s">
        <v>94</v>
      </c>
      <c r="J22" s="118" t="s">
        <v>94</v>
      </c>
      <c r="K22" s="118" t="s">
        <v>94</v>
      </c>
      <c r="L22" s="120"/>
      <c r="M22" s="120"/>
      <c r="N22" s="119"/>
      <c r="O22" s="119"/>
      <c r="P22" s="121"/>
      <c r="Q22" s="121"/>
      <c r="R22" s="121"/>
      <c r="S22" s="121"/>
    </row>
    <row r="23" spans="1:21">
      <c r="G23" s="122" t="s">
        <v>137</v>
      </c>
      <c r="H23" s="147" t="s">
        <v>143</v>
      </c>
      <c r="I23" s="148"/>
      <c r="J23" s="148"/>
      <c r="K23" s="114"/>
      <c r="L23" s="115"/>
      <c r="M23" s="115"/>
      <c r="N23" s="114"/>
      <c r="O23" s="114"/>
      <c r="P23" s="116"/>
      <c r="Q23" s="116"/>
      <c r="R23" s="116"/>
      <c r="S23" s="116"/>
      <c r="T23" s="104"/>
    </row>
    <row r="24" spans="1:21">
      <c r="G24" s="117" t="s">
        <v>136</v>
      </c>
      <c r="H24" s="118"/>
      <c r="I24" s="118" t="s">
        <v>94</v>
      </c>
      <c r="J24" s="119"/>
      <c r="K24" s="119"/>
      <c r="L24" s="120"/>
      <c r="M24" s="120"/>
      <c r="N24" s="119"/>
      <c r="O24" s="119"/>
      <c r="P24" s="121"/>
      <c r="Q24" s="121"/>
      <c r="R24" s="121"/>
      <c r="S24" s="121"/>
      <c r="U24" s="102"/>
    </row>
    <row r="25" spans="1:21">
      <c r="G25" s="117" t="s">
        <v>91</v>
      </c>
      <c r="H25" s="118"/>
      <c r="I25" s="118"/>
      <c r="J25" s="118" t="s">
        <v>94</v>
      </c>
      <c r="K25" s="118" t="s">
        <v>94</v>
      </c>
      <c r="L25" s="120"/>
      <c r="M25" s="120"/>
      <c r="N25" s="119"/>
      <c r="O25" s="119"/>
      <c r="P25" s="121"/>
      <c r="Q25" s="121"/>
      <c r="R25" s="121"/>
      <c r="S25" s="121"/>
    </row>
    <row r="26" spans="1:21">
      <c r="G26" s="117" t="s">
        <v>100</v>
      </c>
      <c r="H26" s="118"/>
      <c r="I26" s="123"/>
      <c r="J26" s="118" t="s">
        <v>94</v>
      </c>
      <c r="K26" s="118" t="s">
        <v>94</v>
      </c>
      <c r="L26" s="123"/>
      <c r="M26" s="120"/>
      <c r="N26" s="119"/>
      <c r="O26" s="119"/>
      <c r="P26" s="121"/>
      <c r="Q26" s="121"/>
      <c r="R26" s="121"/>
      <c r="S26" s="121"/>
    </row>
    <row r="27" spans="1:21">
      <c r="G27" s="117" t="s">
        <v>138</v>
      </c>
      <c r="H27" s="118"/>
      <c r="I27" s="118"/>
      <c r="J27" s="119"/>
      <c r="K27" s="118" t="s">
        <v>94</v>
      </c>
      <c r="L27" s="120"/>
      <c r="M27" s="120"/>
      <c r="N27" s="119"/>
      <c r="O27" s="119"/>
      <c r="P27" s="121"/>
      <c r="Q27" s="121"/>
      <c r="R27" s="121"/>
      <c r="S27" s="121"/>
    </row>
    <row r="28" spans="1:21">
      <c r="G28" s="112" t="s">
        <v>32</v>
      </c>
      <c r="H28" s="145" t="s">
        <v>144</v>
      </c>
      <c r="I28" s="145"/>
      <c r="J28" s="145"/>
      <c r="K28" s="145"/>
      <c r="L28" s="115"/>
      <c r="M28" s="115"/>
      <c r="N28" s="114"/>
      <c r="O28" s="114"/>
      <c r="P28" s="116"/>
      <c r="Q28" s="116"/>
      <c r="R28" s="116"/>
      <c r="S28" s="116"/>
      <c r="T28" s="104"/>
    </row>
    <row r="29" spans="1:21">
      <c r="G29" s="117" t="s">
        <v>101</v>
      </c>
      <c r="H29" s="118" t="s">
        <v>94</v>
      </c>
      <c r="I29" s="118" t="s">
        <v>94</v>
      </c>
      <c r="J29" s="118" t="s">
        <v>94</v>
      </c>
      <c r="K29" s="118" t="s">
        <v>94</v>
      </c>
      <c r="L29" s="120"/>
      <c r="M29" s="120"/>
      <c r="N29" s="119"/>
      <c r="O29" s="119"/>
      <c r="P29" s="121"/>
      <c r="Q29" s="121"/>
      <c r="R29" s="121"/>
      <c r="S29" s="121"/>
    </row>
    <row r="30" spans="1:21">
      <c r="G30" s="117" t="s">
        <v>102</v>
      </c>
      <c r="H30" s="119"/>
      <c r="I30" s="119"/>
      <c r="J30" s="118" t="s">
        <v>94</v>
      </c>
      <c r="K30" s="118" t="s">
        <v>94</v>
      </c>
      <c r="L30" s="118"/>
      <c r="M30" s="120"/>
      <c r="N30" s="119"/>
      <c r="O30" s="119"/>
      <c r="P30" s="121"/>
      <c r="Q30" s="121"/>
      <c r="R30" s="121"/>
      <c r="S30" s="121"/>
    </row>
    <row r="31" spans="1:21">
      <c r="G31" s="117" t="s">
        <v>103</v>
      </c>
      <c r="H31" s="119"/>
      <c r="I31" s="119"/>
      <c r="J31" s="118" t="s">
        <v>94</v>
      </c>
      <c r="K31" s="118" t="s">
        <v>94</v>
      </c>
      <c r="L31" s="118"/>
      <c r="M31" s="120"/>
      <c r="N31" s="119"/>
      <c r="O31" s="119"/>
      <c r="P31" s="121"/>
      <c r="Q31" s="121"/>
      <c r="R31" s="121"/>
      <c r="S31" s="121"/>
    </row>
    <row r="32" spans="1:21">
      <c r="G32" s="117" t="s">
        <v>104</v>
      </c>
      <c r="H32" s="119"/>
      <c r="I32" s="119"/>
      <c r="J32" s="118" t="s">
        <v>94</v>
      </c>
      <c r="K32" s="118" t="s">
        <v>94</v>
      </c>
      <c r="L32" s="118"/>
      <c r="M32" s="120"/>
      <c r="N32" s="119"/>
      <c r="O32" s="119"/>
      <c r="P32" s="121"/>
      <c r="Q32" s="121"/>
      <c r="R32" s="121"/>
      <c r="S32" s="121"/>
    </row>
    <row r="33" spans="7:20">
      <c r="G33" s="117" t="s">
        <v>140</v>
      </c>
      <c r="H33" s="119"/>
      <c r="I33" s="118" t="s">
        <v>94</v>
      </c>
      <c r="J33" s="118" t="s">
        <v>94</v>
      </c>
      <c r="K33" s="118" t="s">
        <v>94</v>
      </c>
      <c r="L33" s="118"/>
      <c r="M33" s="120"/>
      <c r="N33" s="119"/>
      <c r="O33" s="119"/>
      <c r="P33" s="121"/>
      <c r="Q33" s="121"/>
      <c r="R33" s="121"/>
      <c r="S33" s="121"/>
    </row>
    <row r="34" spans="7:20">
      <c r="G34" s="117" t="s">
        <v>105</v>
      </c>
      <c r="H34" s="119"/>
      <c r="I34" s="118" t="s">
        <v>94</v>
      </c>
      <c r="J34" s="118" t="s">
        <v>94</v>
      </c>
      <c r="K34" s="118" t="s">
        <v>94</v>
      </c>
      <c r="L34" s="118"/>
      <c r="M34" s="118" t="s">
        <v>94</v>
      </c>
      <c r="N34" s="119"/>
      <c r="O34" s="119"/>
      <c r="P34" s="121"/>
      <c r="Q34" s="121"/>
      <c r="R34" s="121"/>
      <c r="S34" s="121"/>
    </row>
    <row r="35" spans="7:20">
      <c r="G35" s="112" t="s">
        <v>92</v>
      </c>
      <c r="H35" s="114"/>
      <c r="I35" s="114"/>
      <c r="J35" s="145" t="s">
        <v>145</v>
      </c>
      <c r="K35" s="145"/>
      <c r="L35" s="145"/>
      <c r="M35" s="145"/>
      <c r="N35" s="145"/>
      <c r="O35" s="145"/>
      <c r="P35" s="116"/>
      <c r="Q35" s="116"/>
      <c r="R35" s="116"/>
      <c r="S35" s="116"/>
      <c r="T35" s="104"/>
    </row>
    <row r="36" spans="7:20">
      <c r="G36" s="117" t="s">
        <v>33</v>
      </c>
      <c r="H36" s="119"/>
      <c r="I36" s="119"/>
      <c r="J36" s="118" t="s">
        <v>94</v>
      </c>
      <c r="K36" s="118" t="s">
        <v>94</v>
      </c>
      <c r="L36" s="118" t="s">
        <v>94</v>
      </c>
      <c r="M36" s="118" t="s">
        <v>94</v>
      </c>
      <c r="N36" s="118" t="s">
        <v>94</v>
      </c>
      <c r="O36" s="119"/>
      <c r="P36" s="121"/>
      <c r="Q36" s="121"/>
      <c r="R36" s="121"/>
      <c r="S36" s="121"/>
    </row>
    <row r="37" spans="7:20">
      <c r="G37" s="117" t="s">
        <v>35</v>
      </c>
      <c r="H37" s="119"/>
      <c r="I37" s="119"/>
      <c r="J37" s="118" t="s">
        <v>94</v>
      </c>
      <c r="K37" s="118" t="s">
        <v>94</v>
      </c>
      <c r="L37" s="118" t="s">
        <v>94</v>
      </c>
      <c r="M37" s="118" t="s">
        <v>94</v>
      </c>
      <c r="N37" s="118" t="s">
        <v>94</v>
      </c>
      <c r="O37" s="118" t="s">
        <v>94</v>
      </c>
      <c r="P37" s="118" t="s">
        <v>94</v>
      </c>
      <c r="Q37" s="118"/>
      <c r="R37" s="121"/>
      <c r="S37" s="121"/>
    </row>
    <row r="38" spans="7:20">
      <c r="G38" s="117" t="s">
        <v>69</v>
      </c>
      <c r="H38" s="119"/>
      <c r="I38" s="119"/>
      <c r="J38" s="118" t="s">
        <v>94</v>
      </c>
      <c r="K38" s="118" t="s">
        <v>94</v>
      </c>
      <c r="L38" s="118" t="s">
        <v>94</v>
      </c>
      <c r="M38" s="118" t="s">
        <v>94</v>
      </c>
      <c r="N38" s="118" t="s">
        <v>94</v>
      </c>
      <c r="O38" s="118" t="s">
        <v>94</v>
      </c>
      <c r="P38" s="118" t="s">
        <v>94</v>
      </c>
      <c r="Q38" s="118" t="s">
        <v>94</v>
      </c>
      <c r="R38" s="121"/>
      <c r="S38" s="121"/>
    </row>
    <row r="39" spans="7:20">
      <c r="G39" s="117" t="s">
        <v>68</v>
      </c>
      <c r="H39" s="119"/>
      <c r="I39" s="119"/>
      <c r="J39" s="118" t="s">
        <v>94</v>
      </c>
      <c r="K39" s="118" t="s">
        <v>94</v>
      </c>
      <c r="L39" s="118" t="s">
        <v>94</v>
      </c>
      <c r="M39" s="118" t="s">
        <v>94</v>
      </c>
      <c r="N39" s="118"/>
      <c r="O39" s="118"/>
      <c r="P39" s="118"/>
      <c r="Q39" s="118"/>
      <c r="R39" s="121"/>
      <c r="S39" s="121"/>
    </row>
    <row r="40" spans="7:20">
      <c r="G40" s="122" t="s">
        <v>14</v>
      </c>
      <c r="H40" s="114"/>
      <c r="I40" s="114"/>
      <c r="J40" s="115"/>
      <c r="K40" s="115"/>
      <c r="L40" s="113"/>
      <c r="M40" s="113"/>
      <c r="N40" s="145" t="s">
        <v>146</v>
      </c>
      <c r="O40" s="145"/>
      <c r="P40" s="145"/>
      <c r="Q40" s="145"/>
      <c r="R40" s="145"/>
      <c r="S40" s="145"/>
      <c r="T40" s="104"/>
    </row>
    <row r="41" spans="7:20">
      <c r="G41" s="117" t="s">
        <v>20</v>
      </c>
      <c r="H41" s="119"/>
      <c r="I41" s="119"/>
      <c r="J41" s="120"/>
      <c r="K41" s="120"/>
      <c r="L41" s="120"/>
      <c r="M41" s="118"/>
      <c r="N41" s="118" t="s">
        <v>94</v>
      </c>
      <c r="O41" s="118" t="s">
        <v>94</v>
      </c>
      <c r="P41" s="118" t="s">
        <v>94</v>
      </c>
      <c r="Q41" s="118" t="s">
        <v>94</v>
      </c>
      <c r="R41" s="118" t="s">
        <v>94</v>
      </c>
      <c r="S41" s="118" t="s">
        <v>94</v>
      </c>
      <c r="T41" s="97"/>
    </row>
    <row r="42" spans="7:20">
      <c r="G42" s="117" t="s">
        <v>107</v>
      </c>
      <c r="H42" s="119"/>
      <c r="I42" s="119"/>
      <c r="J42" s="120"/>
      <c r="K42" s="120"/>
      <c r="L42" s="120"/>
      <c r="M42" s="118"/>
      <c r="N42" s="118" t="s">
        <v>94</v>
      </c>
      <c r="O42" s="118" t="s">
        <v>94</v>
      </c>
      <c r="P42" s="118" t="s">
        <v>94</v>
      </c>
      <c r="Q42" s="118" t="s">
        <v>94</v>
      </c>
      <c r="R42" s="118" t="s">
        <v>94</v>
      </c>
      <c r="S42" s="118" t="s">
        <v>94</v>
      </c>
    </row>
    <row r="43" spans="7:20">
      <c r="G43" s="112" t="s">
        <v>93</v>
      </c>
      <c r="H43" s="114"/>
      <c r="I43" s="114"/>
      <c r="J43" s="115"/>
      <c r="K43" s="115"/>
      <c r="L43" s="115"/>
      <c r="M43" s="115"/>
      <c r="N43" s="113"/>
      <c r="O43" s="114"/>
      <c r="P43" s="116"/>
      <c r="Q43" s="116"/>
      <c r="R43" s="116"/>
      <c r="S43" s="113" t="s">
        <v>94</v>
      </c>
    </row>
    <row r="44" spans="7:20">
      <c r="G44" s="112" t="s">
        <v>106</v>
      </c>
      <c r="H44" s="114"/>
      <c r="I44" s="114"/>
      <c r="J44" s="124"/>
      <c r="K44" s="115"/>
      <c r="L44" s="115"/>
      <c r="M44" s="115"/>
      <c r="N44" s="114"/>
      <c r="O44" s="113"/>
      <c r="P44" s="116"/>
      <c r="Q44" s="116"/>
      <c r="R44" s="116"/>
      <c r="S44" s="113" t="s">
        <v>94</v>
      </c>
    </row>
  </sheetData>
  <mergeCells count="17">
    <mergeCell ref="H28:K28"/>
    <mergeCell ref="J35:O35"/>
    <mergeCell ref="N40:S40"/>
    <mergeCell ref="P12:S12"/>
    <mergeCell ref="I19:K19"/>
    <mergeCell ref="H23:J23"/>
    <mergeCell ref="H21:S21"/>
    <mergeCell ref="G3:I3"/>
    <mergeCell ref="G4:I4"/>
    <mergeCell ref="G5:I5"/>
    <mergeCell ref="G6:I6"/>
    <mergeCell ref="G7:I7"/>
    <mergeCell ref="G9:I9"/>
    <mergeCell ref="G10:I10"/>
    <mergeCell ref="H12:K12"/>
    <mergeCell ref="L12:O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Hajt  Mobile App</vt:lpstr>
      <vt:lpstr>Detailed Req</vt:lpstr>
      <vt:lpstr>Resource Loading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2017-08-02T06:55:01Z</dcterms:created>
  <dcterms:modified xsi:type="dcterms:W3CDTF">2017-10-03T11:22:00Z</dcterms:modified>
</cp:coreProperties>
</file>