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10030\Desktop\prashanth\proposal\LULU Mall\"/>
    </mc:Choice>
  </mc:AlternateContent>
  <bookViews>
    <workbookView xWindow="0" yWindow="0" windowWidth="20490" windowHeight="7950" tabRatio="500"/>
  </bookViews>
  <sheets>
    <sheet name="Lulu Mall" sheetId="4" r:id="rId1"/>
    <sheet name="Sheet1" sheetId="5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4" l="1"/>
  <c r="N38" i="4"/>
  <c r="N24" i="4"/>
  <c r="O33" i="4" l="1"/>
  <c r="O34" i="4"/>
  <c r="O35" i="4"/>
  <c r="O37" i="4"/>
  <c r="M39" i="4"/>
  <c r="M38" i="4"/>
  <c r="N37" i="4"/>
  <c r="N35" i="4"/>
  <c r="N34" i="4"/>
  <c r="N33" i="4"/>
  <c r="N31" i="4"/>
  <c r="O19" i="4"/>
  <c r="N19" i="4"/>
  <c r="O20" i="4"/>
  <c r="N20" i="4"/>
  <c r="O21" i="4"/>
  <c r="N21" i="4"/>
  <c r="O11" i="4"/>
  <c r="O23" i="4"/>
  <c r="N23" i="4"/>
  <c r="M25" i="4"/>
  <c r="N17" i="4"/>
  <c r="M24" i="4"/>
  <c r="C12" i="4" l="1"/>
  <c r="C147" i="4"/>
  <c r="D147" i="4" s="1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8" i="4"/>
  <c r="D149" i="4"/>
  <c r="D150" i="4"/>
  <c r="D151" i="4"/>
  <c r="D109" i="4"/>
  <c r="D110" i="4"/>
  <c r="D111" i="4"/>
  <c r="D112" i="4"/>
  <c r="D113" i="4"/>
  <c r="D114" i="4"/>
  <c r="D115" i="4"/>
  <c r="D116" i="4"/>
  <c r="D117" i="4"/>
  <c r="D107" i="4"/>
  <c r="D106" i="4"/>
  <c r="D105" i="4"/>
  <c r="D104" i="4"/>
  <c r="D103" i="4"/>
  <c r="D102" i="4"/>
  <c r="D101" i="4"/>
  <c r="D99" i="4"/>
  <c r="D97" i="4"/>
  <c r="D96" i="4"/>
  <c r="D95" i="4"/>
  <c r="D94" i="4"/>
  <c r="D92" i="4"/>
  <c r="D91" i="4"/>
  <c r="D90" i="4"/>
  <c r="D89" i="4"/>
  <c r="D88" i="4"/>
  <c r="D86" i="4"/>
  <c r="D85" i="4"/>
  <c r="D84" i="4"/>
  <c r="D83" i="4"/>
  <c r="D81" i="4"/>
  <c r="D80" i="4"/>
  <c r="D79" i="4"/>
  <c r="D77" i="4"/>
  <c r="D76" i="4"/>
  <c r="D75" i="4"/>
  <c r="G13" i="4" l="1"/>
  <c r="C152" i="4"/>
  <c r="C153" i="4" s="1"/>
  <c r="D73" i="4"/>
  <c r="D72" i="4"/>
  <c r="D68" i="4"/>
  <c r="D63" i="4"/>
  <c r="D58" i="4"/>
  <c r="D52" i="4"/>
  <c r="D46" i="4"/>
  <c r="D39" i="4"/>
  <c r="D32" i="4"/>
  <c r="D25" i="4"/>
  <c r="D9" i="4" l="1"/>
  <c r="D10" i="4"/>
  <c r="D12" i="4"/>
  <c r="G8" i="4" s="1"/>
  <c r="F16" i="4" s="1"/>
  <c r="D15" i="4"/>
  <c r="D16" i="4"/>
  <c r="D17" i="4"/>
  <c r="D18" i="4"/>
  <c r="D19" i="4"/>
  <c r="D20" i="4"/>
  <c r="D21" i="4"/>
  <c r="D22" i="4"/>
  <c r="D23" i="4"/>
  <c r="D29" i="4"/>
  <c r="D30" i="4"/>
  <c r="D31" i="4"/>
  <c r="D34" i="4"/>
  <c r="D35" i="4"/>
  <c r="D36" i="4"/>
  <c r="D37" i="4"/>
  <c r="D38" i="4"/>
  <c r="D41" i="4"/>
  <c r="D42" i="4"/>
  <c r="D43" i="4"/>
  <c r="D44" i="4"/>
  <c r="D45" i="4"/>
  <c r="D48" i="4"/>
  <c r="D49" i="4"/>
  <c r="D50" i="4"/>
  <c r="D51" i="4"/>
  <c r="D54" i="4"/>
  <c r="D55" i="4"/>
  <c r="D56" i="4"/>
  <c r="D57" i="4"/>
  <c r="D60" i="4"/>
  <c r="D61" i="4"/>
  <c r="D62" i="4"/>
  <c r="D65" i="4"/>
  <c r="D66" i="4"/>
  <c r="D70" i="4"/>
  <c r="D8" i="4"/>
  <c r="G11" i="4" l="1"/>
  <c r="G12" i="4"/>
  <c r="H12" i="4" s="1"/>
  <c r="D24" i="4"/>
  <c r="D27" i="4"/>
  <c r="D28" i="4"/>
  <c r="J27" i="4" l="1"/>
  <c r="H9" i="4" l="1"/>
  <c r="H10" i="4"/>
  <c r="H11" i="4"/>
  <c r="H8" i="4"/>
  <c r="J9" i="4" l="1"/>
  <c r="D67" i="4" l="1"/>
  <c r="D71" i="4"/>
  <c r="I9" i="4" l="1"/>
  <c r="D11" i="4"/>
  <c r="D152" i="4" s="1"/>
  <c r="H13" i="4" l="1"/>
  <c r="H14" i="4" s="1"/>
  <c r="F17" i="4" s="1"/>
</calcChain>
</file>

<file path=xl/sharedStrings.xml><?xml version="1.0" encoding="utf-8"?>
<sst xmlns="http://schemas.openxmlformats.org/spreadsheetml/2006/main" count="192" uniqueCount="151">
  <si>
    <t>Module</t>
  </si>
  <si>
    <t>Man Days</t>
  </si>
  <si>
    <t>Total Effort</t>
  </si>
  <si>
    <t>Complete running prototype</t>
  </si>
  <si>
    <t>No</t>
  </si>
  <si>
    <t>Total</t>
  </si>
  <si>
    <t>QA</t>
  </si>
  <si>
    <t>Designer</t>
  </si>
  <si>
    <t>Total Delivery days</t>
  </si>
  <si>
    <t>Initiation</t>
  </si>
  <si>
    <t>Requirements gathering and documentation (SRS)</t>
  </si>
  <si>
    <t>Functional Specification</t>
  </si>
  <si>
    <t>PM</t>
  </si>
  <si>
    <t>Sr Developer</t>
  </si>
  <si>
    <t>Jr Developer</t>
  </si>
  <si>
    <t>Development</t>
  </si>
  <si>
    <t>UAT</t>
  </si>
  <si>
    <t>Deployment</t>
  </si>
  <si>
    <t>Project Management</t>
  </si>
  <si>
    <t>Web Development</t>
  </si>
  <si>
    <t>Hours</t>
  </si>
  <si>
    <t>BA</t>
  </si>
  <si>
    <t>Quality Assurance</t>
  </si>
  <si>
    <t xml:space="preserve"> (+1 Day deployment)</t>
  </si>
  <si>
    <t>Social Media Integration</t>
  </si>
  <si>
    <t>Rolling Ribbon product Banner</t>
  </si>
  <si>
    <t>Search</t>
  </si>
  <si>
    <t>Corporate Menu (Site Map, Gallery, Newsroom, Feedback, Careers, Marriot, Offers, Store Locator)</t>
  </si>
  <si>
    <t>Corporate Menu small (Services, Location Map, Events, Leasing Enquiries, Contact Us, Privacy Policy)</t>
  </si>
  <si>
    <t>Main Events Start and stopt time (Ex. Film, Food, Fun, Hypermarket, Fashion)</t>
  </si>
  <si>
    <t>Main Menu Top (Home, Offers &amp; promotions, Brands, Lulu Happiness, Image Gallery, Services, Feedback, Contact Us, Blog, Coorporate-The Mall, Leasing Enquiries, Careers)</t>
  </si>
  <si>
    <t>Main Menu Featured  with Icons(Fashion, Food, Fun, Film , E-Magazine, Floor Plan)</t>
  </si>
  <si>
    <t>New Deals</t>
  </si>
  <si>
    <t>Opening Soon</t>
  </si>
  <si>
    <t>Ribbon Banner</t>
  </si>
  <si>
    <t>Search inside Fashion Category</t>
  </si>
  <si>
    <t>Images of all fashion retailers with roll over desciption of location in Mall, business description, Phone No , email Address &amp; web address</t>
  </si>
  <si>
    <t>Search by name or category (Bollywood, Hollywood , Tollywood etc)</t>
  </si>
  <si>
    <t>Thumbnail image along with large image</t>
  </si>
  <si>
    <t>Movie Title, Language, Ratings, Movie  Schedule, Length, Description, Censor rating explanation</t>
  </si>
  <si>
    <t>Drop down by year</t>
  </si>
  <si>
    <t>Subscribe or invite friend (Name &amp; Email address, Invitation button)</t>
  </si>
  <si>
    <t>Scrolling magazine images for selected year. Clicking will open a PDF magazine</t>
  </si>
  <si>
    <t>Tabbed Images for Ground, First, Second and third floor</t>
  </si>
  <si>
    <t>Key to Map Symbols</t>
  </si>
  <si>
    <t>Shops on the floor by category</t>
  </si>
  <si>
    <t>Updateable Promotions (images or text)</t>
  </si>
  <si>
    <t>Tilable Images</t>
  </si>
  <si>
    <t>Promotion Details</t>
  </si>
  <si>
    <t>Updateable Brand Images (images or text)</t>
  </si>
  <si>
    <t>Scrollable Images</t>
  </si>
  <si>
    <t>Banner image</t>
  </si>
  <si>
    <t>Main Content and images</t>
  </si>
  <si>
    <t>Scrollable Event master pages</t>
  </si>
  <si>
    <t>Scrollable event detail Pages with Image pop up</t>
  </si>
  <si>
    <t>Add new services</t>
  </si>
  <si>
    <t>Service detail pages and links to content pages</t>
  </si>
  <si>
    <t>Captcha</t>
  </si>
  <si>
    <t>Contact Details</t>
  </si>
  <si>
    <t>Header image</t>
  </si>
  <si>
    <t>Feed back form with ~ 20 fields and submit button</t>
  </si>
  <si>
    <t>Contact US page  ( Content updateable by Lulu Staff)</t>
  </si>
  <si>
    <t xml:space="preserve"> Google map with pins</t>
  </si>
  <si>
    <t>Address and contact details</t>
  </si>
  <si>
    <t>Banner image + other images of the mall</t>
  </si>
  <si>
    <t>Blog</t>
  </si>
  <si>
    <t>The Mall Page</t>
  </si>
  <si>
    <t>Leasing Enquiries Page with content and form</t>
  </si>
  <si>
    <t>Simple Career listing page</t>
  </si>
  <si>
    <t>Location Map with directions</t>
  </si>
  <si>
    <t>Other Pages</t>
  </si>
  <si>
    <t>Events Page with tabbed events (current, coming soon and past)</t>
  </si>
  <si>
    <t>Privacy Policy</t>
  </si>
  <si>
    <t>Umbraco extension for Analytics (Via Google) Or through Google API</t>
  </si>
  <si>
    <t>Analytics Dashboard</t>
  </si>
  <si>
    <t>Most  visited page</t>
  </si>
  <si>
    <t>Most visits by time of day</t>
  </si>
  <si>
    <t>Audience Overview</t>
  </si>
  <si>
    <t>Most used key words</t>
  </si>
  <si>
    <t>Demographics by Country, Language</t>
  </si>
  <si>
    <t>Cohort Analysis</t>
  </si>
  <si>
    <t>Demographics by Age and gender</t>
  </si>
  <si>
    <t>By network referrals</t>
  </si>
  <si>
    <t>Admin</t>
  </si>
  <si>
    <t>Create  And manage Users</t>
  </si>
  <si>
    <t>Create New pages</t>
  </si>
  <si>
    <t>Create categories</t>
  </si>
  <si>
    <t xml:space="preserve">Create tags </t>
  </si>
  <si>
    <t>Set content Expiration for pages</t>
  </si>
  <si>
    <t>Customizable content pages</t>
  </si>
  <si>
    <t>Penetration testing</t>
  </si>
  <si>
    <t>Take Over Banner : Featured Story</t>
  </si>
  <si>
    <t>Add custom Images</t>
  </si>
  <si>
    <t>Add custom Video</t>
  </si>
  <si>
    <t>Suggestions</t>
  </si>
  <si>
    <t>News with downloadable images and featured news sections</t>
  </si>
  <si>
    <t>Add news</t>
  </si>
  <si>
    <t>Add movie categories and link movies</t>
  </si>
  <si>
    <t>Add Deal Type</t>
  </si>
  <si>
    <t>Add Deals (fashion, Food, Brands, fun)</t>
  </si>
  <si>
    <t>Live videos</t>
  </si>
  <si>
    <t>System Features</t>
  </si>
  <si>
    <t>Authentication and Authorization</t>
  </si>
  <si>
    <t>Auditing and logging</t>
  </si>
  <si>
    <t>Bilingual website</t>
  </si>
  <si>
    <t>SEO Friendly</t>
  </si>
  <si>
    <t>Manage User groups</t>
  </si>
  <si>
    <t>Admin Dashboard</t>
  </si>
  <si>
    <t>Training &amp; Development for Core Members</t>
  </si>
  <si>
    <t>Blog posts linked to social media</t>
  </si>
  <si>
    <t>User Friendly content management for editors</t>
  </si>
  <si>
    <t>Advanced workflow and appoval process</t>
  </si>
  <si>
    <t>Mobile friendly site</t>
  </si>
  <si>
    <t>Permission based access levels</t>
  </si>
  <si>
    <t>Version Rollback</t>
  </si>
  <si>
    <t>Microsoft Word Integration for publishers</t>
  </si>
  <si>
    <t>Sheduled Publishing</t>
  </si>
  <si>
    <t xml:space="preserve">Wordpress or Umbraco based blog with preselected theme </t>
  </si>
  <si>
    <t>Lulu Mall</t>
  </si>
  <si>
    <t>Tuesday</t>
  </si>
  <si>
    <t>Finalize and purchase Responsive Umbraco Theme</t>
  </si>
  <si>
    <t>Text with image Blocks (Events, Movie, Offers, Blog, Lulu Hyper market, Fashion store,Lulu Connect, Lulu Celebrate)</t>
  </si>
  <si>
    <t>Homepage Elements (Design)</t>
  </si>
  <si>
    <t>Fashion  Main Page (Design)</t>
  </si>
  <si>
    <t>Admin Section for managing the page</t>
  </si>
  <si>
    <t>Page management</t>
  </si>
  <si>
    <t>Page Management</t>
  </si>
  <si>
    <t>Food Main Page ( Content updateable by Lulu Staff) - Design</t>
  </si>
  <si>
    <t>Fun Main Page ( Content updateable by Lulu Staff) - Design</t>
  </si>
  <si>
    <t>Movie Main Page ( Content updateable by Lulu Staff) - Design</t>
  </si>
  <si>
    <t>Emagazine Main Page ( Content updateable by Lulu Staff) - Design</t>
  </si>
  <si>
    <t>Floor Plan Main Page ( Content updateable by Lulu Staff) - Design</t>
  </si>
  <si>
    <t>Offers and Promotions Main Page ( Content updateable by Lulu Staff) - Design</t>
  </si>
  <si>
    <t>Brand descriptions</t>
  </si>
  <si>
    <t>Brands Main Page ( Content updateable by Lulu Staff) - Design</t>
  </si>
  <si>
    <t>Lulu Happiness Page ( Content updateable by Lulu Staff) - Design</t>
  </si>
  <si>
    <t>Image Gallery Page ( Content updateable by Lulu Staff) - Design</t>
  </si>
  <si>
    <t>List Services (Scrollable)</t>
  </si>
  <si>
    <t>Services Page  ( Content updateable by Lulu Staff) -Design</t>
  </si>
  <si>
    <t>Feed back page   ( Content updateable by Lulu Staff) -Design</t>
  </si>
  <si>
    <t xml:space="preserve">Estimate Assumptions.
Effort does not include languages other than English and Arabic. 
Creatives will be supplied by Client
Development Contingent upon timely feedback from client
Blog estimation assumes a simple blog similar to the current site (design included)
Analytics is based on Google. Effort quoted for integration. Free without Integration
</t>
  </si>
  <si>
    <t>Resource/Skill</t>
  </si>
  <si>
    <t>Proj. Manager</t>
  </si>
  <si>
    <t>Architect</t>
  </si>
  <si>
    <t>Business Analyst</t>
  </si>
  <si>
    <t>User Experience</t>
  </si>
  <si>
    <t>Team Lead Web</t>
  </si>
  <si>
    <t>Web Developer</t>
  </si>
  <si>
    <t>Month 1</t>
  </si>
  <si>
    <t>Month 2</t>
  </si>
  <si>
    <t>Month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</si>
</sst>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D0D0D"/>
      <name val="Open Sans Light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12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</fills>
  <borders count="2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 style="medium">
        <color rgb="FF9CC2E5"/>
      </left>
      <right/>
      <top style="medium">
        <color rgb="FF9CC2E5"/>
      </top>
      <bottom style="medium">
        <color rgb="FF9CC2E5"/>
      </bottom>
      <diagonal/>
    </border>
    <border>
      <left/>
      <right/>
      <top style="medium">
        <color rgb="FF9CC2E5"/>
      </top>
      <bottom style="medium">
        <color rgb="FF9CC2E5"/>
      </bottom>
      <diagonal/>
    </border>
    <border>
      <left style="medium">
        <color rgb="FF9CC2E5"/>
      </left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 indent="3"/>
    </xf>
    <xf numFmtId="0" fontId="0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0" fillId="0" borderId="0" xfId="0" applyFont="1" applyAlignment="1">
      <alignment horizontal="left" vertical="center" indent="2"/>
    </xf>
    <xf numFmtId="0" fontId="4" fillId="0" borderId="0" xfId="0" applyFont="1" applyFill="1" applyAlignment="1">
      <alignment horizontal="left" vertical="center" indent="2"/>
    </xf>
    <xf numFmtId="0" fontId="4" fillId="0" borderId="0" xfId="0" applyFont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7" fillId="4" borderId="6" xfId="0" applyFon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9" fillId="0" borderId="0" xfId="0" quotePrefix="1" applyFont="1" applyFill="1" applyAlignment="1">
      <alignment horizontal="left" vertical="center"/>
    </xf>
    <xf numFmtId="0" fontId="10" fillId="0" borderId="0" xfId="0" applyFont="1" applyAlignment="1">
      <alignment horizontal="left" vertical="center" indent="6"/>
    </xf>
    <xf numFmtId="0" fontId="0" fillId="2" borderId="2" xfId="0" applyFont="1" applyFill="1" applyBorder="1" applyAlignment="1">
      <alignment horizontal="left" vertical="center" indent="1"/>
    </xf>
    <xf numFmtId="0" fontId="4" fillId="0" borderId="7" xfId="0" applyFont="1" applyFill="1" applyBorder="1" applyAlignment="1">
      <alignment vertical="center"/>
    </xf>
    <xf numFmtId="0" fontId="4" fillId="0" borderId="0" xfId="0" quotePrefix="1" applyFont="1" applyFill="1" applyAlignment="1">
      <alignment vertical="center"/>
    </xf>
    <xf numFmtId="14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0" fillId="2" borderId="9" xfId="0" applyFont="1" applyFill="1" applyBorder="1"/>
    <xf numFmtId="0" fontId="12" fillId="0" borderId="12" xfId="0" applyFont="1" applyFill="1" applyBorder="1" applyAlignment="1">
      <alignment wrapText="1"/>
    </xf>
    <xf numFmtId="0" fontId="12" fillId="0" borderId="11" xfId="0" applyFont="1" applyFill="1" applyBorder="1" applyAlignment="1">
      <alignment wrapText="1"/>
    </xf>
    <xf numFmtId="0" fontId="12" fillId="0" borderId="4" xfId="0" applyFont="1" applyFill="1" applyBorder="1" applyAlignment="1">
      <alignment wrapText="1"/>
    </xf>
    <xf numFmtId="0" fontId="12" fillId="0" borderId="13" xfId="0" applyFont="1" applyFill="1" applyBorder="1" applyAlignment="1">
      <alignment wrapText="1"/>
    </xf>
    <xf numFmtId="0" fontId="0" fillId="2" borderId="10" xfId="0" applyFont="1" applyFill="1" applyBorder="1"/>
    <xf numFmtId="0" fontId="12" fillId="0" borderId="0" xfId="0" applyFont="1" applyFill="1" applyBorder="1" applyAlignment="1">
      <alignment wrapText="1"/>
    </xf>
    <xf numFmtId="0" fontId="4" fillId="2" borderId="1" xfId="0" applyFont="1" applyFill="1" applyBorder="1"/>
    <xf numFmtId="0" fontId="4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12" xfId="0" applyFont="1" applyFill="1" applyBorder="1" applyAlignment="1">
      <alignment vertical="top" wrapText="1"/>
    </xf>
    <xf numFmtId="0" fontId="12" fillId="0" borderId="11" xfId="0" applyFont="1" applyFill="1" applyBorder="1" applyAlignment="1">
      <alignment vertical="top" wrapText="1"/>
    </xf>
    <xf numFmtId="0" fontId="12" fillId="0" borderId="4" xfId="0" applyFont="1" applyFill="1" applyBorder="1" applyAlignment="1">
      <alignment vertical="top" wrapText="1"/>
    </xf>
    <xf numFmtId="0" fontId="12" fillId="0" borderId="13" xfId="0" applyFont="1" applyFill="1" applyBorder="1" applyAlignment="1">
      <alignment vertical="top" wrapText="1"/>
    </xf>
    <xf numFmtId="0" fontId="12" fillId="0" borderId="2" xfId="0" applyFont="1" applyFill="1" applyBorder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4" fillId="0" borderId="0" xfId="0" applyFont="1"/>
    <xf numFmtId="0" fontId="13" fillId="0" borderId="0" xfId="0" applyFont="1"/>
    <xf numFmtId="0" fontId="15" fillId="0" borderId="0" xfId="0" applyFont="1"/>
    <xf numFmtId="0" fontId="13" fillId="0" borderId="0" xfId="0" applyFont="1" applyAlignment="1">
      <alignment vertical="center"/>
    </xf>
    <xf numFmtId="0" fontId="0" fillId="2" borderId="1" xfId="0" applyFont="1" applyFill="1" applyBorder="1" applyAlignment="1">
      <alignment wrapText="1"/>
    </xf>
    <xf numFmtId="0" fontId="12" fillId="0" borderId="12" xfId="0" applyFont="1" applyFill="1" applyBorder="1" applyAlignment="1">
      <alignment horizontal="left" wrapText="1"/>
    </xf>
    <xf numFmtId="0" fontId="12" fillId="0" borderId="11" xfId="0" applyFont="1" applyFill="1" applyBorder="1" applyAlignment="1">
      <alignment horizontal="left" wrapText="1"/>
    </xf>
    <xf numFmtId="0" fontId="12" fillId="0" borderId="4" xfId="0" applyFont="1" applyFill="1" applyBorder="1" applyAlignment="1">
      <alignment horizontal="left" wrapText="1"/>
    </xf>
    <xf numFmtId="0" fontId="12" fillId="0" borderId="13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left" vertical="top" wrapText="1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4" fillId="0" borderId="7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14" xfId="0" applyFont="1" applyBorder="1" applyAlignment="1">
      <alignment vertical="center"/>
    </xf>
    <xf numFmtId="0" fontId="0" fillId="2" borderId="15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wrapText="1"/>
    </xf>
    <xf numFmtId="0" fontId="0" fillId="2" borderId="2" xfId="0" applyFont="1" applyFill="1" applyBorder="1" applyAlignment="1">
      <alignment horizontal="left" vertical="center" wrapText="1" indent="2"/>
    </xf>
    <xf numFmtId="0" fontId="0" fillId="2" borderId="0" xfId="0" applyFont="1" applyFill="1" applyBorder="1" applyAlignment="1">
      <alignment horizontal="left" vertical="center" indent="2"/>
    </xf>
    <xf numFmtId="0" fontId="12" fillId="0" borderId="16" xfId="0" applyFont="1" applyFill="1" applyBorder="1" applyAlignment="1">
      <alignment horizontal="left" wrapText="1"/>
    </xf>
    <xf numFmtId="0" fontId="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indent="1"/>
    </xf>
    <xf numFmtId="0" fontId="0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left" indent="1"/>
    </xf>
    <xf numFmtId="0" fontId="11" fillId="8" borderId="2" xfId="0" applyFont="1" applyFill="1" applyBorder="1" applyAlignment="1">
      <alignment vertical="top" wrapText="1"/>
    </xf>
    <xf numFmtId="0" fontId="0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right" vertical="center"/>
    </xf>
    <xf numFmtId="0" fontId="16" fillId="9" borderId="17" xfId="0" applyFont="1" applyFill="1" applyBorder="1" applyAlignment="1">
      <alignment horizontal="left" vertical="center"/>
    </xf>
    <xf numFmtId="0" fontId="16" fillId="9" borderId="18" xfId="0" applyFont="1" applyFill="1" applyBorder="1" applyAlignment="1">
      <alignment horizontal="center" vertical="center"/>
    </xf>
    <xf numFmtId="0" fontId="16" fillId="10" borderId="19" xfId="0" applyFont="1" applyFill="1" applyBorder="1" applyAlignment="1">
      <alignment horizontal="left" vertical="center"/>
    </xf>
    <xf numFmtId="0" fontId="17" fillId="10" borderId="20" xfId="0" applyFont="1" applyFill="1" applyBorder="1" applyAlignment="1">
      <alignment horizontal="center" vertical="center"/>
    </xf>
    <xf numFmtId="0" fontId="16" fillId="0" borderId="19" xfId="0" applyFont="1" applyBorder="1" applyAlignment="1">
      <alignment horizontal="left" vertical="center"/>
    </xf>
    <xf numFmtId="0" fontId="17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vertical="top"/>
    </xf>
    <xf numFmtId="0" fontId="17" fillId="10" borderId="20" xfId="0" applyFont="1" applyFill="1" applyBorder="1" applyAlignment="1">
      <alignment horizontal="right" vertical="center"/>
    </xf>
    <xf numFmtId="0" fontId="16" fillId="10" borderId="21" xfId="0" applyFont="1" applyFill="1" applyBorder="1" applyAlignment="1">
      <alignment vertical="center"/>
    </xf>
    <xf numFmtId="0" fontId="16" fillId="10" borderId="22" xfId="0" applyFont="1" applyFill="1" applyBorder="1" applyAlignment="1">
      <alignment vertical="center"/>
    </xf>
    <xf numFmtId="0" fontId="0" fillId="0" borderId="23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1" fillId="8" borderId="2" xfId="0" applyFont="1" applyFill="1" applyBorder="1" applyAlignment="1">
      <alignment horizontal="left" vertical="top" wrapText="1"/>
    </xf>
    <xf numFmtId="0" fontId="12" fillId="8" borderId="2" xfId="0" applyFont="1" applyFill="1" applyBorder="1" applyAlignment="1">
      <alignment vertical="top"/>
    </xf>
    <xf numFmtId="0" fontId="1" fillId="0" borderId="20" xfId="0" applyFont="1" applyBorder="1" applyAlignment="1">
      <alignment horizontal="center" vertical="top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5"/>
  <sheetViews>
    <sheetView tabSelected="1" topLeftCell="B14" zoomScale="64" zoomScaleNormal="64" workbookViewId="0">
      <selection activeCell="G21" sqref="G21"/>
    </sheetView>
  </sheetViews>
  <sheetFormatPr defaultColWidth="10.875" defaultRowHeight="15.75" x14ac:dyDescent="0.25"/>
  <cols>
    <col min="1" max="1" width="7.5" style="2" customWidth="1"/>
    <col min="2" max="2" width="80" style="1" customWidth="1"/>
    <col min="3" max="3" width="14.25" style="2" customWidth="1"/>
    <col min="4" max="4" width="13.875" style="3" customWidth="1"/>
    <col min="5" max="5" width="22.375" style="1" bestFit="1" customWidth="1"/>
    <col min="6" max="6" width="6.5" style="1" customWidth="1"/>
    <col min="7" max="7" width="10" style="1" customWidth="1"/>
    <col min="8" max="8" width="11.625" style="1" customWidth="1"/>
    <col min="9" max="9" width="6.875" style="1" customWidth="1"/>
    <col min="10" max="10" width="19" style="1" customWidth="1"/>
    <col min="11" max="11" width="16.25" style="1" customWidth="1"/>
    <col min="12" max="16384" width="10.875" style="1"/>
  </cols>
  <sheetData>
    <row r="1" spans="1:15" ht="15.75" customHeight="1" x14ac:dyDescent="0.25">
      <c r="A1" s="5"/>
      <c r="B1" s="5"/>
      <c r="C1" s="4"/>
      <c r="D1" s="6"/>
      <c r="E1" s="33"/>
      <c r="F1" s="8"/>
      <c r="G1" s="8"/>
      <c r="H1" s="31"/>
      <c r="I1"/>
    </row>
    <row r="2" spans="1:15" ht="15.75" customHeight="1" x14ac:dyDescent="0.25">
      <c r="A2" s="6"/>
      <c r="B2" s="6"/>
      <c r="C2" s="4"/>
      <c r="D2" s="6"/>
      <c r="E2" s="33"/>
      <c r="F2" s="8"/>
      <c r="G2" s="8"/>
      <c r="H2" s="31"/>
      <c r="I2"/>
    </row>
    <row r="3" spans="1:15" ht="15.75" customHeight="1" x14ac:dyDescent="0.25">
      <c r="A3" s="6"/>
      <c r="B3" s="10" t="s">
        <v>118</v>
      </c>
      <c r="C3" s="4"/>
      <c r="D3" s="35">
        <v>42983</v>
      </c>
      <c r="E3" s="33"/>
      <c r="F3" s="8"/>
      <c r="G3" s="8"/>
      <c r="H3" s="31"/>
      <c r="I3"/>
    </row>
    <row r="4" spans="1:15" ht="15.75" customHeight="1" x14ac:dyDescent="0.25">
      <c r="A4" s="6"/>
      <c r="B4" s="4"/>
      <c r="C4" s="4"/>
      <c r="D4" s="36" t="s">
        <v>119</v>
      </c>
      <c r="E4" s="33"/>
      <c r="F4" s="8"/>
      <c r="G4" s="8"/>
      <c r="H4" s="8"/>
      <c r="I4" s="8"/>
      <c r="J4" s="8"/>
      <c r="K4" s="8"/>
    </row>
    <row r="5" spans="1:15" ht="15.75" customHeight="1" x14ac:dyDescent="0.25">
      <c r="A5" s="7"/>
      <c r="B5" s="7"/>
      <c r="C5" s="72"/>
      <c r="D5" s="7"/>
      <c r="E5" s="33"/>
      <c r="F5" s="8"/>
      <c r="G5" s="8"/>
      <c r="H5" s="8"/>
      <c r="I5" s="8"/>
      <c r="J5" s="8"/>
      <c r="K5" s="8"/>
    </row>
    <row r="6" spans="1:15" s="8" customFormat="1" ht="18" customHeight="1" x14ac:dyDescent="0.25">
      <c r="A6" s="13"/>
      <c r="B6" s="14" t="s">
        <v>0</v>
      </c>
      <c r="C6" s="24" t="s">
        <v>20</v>
      </c>
      <c r="D6" s="24" t="s">
        <v>1</v>
      </c>
      <c r="E6" s="37" t="s">
        <v>19</v>
      </c>
      <c r="F6" s="9"/>
    </row>
    <row r="7" spans="1:15" s="8" customFormat="1" ht="18" customHeight="1" x14ac:dyDescent="0.25">
      <c r="A7" s="13"/>
      <c r="B7" s="15" t="s">
        <v>9</v>
      </c>
      <c r="C7" s="73"/>
      <c r="D7" s="13"/>
      <c r="E7" s="27"/>
      <c r="F7" s="18" t="s">
        <v>4</v>
      </c>
      <c r="G7" s="19" t="s">
        <v>1</v>
      </c>
      <c r="H7" s="19" t="s">
        <v>2</v>
      </c>
    </row>
    <row r="8" spans="1:15" s="8" customFormat="1" ht="18" customHeight="1" x14ac:dyDescent="0.25">
      <c r="A8" s="12">
        <v>1</v>
      </c>
      <c r="B8" s="32" t="s">
        <v>10</v>
      </c>
      <c r="C8" s="66">
        <v>24</v>
      </c>
      <c r="D8" s="12">
        <f>C8/8</f>
        <v>3</v>
      </c>
      <c r="E8" s="28" t="s">
        <v>7</v>
      </c>
      <c r="F8" s="16">
        <v>1</v>
      </c>
      <c r="G8" s="17">
        <f>D12</f>
        <v>13.625</v>
      </c>
      <c r="H8" s="17">
        <f>(G8*F8)</f>
        <v>13.625</v>
      </c>
    </row>
    <row r="9" spans="1:15" s="8" customFormat="1" ht="18" customHeight="1" x14ac:dyDescent="0.25">
      <c r="A9" s="12">
        <v>2</v>
      </c>
      <c r="B9" s="32" t="s">
        <v>11</v>
      </c>
      <c r="C9" s="66">
        <v>24</v>
      </c>
      <c r="D9" s="67">
        <f t="shared" ref="D9:D70" si="0">C9/8</f>
        <v>3</v>
      </c>
      <c r="E9" s="28" t="s">
        <v>13</v>
      </c>
      <c r="F9" s="16">
        <v>1</v>
      </c>
      <c r="G9" s="17">
        <v>18</v>
      </c>
      <c r="H9" s="17">
        <f t="shared" ref="H9:H13" si="1">(G9*F9)</f>
        <v>18</v>
      </c>
      <c r="I9" s="100">
        <f>SUM(D14:D113)</f>
        <v>57.75</v>
      </c>
      <c r="J9" s="101">
        <f>SUM(H9:H10)</f>
        <v>58</v>
      </c>
    </row>
    <row r="10" spans="1:15" s="8" customFormat="1" ht="18" customHeight="1" x14ac:dyDescent="0.25">
      <c r="A10" s="12">
        <v>3</v>
      </c>
      <c r="B10" s="32" t="s">
        <v>18</v>
      </c>
      <c r="C10" s="66">
        <v>64</v>
      </c>
      <c r="D10" s="67">
        <f t="shared" si="0"/>
        <v>8</v>
      </c>
      <c r="E10" s="28" t="s">
        <v>14</v>
      </c>
      <c r="F10" s="16">
        <v>1</v>
      </c>
      <c r="G10" s="17">
        <v>40</v>
      </c>
      <c r="H10" s="17">
        <f t="shared" si="1"/>
        <v>40</v>
      </c>
      <c r="I10" s="100"/>
      <c r="J10" s="101"/>
    </row>
    <row r="11" spans="1:15" s="9" customFormat="1" ht="18" customHeight="1" x14ac:dyDescent="0.25">
      <c r="A11" s="12">
        <v>4</v>
      </c>
      <c r="B11" s="32" t="s">
        <v>120</v>
      </c>
      <c r="C11" s="66"/>
      <c r="D11" s="67">
        <f t="shared" si="0"/>
        <v>0</v>
      </c>
      <c r="E11" s="28" t="s">
        <v>12</v>
      </c>
      <c r="F11" s="16">
        <v>1</v>
      </c>
      <c r="G11" s="9">
        <f>D10</f>
        <v>8</v>
      </c>
      <c r="H11" s="17">
        <f t="shared" si="1"/>
        <v>8</v>
      </c>
      <c r="I11" s="100"/>
      <c r="J11" s="101"/>
      <c r="K11" s="8"/>
      <c r="O11" s="9">
        <f>100/8</f>
        <v>12.5</v>
      </c>
    </row>
    <row r="12" spans="1:15" s="9" customFormat="1" ht="18" customHeight="1" x14ac:dyDescent="0.25">
      <c r="A12" s="12">
        <v>5</v>
      </c>
      <c r="B12" s="32" t="s">
        <v>3</v>
      </c>
      <c r="C12" s="66">
        <f>SUM(C14+C26,C33,C40,C47,C53,C59,C64,C69,C74,C78,C82,C100,C98,C93,C87,C108,C118)</f>
        <v>109</v>
      </c>
      <c r="D12" s="67">
        <f t="shared" si="0"/>
        <v>13.625</v>
      </c>
      <c r="E12" s="28" t="s">
        <v>21</v>
      </c>
      <c r="F12" s="16">
        <v>1</v>
      </c>
      <c r="G12" s="9">
        <f>SUM(D8:D9)</f>
        <v>6</v>
      </c>
      <c r="H12" s="17">
        <f t="shared" si="1"/>
        <v>6</v>
      </c>
      <c r="I12" s="8"/>
      <c r="J12" s="8"/>
      <c r="K12" s="8"/>
    </row>
    <row r="13" spans="1:15" s="9" customFormat="1" ht="18" customHeight="1" x14ac:dyDescent="0.25">
      <c r="A13" s="13"/>
      <c r="B13" s="15" t="s">
        <v>15</v>
      </c>
      <c r="C13" s="15"/>
      <c r="D13" s="15"/>
      <c r="E13" s="28" t="s">
        <v>6</v>
      </c>
      <c r="F13" s="16">
        <v>2</v>
      </c>
      <c r="G13" s="17">
        <f>SUM(D147:D148 )/2</f>
        <v>15.899999999999999</v>
      </c>
      <c r="H13" s="17">
        <f t="shared" si="1"/>
        <v>31.799999999999997</v>
      </c>
      <c r="I13" s="8"/>
      <c r="J13" s="8"/>
      <c r="K13" s="8"/>
    </row>
    <row r="14" spans="1:15" s="9" customFormat="1" ht="18" customHeight="1" x14ac:dyDescent="0.25">
      <c r="A14" s="79"/>
      <c r="B14" s="80" t="s">
        <v>122</v>
      </c>
      <c r="C14" s="79">
        <v>8</v>
      </c>
      <c r="D14" s="79"/>
      <c r="E14" s="29" t="s">
        <v>5</v>
      </c>
      <c r="F14" s="16"/>
      <c r="G14" s="16"/>
      <c r="H14" s="17">
        <f>SUM(H8:H13)</f>
        <v>117.425</v>
      </c>
      <c r="I14" s="8"/>
      <c r="J14" s="8"/>
      <c r="K14" s="8"/>
    </row>
    <row r="15" spans="1:15" s="9" customFormat="1" ht="18" customHeight="1" thickBot="1" x14ac:dyDescent="0.3">
      <c r="A15" s="12">
        <v>1</v>
      </c>
      <c r="B15" s="20" t="s">
        <v>91</v>
      </c>
      <c r="C15" s="71">
        <v>2</v>
      </c>
      <c r="D15" s="67">
        <f t="shared" si="0"/>
        <v>0.25</v>
      </c>
      <c r="G15" s="8"/>
      <c r="H15" s="8"/>
      <c r="I15" s="8"/>
      <c r="J15" s="8"/>
      <c r="K15" s="8"/>
    </row>
    <row r="16" spans="1:15" s="9" customFormat="1" ht="18" customHeight="1" thickBot="1" x14ac:dyDescent="0.3">
      <c r="A16" s="67">
        <v>2</v>
      </c>
      <c r="B16" s="20" t="s">
        <v>24</v>
      </c>
      <c r="C16" s="67">
        <v>2</v>
      </c>
      <c r="D16" s="67">
        <f t="shared" si="0"/>
        <v>0.25</v>
      </c>
      <c r="E16" s="46" t="s">
        <v>8</v>
      </c>
      <c r="F16" s="47">
        <f>SUM(G13,G8,G10)-9</f>
        <v>60.525000000000006</v>
      </c>
      <c r="G16" s="30"/>
      <c r="H16" s="22"/>
      <c r="I16" s="8"/>
      <c r="J16" s="89" t="s">
        <v>141</v>
      </c>
      <c r="K16" s="90" t="s">
        <v>148</v>
      </c>
      <c r="L16" s="90" t="s">
        <v>149</v>
      </c>
      <c r="M16" s="90" t="s">
        <v>150</v>
      </c>
    </row>
    <row r="17" spans="1:15" s="9" customFormat="1" ht="30" customHeight="1" thickBot="1" x14ac:dyDescent="0.3">
      <c r="A17" s="67">
        <v>3</v>
      </c>
      <c r="B17" s="76" t="s">
        <v>121</v>
      </c>
      <c r="C17" s="66">
        <v>4</v>
      </c>
      <c r="D17" s="67">
        <f t="shared" si="0"/>
        <v>0.5</v>
      </c>
      <c r="E17" s="46" t="s">
        <v>2</v>
      </c>
      <c r="F17" s="47">
        <f>H14</f>
        <v>117.425</v>
      </c>
      <c r="G17" s="8" t="s">
        <v>23</v>
      </c>
      <c r="H17" s="8"/>
      <c r="I17" s="8"/>
      <c r="J17" s="91" t="s">
        <v>142</v>
      </c>
      <c r="K17" s="92">
        <v>80</v>
      </c>
      <c r="L17" s="92">
        <v>60</v>
      </c>
      <c r="M17" s="92">
        <v>60</v>
      </c>
      <c r="N17" s="9">
        <f>SUM(K17:M17)</f>
        <v>200</v>
      </c>
    </row>
    <row r="18" spans="1:15" s="9" customFormat="1" ht="18" customHeight="1" thickBot="1" x14ac:dyDescent="0.3">
      <c r="A18" s="67">
        <v>4</v>
      </c>
      <c r="B18" s="20" t="s">
        <v>25</v>
      </c>
      <c r="C18" s="67">
        <v>1</v>
      </c>
      <c r="D18" s="67">
        <f t="shared" si="0"/>
        <v>0.125</v>
      </c>
      <c r="E18" s="23"/>
      <c r="F18" s="26"/>
      <c r="G18" s="25"/>
      <c r="H18" s="25"/>
      <c r="I18" s="8"/>
      <c r="J18" s="93" t="s">
        <v>143</v>
      </c>
      <c r="K18" s="94">
        <v>80</v>
      </c>
      <c r="L18" s="104">
        <v>16</v>
      </c>
      <c r="M18" s="104">
        <v>16</v>
      </c>
    </row>
    <row r="19" spans="1:15" s="9" customFormat="1" ht="18" customHeight="1" thickBot="1" x14ac:dyDescent="0.3">
      <c r="A19" s="67">
        <v>5</v>
      </c>
      <c r="B19" s="20" t="s">
        <v>26</v>
      </c>
      <c r="C19" s="67">
        <v>3</v>
      </c>
      <c r="D19" s="67">
        <f t="shared" si="0"/>
        <v>0.375</v>
      </c>
      <c r="E19" s="37"/>
      <c r="G19" s="8"/>
      <c r="H19" s="8"/>
      <c r="I19" s="8"/>
      <c r="J19" s="91" t="s">
        <v>144</v>
      </c>
      <c r="K19" s="92">
        <v>48</v>
      </c>
      <c r="L19" s="92">
        <v>12</v>
      </c>
      <c r="M19" s="92">
        <v>12</v>
      </c>
      <c r="N19" s="9">
        <f>SUM(K19:M19)</f>
        <v>72</v>
      </c>
      <c r="O19" s="9">
        <f>H12*8</f>
        <v>48</v>
      </c>
    </row>
    <row r="20" spans="1:15" s="9" customFormat="1" ht="33" customHeight="1" thickBot="1" x14ac:dyDescent="0.3">
      <c r="A20" s="67">
        <v>6</v>
      </c>
      <c r="B20" s="76" t="s">
        <v>27</v>
      </c>
      <c r="C20" s="67">
        <v>2</v>
      </c>
      <c r="D20" s="67">
        <f t="shared" si="0"/>
        <v>0.25</v>
      </c>
      <c r="E20" s="8"/>
      <c r="F20" s="8"/>
      <c r="G20" s="8">
        <f>F17*8</f>
        <v>939.4</v>
      </c>
      <c r="H20" s="8"/>
      <c r="I20" s="8"/>
      <c r="J20" s="93" t="s">
        <v>145</v>
      </c>
      <c r="K20" s="94">
        <v>120</v>
      </c>
      <c r="L20" s="94">
        <v>60</v>
      </c>
      <c r="M20" s="94">
        <v>60</v>
      </c>
      <c r="N20" s="9">
        <f>SUM(K20:M20)</f>
        <v>240</v>
      </c>
      <c r="O20" s="9">
        <f>H8*8</f>
        <v>109</v>
      </c>
    </row>
    <row r="21" spans="1:15" s="9" customFormat="1" ht="20.25" customHeight="1" thickBot="1" x14ac:dyDescent="0.3">
      <c r="A21" s="67">
        <v>7</v>
      </c>
      <c r="B21" s="76" t="s">
        <v>28</v>
      </c>
      <c r="C21" s="67">
        <v>3</v>
      </c>
      <c r="D21" s="67">
        <f t="shared" si="0"/>
        <v>0.375</v>
      </c>
      <c r="E21" s="8" t="s">
        <v>94</v>
      </c>
      <c r="F21" s="8"/>
      <c r="G21" s="8"/>
      <c r="H21" s="8"/>
      <c r="I21" s="8"/>
      <c r="J21" s="91" t="s">
        <v>146</v>
      </c>
      <c r="K21" s="92">
        <v>160</v>
      </c>
      <c r="L21" s="92">
        <v>160</v>
      </c>
      <c r="M21" s="92">
        <v>80</v>
      </c>
      <c r="N21" s="99">
        <f>SUM(K21:M22)</f>
        <v>880</v>
      </c>
      <c r="O21" s="9">
        <f>J9*8</f>
        <v>464</v>
      </c>
    </row>
    <row r="22" spans="1:15" s="9" customFormat="1" ht="18" customHeight="1" thickBot="1" x14ac:dyDescent="0.3">
      <c r="A22" s="67">
        <v>8</v>
      </c>
      <c r="B22" s="20" t="s">
        <v>29</v>
      </c>
      <c r="C22" s="66">
        <v>2</v>
      </c>
      <c r="D22" s="67">
        <f t="shared" si="0"/>
        <v>0.25</v>
      </c>
      <c r="E22" s="8" t="s">
        <v>100</v>
      </c>
      <c r="F22" s="8"/>
      <c r="G22" s="8"/>
      <c r="H22" s="8"/>
      <c r="I22" s="8"/>
      <c r="J22" s="93" t="s">
        <v>147</v>
      </c>
      <c r="K22" s="94">
        <v>160</v>
      </c>
      <c r="L22" s="94">
        <v>160</v>
      </c>
      <c r="M22" s="94">
        <v>160</v>
      </c>
      <c r="N22" s="99"/>
    </row>
    <row r="23" spans="1:15" s="9" customFormat="1" ht="17.25" customHeight="1" thickBot="1" x14ac:dyDescent="0.3">
      <c r="A23" s="67">
        <v>9</v>
      </c>
      <c r="B23" s="76" t="s">
        <v>30</v>
      </c>
      <c r="C23" s="71">
        <v>3</v>
      </c>
      <c r="D23" s="67">
        <f t="shared" si="0"/>
        <v>0.375</v>
      </c>
      <c r="E23" s="8"/>
      <c r="F23" s="8"/>
      <c r="G23" s="8"/>
      <c r="H23" s="8"/>
      <c r="I23" s="8"/>
      <c r="J23" s="93" t="s">
        <v>6</v>
      </c>
      <c r="K23" s="94">
        <v>80</v>
      </c>
      <c r="L23" s="94">
        <v>160</v>
      </c>
      <c r="M23" s="94">
        <v>160</v>
      </c>
      <c r="N23" s="9">
        <f>SUM(K23:M23)</f>
        <v>400</v>
      </c>
      <c r="O23" s="9">
        <f>H13*8</f>
        <v>254.39999999999998</v>
      </c>
    </row>
    <row r="24" spans="1:15" s="9" customFormat="1" ht="18" customHeight="1" thickBot="1" x14ac:dyDescent="0.3">
      <c r="A24" s="67">
        <v>10</v>
      </c>
      <c r="B24" s="20" t="s">
        <v>31</v>
      </c>
      <c r="C24" s="66">
        <v>3</v>
      </c>
      <c r="D24" s="67">
        <f t="shared" si="0"/>
        <v>0.375</v>
      </c>
      <c r="E24" s="8"/>
      <c r="F24" s="8"/>
      <c r="G24" s="8"/>
      <c r="H24" s="8"/>
      <c r="I24" s="8"/>
      <c r="J24" s="97" t="s">
        <v>2</v>
      </c>
      <c r="K24" s="98"/>
      <c r="L24" s="98"/>
      <c r="M24" s="96">
        <f>SUM(K17:M23)</f>
        <v>1904</v>
      </c>
      <c r="N24" s="9">
        <f>75000/M24</f>
        <v>39.390756302521005</v>
      </c>
    </row>
    <row r="25" spans="1:15" s="9" customFormat="1" ht="18" customHeight="1" x14ac:dyDescent="0.25">
      <c r="A25" s="67">
        <v>11</v>
      </c>
      <c r="B25" s="20" t="s">
        <v>124</v>
      </c>
      <c r="C25" s="67">
        <v>24</v>
      </c>
      <c r="D25" s="67">
        <f t="shared" si="0"/>
        <v>3</v>
      </c>
      <c r="E25" s="8"/>
      <c r="F25" s="8"/>
      <c r="G25" s="8"/>
      <c r="H25" s="8"/>
      <c r="I25" s="8"/>
      <c r="J25" s="8"/>
      <c r="K25" s="8"/>
      <c r="M25" s="9">
        <f>F17*8</f>
        <v>939.4</v>
      </c>
    </row>
    <row r="26" spans="1:15" s="9" customFormat="1" ht="18" customHeight="1" x14ac:dyDescent="0.25">
      <c r="A26" s="79"/>
      <c r="B26" s="80" t="s">
        <v>123</v>
      </c>
      <c r="C26" s="79">
        <v>8</v>
      </c>
      <c r="D26" s="79"/>
      <c r="E26" s="8"/>
      <c r="F26" s="8"/>
      <c r="G26" s="8"/>
      <c r="H26" s="8"/>
      <c r="I26" s="8"/>
      <c r="J26" s="8"/>
      <c r="K26" s="8"/>
    </row>
    <row r="27" spans="1:15" s="9" customFormat="1" ht="18" customHeight="1" x14ac:dyDescent="0.25">
      <c r="A27" s="67">
        <v>12</v>
      </c>
      <c r="B27" s="20" t="s">
        <v>34</v>
      </c>
      <c r="C27" s="66">
        <v>3</v>
      </c>
      <c r="D27" s="67">
        <f t="shared" si="0"/>
        <v>0.375</v>
      </c>
      <c r="E27" s="8"/>
      <c r="F27" s="8"/>
      <c r="G27" s="8"/>
      <c r="H27" s="8"/>
      <c r="I27" s="8"/>
      <c r="J27" s="101">
        <f>SUM(H35:H36)</f>
        <v>0</v>
      </c>
      <c r="K27" s="8"/>
    </row>
    <row r="28" spans="1:15" s="9" customFormat="1" ht="18" customHeight="1" x14ac:dyDescent="0.25">
      <c r="A28" s="67">
        <v>13</v>
      </c>
      <c r="B28" s="20" t="s">
        <v>32</v>
      </c>
      <c r="C28" s="66">
        <v>3</v>
      </c>
      <c r="D28" s="67">
        <f t="shared" si="0"/>
        <v>0.375</v>
      </c>
      <c r="E28" s="8"/>
      <c r="F28" s="8"/>
      <c r="G28" s="8"/>
      <c r="H28" s="8"/>
      <c r="I28" s="8"/>
      <c r="J28" s="101"/>
      <c r="K28" s="8"/>
    </row>
    <row r="29" spans="1:15" s="9" customFormat="1" ht="18" customHeight="1" thickBot="1" x14ac:dyDescent="0.3">
      <c r="A29" s="67">
        <v>14</v>
      </c>
      <c r="B29" s="20" t="s">
        <v>33</v>
      </c>
      <c r="C29" s="67">
        <v>1</v>
      </c>
      <c r="D29" s="67">
        <f t="shared" si="0"/>
        <v>0.125</v>
      </c>
      <c r="E29" s="8"/>
      <c r="F29" s="8"/>
      <c r="G29" s="8"/>
      <c r="H29" s="8"/>
      <c r="I29" s="8"/>
      <c r="J29" s="8"/>
      <c r="K29" s="8"/>
    </row>
    <row r="30" spans="1:15" s="9" customFormat="1" ht="25.5" customHeight="1" thickBot="1" x14ac:dyDescent="0.3">
      <c r="A30" s="67">
        <v>15</v>
      </c>
      <c r="B30" s="20" t="s">
        <v>35</v>
      </c>
      <c r="C30" s="67">
        <v>4</v>
      </c>
      <c r="D30" s="67">
        <f t="shared" si="0"/>
        <v>0.5</v>
      </c>
      <c r="E30" s="8"/>
      <c r="F30" s="8"/>
      <c r="G30" s="8"/>
      <c r="H30" s="8"/>
      <c r="I30" s="8"/>
      <c r="J30" s="89" t="s">
        <v>141</v>
      </c>
      <c r="K30" s="90" t="s">
        <v>148</v>
      </c>
      <c r="L30" s="90" t="s">
        <v>149</v>
      </c>
      <c r="M30" s="90" t="s">
        <v>150</v>
      </c>
    </row>
    <row r="31" spans="1:15" s="9" customFormat="1" ht="33" customHeight="1" thickBot="1" x14ac:dyDescent="0.3">
      <c r="A31" s="67">
        <v>16</v>
      </c>
      <c r="B31" s="76" t="s">
        <v>36</v>
      </c>
      <c r="C31" s="67">
        <v>3</v>
      </c>
      <c r="D31" s="67">
        <f t="shared" si="0"/>
        <v>0.375</v>
      </c>
      <c r="E31" s="8"/>
      <c r="F31" s="8"/>
      <c r="G31" s="8"/>
      <c r="H31" s="8"/>
      <c r="I31" s="8"/>
      <c r="J31" s="91" t="s">
        <v>142</v>
      </c>
      <c r="K31" s="92">
        <v>80</v>
      </c>
      <c r="L31" s="92">
        <v>60</v>
      </c>
      <c r="M31" s="92"/>
      <c r="N31" s="9">
        <f>SUM(K31:M31)</f>
        <v>140</v>
      </c>
    </row>
    <row r="32" spans="1:15" s="9" customFormat="1" ht="18" customHeight="1" thickBot="1" x14ac:dyDescent="0.3">
      <c r="A32" s="67">
        <v>17</v>
      </c>
      <c r="B32" s="76" t="s">
        <v>125</v>
      </c>
      <c r="C32" s="67">
        <v>24</v>
      </c>
      <c r="D32" s="67">
        <f t="shared" si="0"/>
        <v>3</v>
      </c>
      <c r="E32" s="8"/>
      <c r="F32" s="8"/>
      <c r="G32" s="8"/>
      <c r="H32" s="8"/>
      <c r="I32" s="8"/>
      <c r="J32" s="93" t="s">
        <v>143</v>
      </c>
      <c r="K32" s="94">
        <v>80</v>
      </c>
      <c r="L32" s="95">
        <v>16</v>
      </c>
      <c r="M32" s="95"/>
    </row>
    <row r="33" spans="1:15" s="9" customFormat="1" ht="18" customHeight="1" thickBot="1" x14ac:dyDescent="0.3">
      <c r="A33" s="79"/>
      <c r="B33" s="80" t="s">
        <v>127</v>
      </c>
      <c r="C33" s="79">
        <v>3</v>
      </c>
      <c r="D33" s="79"/>
      <c r="E33" s="8"/>
      <c r="F33" s="8"/>
      <c r="G33" s="8"/>
      <c r="H33" s="8"/>
      <c r="I33" s="8"/>
      <c r="J33" s="91" t="s">
        <v>144</v>
      </c>
      <c r="K33" s="92">
        <v>48</v>
      </c>
      <c r="L33" s="92">
        <v>12</v>
      </c>
      <c r="M33" s="92"/>
      <c r="N33" s="9">
        <f>SUM(K33:M33)</f>
        <v>60</v>
      </c>
      <c r="O33" s="9">
        <f>H12*8</f>
        <v>48</v>
      </c>
    </row>
    <row r="34" spans="1:15" s="9" customFormat="1" ht="18" customHeight="1" thickBot="1" x14ac:dyDescent="0.3">
      <c r="A34" s="67">
        <v>18</v>
      </c>
      <c r="B34" s="20" t="s">
        <v>34</v>
      </c>
      <c r="C34" s="66">
        <v>1</v>
      </c>
      <c r="D34" s="67">
        <f t="shared" si="0"/>
        <v>0.125</v>
      </c>
      <c r="E34" s="8"/>
      <c r="F34" s="8"/>
      <c r="G34" s="8"/>
      <c r="H34" s="8"/>
      <c r="I34" s="8"/>
      <c r="J34" s="93" t="s">
        <v>145</v>
      </c>
      <c r="K34" s="94">
        <v>120</v>
      </c>
      <c r="L34" s="94">
        <v>60</v>
      </c>
      <c r="M34" s="94"/>
      <c r="N34" s="9">
        <f>SUM(K34:M34)</f>
        <v>180</v>
      </c>
      <c r="O34" s="9">
        <f>H8*8</f>
        <v>109</v>
      </c>
    </row>
    <row r="35" spans="1:15" s="9" customFormat="1" ht="18" customHeight="1" thickBot="1" x14ac:dyDescent="0.3">
      <c r="A35" s="67">
        <v>19</v>
      </c>
      <c r="B35" s="20" t="s">
        <v>32</v>
      </c>
      <c r="C35" s="67">
        <v>1</v>
      </c>
      <c r="D35" s="67">
        <f t="shared" si="0"/>
        <v>0.125</v>
      </c>
      <c r="E35" s="8"/>
      <c r="F35" s="8"/>
      <c r="G35" s="8"/>
      <c r="H35" s="8"/>
      <c r="I35" s="8"/>
      <c r="J35" s="91" t="s">
        <v>146</v>
      </c>
      <c r="K35" s="92">
        <v>160</v>
      </c>
      <c r="L35" s="92">
        <v>160</v>
      </c>
      <c r="M35" s="92"/>
      <c r="N35" s="99">
        <f>SUM(K35:M36)</f>
        <v>800</v>
      </c>
      <c r="O35" s="9">
        <f>J9*8</f>
        <v>464</v>
      </c>
    </row>
    <row r="36" spans="1:15" s="9" customFormat="1" ht="33.75" customHeight="1" thickBot="1" x14ac:dyDescent="0.3">
      <c r="A36" s="67">
        <v>20</v>
      </c>
      <c r="B36" s="20" t="s">
        <v>33</v>
      </c>
      <c r="C36" s="67">
        <v>1</v>
      </c>
      <c r="D36" s="67">
        <f t="shared" si="0"/>
        <v>0.125</v>
      </c>
      <c r="E36" s="8"/>
      <c r="F36" s="8"/>
      <c r="G36" s="8"/>
      <c r="H36" s="8"/>
      <c r="I36" s="8"/>
      <c r="J36" s="93" t="s">
        <v>147</v>
      </c>
      <c r="K36" s="94">
        <v>160</v>
      </c>
      <c r="L36" s="94">
        <v>320</v>
      </c>
      <c r="M36" s="94"/>
      <c r="N36" s="99"/>
    </row>
    <row r="37" spans="1:15" s="9" customFormat="1" ht="18" customHeight="1" thickBot="1" x14ac:dyDescent="0.3">
      <c r="A37" s="67">
        <v>21</v>
      </c>
      <c r="B37" s="20" t="s">
        <v>35</v>
      </c>
      <c r="C37" s="66">
        <v>1</v>
      </c>
      <c r="D37" s="67">
        <f t="shared" si="0"/>
        <v>0.125</v>
      </c>
      <c r="E37" s="8"/>
      <c r="F37" s="8"/>
      <c r="G37" s="8"/>
      <c r="H37" s="8"/>
      <c r="I37" s="8"/>
      <c r="J37" s="93" t="s">
        <v>6</v>
      </c>
      <c r="K37" s="94">
        <v>80</v>
      </c>
      <c r="L37" s="94">
        <v>320</v>
      </c>
      <c r="M37" s="94"/>
      <c r="N37" s="9">
        <f>SUM(K37:M37)</f>
        <v>400</v>
      </c>
      <c r="O37" s="9">
        <f>H13*8</f>
        <v>254.39999999999998</v>
      </c>
    </row>
    <row r="38" spans="1:15" s="9" customFormat="1" ht="28.5" customHeight="1" thickBot="1" x14ac:dyDescent="0.3">
      <c r="A38" s="67">
        <v>22</v>
      </c>
      <c r="B38" s="76" t="s">
        <v>36</v>
      </c>
      <c r="C38" s="71">
        <v>1</v>
      </c>
      <c r="D38" s="67">
        <f t="shared" si="0"/>
        <v>0.125</v>
      </c>
      <c r="E38" s="8"/>
      <c r="F38" s="8"/>
      <c r="G38" s="8"/>
      <c r="H38" s="8"/>
      <c r="I38" s="8"/>
      <c r="J38" s="97" t="s">
        <v>2</v>
      </c>
      <c r="K38" s="98"/>
      <c r="L38" s="98"/>
      <c r="M38" s="96">
        <f>SUM(K31:M37)</f>
        <v>1676</v>
      </c>
      <c r="N38" s="9">
        <f>75000/M38</f>
        <v>44.749403341288783</v>
      </c>
    </row>
    <row r="39" spans="1:15" s="9" customFormat="1" ht="21.75" customHeight="1" x14ac:dyDescent="0.25">
      <c r="A39" s="67">
        <v>23</v>
      </c>
      <c r="B39" s="76" t="s">
        <v>125</v>
      </c>
      <c r="C39" s="71">
        <v>16</v>
      </c>
      <c r="D39" s="67">
        <f t="shared" si="0"/>
        <v>2</v>
      </c>
      <c r="E39" s="8"/>
      <c r="F39" s="8"/>
      <c r="G39" s="8"/>
      <c r="H39" s="8"/>
      <c r="I39" s="8"/>
      <c r="J39" s="8"/>
      <c r="K39" s="8"/>
      <c r="M39" s="9">
        <f>F31*8</f>
        <v>0</v>
      </c>
    </row>
    <row r="40" spans="1:15" s="9" customFormat="1" ht="24.75" customHeight="1" x14ac:dyDescent="0.25">
      <c r="A40" s="79"/>
      <c r="B40" s="80" t="s">
        <v>128</v>
      </c>
      <c r="C40" s="79">
        <v>3</v>
      </c>
      <c r="D40" s="79"/>
      <c r="E40" s="8"/>
      <c r="F40" s="8"/>
      <c r="G40" s="8"/>
      <c r="H40" s="8"/>
      <c r="I40" s="8"/>
      <c r="J40" s="8"/>
      <c r="K40" s="8"/>
    </row>
    <row r="41" spans="1:15" s="9" customFormat="1" ht="18" customHeight="1" x14ac:dyDescent="0.25">
      <c r="A41" s="67">
        <v>24</v>
      </c>
      <c r="B41" s="76" t="s">
        <v>34</v>
      </c>
      <c r="C41" s="66">
        <v>1</v>
      </c>
      <c r="D41" s="67">
        <f t="shared" si="0"/>
        <v>0.125</v>
      </c>
      <c r="E41" s="8"/>
      <c r="F41" s="8"/>
      <c r="G41" s="8"/>
      <c r="H41" s="8"/>
      <c r="I41" s="8"/>
      <c r="J41" s="8"/>
      <c r="K41" s="8"/>
    </row>
    <row r="42" spans="1:15" s="9" customFormat="1" ht="21.75" customHeight="1" x14ac:dyDescent="0.25">
      <c r="A42" s="67">
        <v>25</v>
      </c>
      <c r="B42" s="76" t="s">
        <v>32</v>
      </c>
      <c r="C42" s="66">
        <v>1</v>
      </c>
      <c r="D42" s="67">
        <f t="shared" si="0"/>
        <v>0.125</v>
      </c>
      <c r="E42" s="8"/>
      <c r="F42" s="8"/>
      <c r="G42" s="8"/>
      <c r="H42" s="8"/>
      <c r="I42" s="8"/>
      <c r="J42" s="8"/>
      <c r="K42" s="8"/>
    </row>
    <row r="43" spans="1:15" s="9" customFormat="1" ht="18" customHeight="1" x14ac:dyDescent="0.25">
      <c r="A43" s="67">
        <v>26</v>
      </c>
      <c r="B43" s="76" t="s">
        <v>33</v>
      </c>
      <c r="C43" s="66">
        <v>1</v>
      </c>
      <c r="D43" s="67">
        <f t="shared" si="0"/>
        <v>0.125</v>
      </c>
      <c r="E43" s="8"/>
      <c r="F43" s="8"/>
      <c r="G43" s="8"/>
      <c r="H43" s="8"/>
      <c r="I43" s="8"/>
      <c r="J43" s="8"/>
      <c r="K43" s="8"/>
    </row>
    <row r="44" spans="1:15" s="21" customFormat="1" ht="18" customHeight="1" x14ac:dyDescent="0.25">
      <c r="A44" s="67">
        <v>27</v>
      </c>
      <c r="B44" s="76" t="s">
        <v>35</v>
      </c>
      <c r="C44" s="66">
        <v>1</v>
      </c>
      <c r="D44" s="67">
        <f t="shared" si="0"/>
        <v>0.125</v>
      </c>
      <c r="E44" s="8"/>
      <c r="F44" s="8"/>
      <c r="G44" s="8"/>
      <c r="H44" s="8"/>
      <c r="I44" s="8"/>
      <c r="J44" s="8"/>
      <c r="K44" s="8"/>
      <c r="L44" s="9"/>
      <c r="M44" s="9"/>
    </row>
    <row r="45" spans="1:15" s="9" customFormat="1" ht="34.5" customHeight="1" x14ac:dyDescent="0.25">
      <c r="A45" s="67">
        <v>28</v>
      </c>
      <c r="B45" s="76" t="s">
        <v>36</v>
      </c>
      <c r="C45" s="66">
        <v>1</v>
      </c>
      <c r="D45" s="67">
        <f t="shared" si="0"/>
        <v>0.125</v>
      </c>
      <c r="E45" s="48"/>
      <c r="G45" s="34"/>
      <c r="H45" s="8"/>
      <c r="I45" s="8"/>
      <c r="J45" s="8"/>
      <c r="K45" s="8"/>
    </row>
    <row r="46" spans="1:15" s="9" customFormat="1" ht="18" customHeight="1" x14ac:dyDescent="0.25">
      <c r="A46" s="67">
        <v>29</v>
      </c>
      <c r="B46" s="76" t="s">
        <v>125</v>
      </c>
      <c r="C46" s="67">
        <v>16</v>
      </c>
      <c r="D46" s="67">
        <f t="shared" si="0"/>
        <v>2</v>
      </c>
      <c r="E46" s="23"/>
      <c r="G46" s="8"/>
      <c r="H46" s="8"/>
      <c r="I46" s="8"/>
      <c r="J46" s="1"/>
      <c r="K46" s="1"/>
    </row>
    <row r="47" spans="1:15" s="9" customFormat="1" ht="15.75" customHeight="1" x14ac:dyDescent="0.25">
      <c r="A47" s="79"/>
      <c r="B47" s="80" t="s">
        <v>129</v>
      </c>
      <c r="C47" s="79">
        <v>6</v>
      </c>
      <c r="D47" s="79"/>
      <c r="E47" s="23"/>
      <c r="G47" s="8"/>
      <c r="H47" s="8"/>
      <c r="I47" s="8"/>
      <c r="J47" s="1"/>
      <c r="K47" s="1"/>
    </row>
    <row r="48" spans="1:15" s="9" customFormat="1" ht="16.5" customHeight="1" x14ac:dyDescent="0.25">
      <c r="A48" s="67">
        <v>30</v>
      </c>
      <c r="B48" s="76" t="s">
        <v>34</v>
      </c>
      <c r="C48" s="67">
        <v>1</v>
      </c>
      <c r="D48" s="67">
        <f t="shared" si="0"/>
        <v>0.125</v>
      </c>
      <c r="E48" s="23"/>
      <c r="G48" s="8"/>
      <c r="H48" s="8"/>
      <c r="I48" s="8"/>
      <c r="J48" s="1"/>
      <c r="K48" s="1"/>
    </row>
    <row r="49" spans="1:13" s="9" customFormat="1" ht="18" customHeight="1" x14ac:dyDescent="0.25">
      <c r="A49" s="67">
        <v>31</v>
      </c>
      <c r="B49" s="76" t="s">
        <v>37</v>
      </c>
      <c r="C49" s="66">
        <v>8</v>
      </c>
      <c r="D49" s="67">
        <f t="shared" si="0"/>
        <v>1</v>
      </c>
      <c r="G49" s="1"/>
      <c r="H49" s="1"/>
      <c r="I49" s="8"/>
      <c r="J49" s="1"/>
      <c r="K49" s="1"/>
      <c r="L49" s="11"/>
      <c r="M49" s="11"/>
    </row>
    <row r="50" spans="1:13" s="9" customFormat="1" ht="18" customHeight="1" x14ac:dyDescent="0.25">
      <c r="A50" s="67">
        <v>32</v>
      </c>
      <c r="B50" s="76" t="s">
        <v>38</v>
      </c>
      <c r="C50" s="66">
        <v>4</v>
      </c>
      <c r="D50" s="67">
        <f t="shared" si="0"/>
        <v>0.5</v>
      </c>
      <c r="E50" s="68"/>
      <c r="F50" s="69"/>
      <c r="G50" s="69"/>
      <c r="H50" s="70"/>
      <c r="I50" s="8"/>
      <c r="J50" s="1"/>
      <c r="K50" s="1"/>
    </row>
    <row r="51" spans="1:13" s="9" customFormat="1" ht="18" customHeight="1" x14ac:dyDescent="0.25">
      <c r="A51" s="67">
        <v>33</v>
      </c>
      <c r="B51" s="76" t="s">
        <v>39</v>
      </c>
      <c r="C51" s="66">
        <v>8</v>
      </c>
      <c r="D51" s="67">
        <f t="shared" si="0"/>
        <v>1</v>
      </c>
      <c r="E51" s="59"/>
      <c r="G51" s="1"/>
      <c r="H51" s="1"/>
      <c r="I51" s="1"/>
      <c r="J51" s="1"/>
      <c r="K51" s="1"/>
    </row>
    <row r="52" spans="1:13" s="9" customFormat="1" ht="21.75" customHeight="1" x14ac:dyDescent="0.25">
      <c r="A52" s="67">
        <v>34</v>
      </c>
      <c r="B52" s="76" t="s">
        <v>125</v>
      </c>
      <c r="C52" s="67">
        <v>24</v>
      </c>
      <c r="D52" s="67">
        <f t="shared" si="0"/>
        <v>3</v>
      </c>
      <c r="E52" s="55"/>
      <c r="G52" s="1"/>
      <c r="H52" s="1"/>
      <c r="I52" s="1"/>
      <c r="J52" s="1"/>
      <c r="K52" s="1"/>
    </row>
    <row r="53" spans="1:13" s="9" customFormat="1" ht="18" customHeight="1" x14ac:dyDescent="0.25">
      <c r="A53" s="79"/>
      <c r="B53" s="80" t="s">
        <v>130</v>
      </c>
      <c r="C53" s="79">
        <v>6</v>
      </c>
      <c r="D53" s="79"/>
      <c r="E53" s="55"/>
      <c r="F53" s="54"/>
      <c r="G53" s="1"/>
      <c r="H53" s="1"/>
      <c r="I53" s="1"/>
      <c r="J53" s="1"/>
      <c r="K53" s="1"/>
      <c r="L53" s="1"/>
      <c r="M53" s="1"/>
    </row>
    <row r="54" spans="1:13" s="11" customFormat="1" ht="18" customHeight="1" x14ac:dyDescent="0.25">
      <c r="A54" s="67">
        <v>35</v>
      </c>
      <c r="B54" s="76" t="s">
        <v>34</v>
      </c>
      <c r="C54" s="67">
        <v>1</v>
      </c>
      <c r="D54" s="67">
        <f t="shared" si="0"/>
        <v>0.125</v>
      </c>
      <c r="E54" s="48"/>
      <c r="F54" s="23"/>
      <c r="G54" s="1"/>
      <c r="H54" s="1"/>
      <c r="I54" s="1"/>
      <c r="J54" s="1"/>
      <c r="K54" s="1"/>
      <c r="L54" s="1"/>
      <c r="M54" s="1"/>
    </row>
    <row r="55" spans="1:13" s="9" customFormat="1" ht="18" customHeight="1" x14ac:dyDescent="0.25">
      <c r="A55" s="67">
        <v>36</v>
      </c>
      <c r="B55" s="76" t="s">
        <v>40</v>
      </c>
      <c r="C55" s="66">
        <v>4</v>
      </c>
      <c r="D55" s="67">
        <f t="shared" si="0"/>
        <v>0.5</v>
      </c>
      <c r="G55" s="1"/>
      <c r="H55" s="1"/>
      <c r="I55" s="1"/>
      <c r="J55" s="1"/>
      <c r="K55" s="1"/>
      <c r="L55" s="1"/>
      <c r="M55" s="1"/>
    </row>
    <row r="56" spans="1:13" s="9" customFormat="1" ht="18" customHeight="1" x14ac:dyDescent="0.25">
      <c r="A56" s="67">
        <v>37</v>
      </c>
      <c r="B56" s="76" t="s">
        <v>41</v>
      </c>
      <c r="C56" s="66">
        <v>4</v>
      </c>
      <c r="D56" s="67">
        <f t="shared" si="0"/>
        <v>0.5</v>
      </c>
      <c r="E56" s="23"/>
      <c r="G56" s="1"/>
      <c r="H56" s="1"/>
      <c r="I56" s="1"/>
      <c r="J56" s="1"/>
      <c r="K56" s="1"/>
      <c r="L56" s="1"/>
      <c r="M56" s="1"/>
    </row>
    <row r="57" spans="1:13" s="9" customFormat="1" ht="18" customHeight="1" x14ac:dyDescent="0.25">
      <c r="A57" s="67">
        <v>38</v>
      </c>
      <c r="B57" s="76" t="s">
        <v>42</v>
      </c>
      <c r="C57" s="66">
        <v>4</v>
      </c>
      <c r="D57" s="67">
        <f t="shared" si="0"/>
        <v>0.5</v>
      </c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67">
        <v>39</v>
      </c>
      <c r="B58" s="76" t="s">
        <v>126</v>
      </c>
      <c r="C58" s="67">
        <v>16</v>
      </c>
      <c r="D58" s="67">
        <f t="shared" si="0"/>
        <v>2</v>
      </c>
      <c r="E58" s="58"/>
    </row>
    <row r="59" spans="1:13" ht="22.5" customHeight="1" x14ac:dyDescent="0.25">
      <c r="A59" s="79"/>
      <c r="B59" s="80" t="s">
        <v>131</v>
      </c>
      <c r="C59" s="81">
        <v>5</v>
      </c>
      <c r="D59" s="79"/>
      <c r="E59"/>
    </row>
    <row r="60" spans="1:13" x14ac:dyDescent="0.25">
      <c r="A60" s="67">
        <v>40</v>
      </c>
      <c r="B60" s="76" t="s">
        <v>43</v>
      </c>
      <c r="C60" s="67">
        <v>4</v>
      </c>
      <c r="D60" s="67">
        <f t="shared" si="0"/>
        <v>0.5</v>
      </c>
      <c r="E60" s="56"/>
    </row>
    <row r="61" spans="1:13" x14ac:dyDescent="0.25">
      <c r="A61" s="67">
        <v>41</v>
      </c>
      <c r="B61" s="76" t="s">
        <v>44</v>
      </c>
      <c r="C61" s="66">
        <v>1</v>
      </c>
      <c r="D61" s="67">
        <f t="shared" si="0"/>
        <v>0.125</v>
      </c>
      <c r="E61"/>
    </row>
    <row r="62" spans="1:13" x14ac:dyDescent="0.25">
      <c r="A62" s="67">
        <v>42</v>
      </c>
      <c r="B62" s="76" t="s">
        <v>45</v>
      </c>
      <c r="C62" s="66">
        <v>8</v>
      </c>
      <c r="D62" s="67">
        <f t="shared" si="0"/>
        <v>1</v>
      </c>
      <c r="E62"/>
    </row>
    <row r="63" spans="1:13" x14ac:dyDescent="0.25">
      <c r="A63" s="67">
        <v>43</v>
      </c>
      <c r="B63" s="76" t="s">
        <v>125</v>
      </c>
      <c r="C63" s="67">
        <v>16</v>
      </c>
      <c r="D63" s="67">
        <f t="shared" si="0"/>
        <v>2</v>
      </c>
      <c r="E63"/>
    </row>
    <row r="64" spans="1:13" x14ac:dyDescent="0.25">
      <c r="A64" s="79"/>
      <c r="B64" s="80" t="s">
        <v>132</v>
      </c>
      <c r="C64" s="81">
        <v>8</v>
      </c>
      <c r="D64" s="82"/>
      <c r="E64"/>
    </row>
    <row r="65" spans="1:5" ht="19.5" customHeight="1" x14ac:dyDescent="0.25">
      <c r="A65" s="67">
        <v>44</v>
      </c>
      <c r="B65" s="76" t="s">
        <v>46</v>
      </c>
      <c r="C65" s="67">
        <v>4</v>
      </c>
      <c r="D65" s="67">
        <f t="shared" si="0"/>
        <v>0.5</v>
      </c>
      <c r="E65" s="56"/>
    </row>
    <row r="66" spans="1:5" x14ac:dyDescent="0.25">
      <c r="A66" s="12">
        <v>45</v>
      </c>
      <c r="B66" s="76" t="s">
        <v>47</v>
      </c>
      <c r="C66" s="66">
        <v>3</v>
      </c>
      <c r="D66" s="67">
        <f t="shared" si="0"/>
        <v>0.375</v>
      </c>
      <c r="E66"/>
    </row>
    <row r="67" spans="1:5" x14ac:dyDescent="0.25">
      <c r="A67" s="67">
        <v>46</v>
      </c>
      <c r="B67" s="76" t="s">
        <v>48</v>
      </c>
      <c r="C67" s="66">
        <v>3</v>
      </c>
      <c r="D67" s="67">
        <f t="shared" si="0"/>
        <v>0.375</v>
      </c>
      <c r="E67"/>
    </row>
    <row r="68" spans="1:5" x14ac:dyDescent="0.25">
      <c r="A68" s="67">
        <v>47</v>
      </c>
      <c r="B68" s="76" t="s">
        <v>125</v>
      </c>
      <c r="C68" s="67">
        <v>8</v>
      </c>
      <c r="D68" s="67">
        <f t="shared" si="0"/>
        <v>1</v>
      </c>
      <c r="E68"/>
    </row>
    <row r="69" spans="1:5" x14ac:dyDescent="0.25">
      <c r="A69" s="79"/>
      <c r="B69" s="80" t="s">
        <v>134</v>
      </c>
      <c r="C69" s="81">
        <v>8</v>
      </c>
      <c r="D69" s="82"/>
      <c r="E69"/>
    </row>
    <row r="70" spans="1:5" x14ac:dyDescent="0.25">
      <c r="A70" s="67">
        <v>48</v>
      </c>
      <c r="B70" s="76" t="s">
        <v>133</v>
      </c>
      <c r="C70" s="67">
        <v>3</v>
      </c>
      <c r="D70" s="67">
        <f t="shared" si="0"/>
        <v>0.375</v>
      </c>
    </row>
    <row r="71" spans="1:5" x14ac:dyDescent="0.25">
      <c r="A71" s="12">
        <v>49</v>
      </c>
      <c r="B71" s="76" t="s">
        <v>49</v>
      </c>
      <c r="C71" s="66">
        <v>2</v>
      </c>
      <c r="D71" s="12">
        <f>C71/8</f>
        <v>0.25</v>
      </c>
    </row>
    <row r="72" spans="1:5" x14ac:dyDescent="0.25">
      <c r="A72" s="12">
        <v>50</v>
      </c>
      <c r="B72" s="76" t="s">
        <v>50</v>
      </c>
      <c r="C72" s="66">
        <v>3</v>
      </c>
      <c r="D72" s="12">
        <f>C72/8</f>
        <v>0.375</v>
      </c>
      <c r="E72" s="57"/>
    </row>
    <row r="73" spans="1:5" x14ac:dyDescent="0.25">
      <c r="A73" s="67">
        <v>51</v>
      </c>
      <c r="B73" s="76" t="s">
        <v>125</v>
      </c>
      <c r="C73" s="67">
        <v>8</v>
      </c>
      <c r="D73" s="67">
        <f>C73/8</f>
        <v>1</v>
      </c>
    </row>
    <row r="74" spans="1:5" x14ac:dyDescent="0.25">
      <c r="A74" s="79"/>
      <c r="B74" s="80" t="s">
        <v>135</v>
      </c>
      <c r="C74" s="81">
        <v>4</v>
      </c>
      <c r="D74" s="82"/>
    </row>
    <row r="75" spans="1:5" x14ac:dyDescent="0.25">
      <c r="A75" s="67">
        <v>52</v>
      </c>
      <c r="B75" s="76" t="s">
        <v>51</v>
      </c>
      <c r="C75" s="67">
        <v>3</v>
      </c>
      <c r="D75" s="67">
        <f>C75/8</f>
        <v>0.375</v>
      </c>
      <c r="E75" s="45"/>
    </row>
    <row r="76" spans="1:5" x14ac:dyDescent="0.25">
      <c r="A76" s="67">
        <v>53</v>
      </c>
      <c r="B76" s="76" t="s">
        <v>52</v>
      </c>
      <c r="C76" s="67">
        <v>3</v>
      </c>
      <c r="D76" s="67">
        <f>C76/8</f>
        <v>0.375</v>
      </c>
    </row>
    <row r="77" spans="1:5" x14ac:dyDescent="0.25">
      <c r="A77" s="67">
        <v>54</v>
      </c>
      <c r="B77" s="76" t="s">
        <v>125</v>
      </c>
      <c r="C77" s="67">
        <v>8</v>
      </c>
      <c r="D77" s="67">
        <f>C77/8</f>
        <v>1</v>
      </c>
      <c r="E77" s="60"/>
    </row>
    <row r="78" spans="1:5" x14ac:dyDescent="0.25">
      <c r="A78" s="79"/>
      <c r="B78" s="80" t="s">
        <v>136</v>
      </c>
      <c r="C78" s="82">
        <v>4</v>
      </c>
      <c r="D78" s="82"/>
    </row>
    <row r="79" spans="1:5" x14ac:dyDescent="0.25">
      <c r="A79" s="67">
        <v>55</v>
      </c>
      <c r="B79" s="76" t="s">
        <v>53</v>
      </c>
      <c r="C79" s="67">
        <v>3</v>
      </c>
      <c r="D79" s="67">
        <f>C79/8</f>
        <v>0.375</v>
      </c>
    </row>
    <row r="80" spans="1:5" x14ac:dyDescent="0.25">
      <c r="A80" s="67">
        <v>56</v>
      </c>
      <c r="B80" s="76" t="s">
        <v>54</v>
      </c>
      <c r="C80" s="67">
        <v>2</v>
      </c>
      <c r="D80" s="67">
        <f>C80/8</f>
        <v>0.25</v>
      </c>
      <c r="E80" s="45"/>
    </row>
    <row r="81" spans="1:4" x14ac:dyDescent="0.25">
      <c r="A81" s="67">
        <v>57</v>
      </c>
      <c r="B81" s="76" t="s">
        <v>125</v>
      </c>
      <c r="C81" s="67">
        <v>8</v>
      </c>
      <c r="D81" s="67">
        <f>C81/8</f>
        <v>1</v>
      </c>
    </row>
    <row r="82" spans="1:4" x14ac:dyDescent="0.25">
      <c r="A82" s="79"/>
      <c r="B82" s="80" t="s">
        <v>138</v>
      </c>
      <c r="C82" s="81">
        <v>4</v>
      </c>
      <c r="D82" s="81"/>
    </row>
    <row r="83" spans="1:4" x14ac:dyDescent="0.25">
      <c r="A83" s="67">
        <v>58</v>
      </c>
      <c r="B83" s="76" t="s">
        <v>137</v>
      </c>
      <c r="C83" s="67">
        <v>2</v>
      </c>
      <c r="D83" s="67">
        <f>C83/8</f>
        <v>0.25</v>
      </c>
    </row>
    <row r="84" spans="1:4" x14ac:dyDescent="0.25">
      <c r="A84" s="67">
        <v>59</v>
      </c>
      <c r="B84" s="76" t="s">
        <v>55</v>
      </c>
      <c r="C84" s="67">
        <v>2</v>
      </c>
      <c r="D84" s="67">
        <f>C84/8</f>
        <v>0.25</v>
      </c>
    </row>
    <row r="85" spans="1:4" x14ac:dyDescent="0.25">
      <c r="A85" s="67">
        <v>60</v>
      </c>
      <c r="B85" s="76" t="s">
        <v>56</v>
      </c>
      <c r="C85" s="67">
        <v>2</v>
      </c>
      <c r="D85" s="67">
        <f>C85/8</f>
        <v>0.25</v>
      </c>
    </row>
    <row r="86" spans="1:4" x14ac:dyDescent="0.25">
      <c r="A86" s="67">
        <v>61</v>
      </c>
      <c r="B86" s="76" t="s">
        <v>125</v>
      </c>
      <c r="C86" s="67">
        <v>8</v>
      </c>
      <c r="D86" s="67">
        <f>C86/8</f>
        <v>1</v>
      </c>
    </row>
    <row r="87" spans="1:4" x14ac:dyDescent="0.25">
      <c r="A87" s="79"/>
      <c r="B87" s="80" t="s">
        <v>139</v>
      </c>
      <c r="C87" s="81">
        <v>5</v>
      </c>
      <c r="D87" s="81"/>
    </row>
    <row r="88" spans="1:4" x14ac:dyDescent="0.25">
      <c r="A88" s="67">
        <v>62</v>
      </c>
      <c r="B88" s="76" t="s">
        <v>60</v>
      </c>
      <c r="C88" s="67">
        <v>8</v>
      </c>
      <c r="D88" s="67">
        <f>C88/8</f>
        <v>1</v>
      </c>
    </row>
    <row r="89" spans="1:4" x14ac:dyDescent="0.25">
      <c r="A89" s="67">
        <v>63</v>
      </c>
      <c r="B89" s="76" t="s">
        <v>58</v>
      </c>
      <c r="C89" s="67">
        <v>1</v>
      </c>
      <c r="D89" s="67">
        <f>C89/8</f>
        <v>0.125</v>
      </c>
    </row>
    <row r="90" spans="1:4" x14ac:dyDescent="0.25">
      <c r="A90" s="67">
        <v>64</v>
      </c>
      <c r="B90" s="76" t="s">
        <v>59</v>
      </c>
      <c r="C90" s="67">
        <v>1</v>
      </c>
      <c r="D90" s="67">
        <f>C90/8</f>
        <v>0.125</v>
      </c>
    </row>
    <row r="91" spans="1:4" x14ac:dyDescent="0.25">
      <c r="A91" s="67">
        <v>65</v>
      </c>
      <c r="B91" s="76" t="s">
        <v>57</v>
      </c>
      <c r="C91" s="67">
        <v>1</v>
      </c>
      <c r="D91" s="67">
        <f>C91/8</f>
        <v>0.125</v>
      </c>
    </row>
    <row r="92" spans="1:4" x14ac:dyDescent="0.25">
      <c r="A92" s="67">
        <v>66</v>
      </c>
      <c r="B92" s="76" t="s">
        <v>125</v>
      </c>
      <c r="C92" s="67">
        <v>16</v>
      </c>
      <c r="D92" s="67">
        <f>C92/8</f>
        <v>2</v>
      </c>
    </row>
    <row r="93" spans="1:4" x14ac:dyDescent="0.25">
      <c r="A93" s="79"/>
      <c r="B93" s="80" t="s">
        <v>61</v>
      </c>
      <c r="C93" s="81">
        <v>5</v>
      </c>
      <c r="D93" s="81"/>
    </row>
    <row r="94" spans="1:4" x14ac:dyDescent="0.25">
      <c r="A94" s="67">
        <v>67</v>
      </c>
      <c r="B94" s="76" t="s">
        <v>62</v>
      </c>
      <c r="C94" s="67">
        <v>3</v>
      </c>
      <c r="D94" s="67">
        <f>C94/8</f>
        <v>0.375</v>
      </c>
    </row>
    <row r="95" spans="1:4" x14ac:dyDescent="0.25">
      <c r="A95" s="67">
        <v>68</v>
      </c>
      <c r="B95" s="76" t="s">
        <v>63</v>
      </c>
      <c r="C95" s="67">
        <v>1</v>
      </c>
      <c r="D95" s="67">
        <f>C95/8</f>
        <v>0.125</v>
      </c>
    </row>
    <row r="96" spans="1:4" x14ac:dyDescent="0.25">
      <c r="A96" s="67">
        <v>69</v>
      </c>
      <c r="B96" s="76" t="s">
        <v>64</v>
      </c>
      <c r="C96" s="67">
        <v>2</v>
      </c>
      <c r="D96" s="67">
        <f>C96/8</f>
        <v>0.25</v>
      </c>
    </row>
    <row r="97" spans="1:4" x14ac:dyDescent="0.25">
      <c r="A97" s="67">
        <v>70</v>
      </c>
      <c r="B97" s="76" t="s">
        <v>125</v>
      </c>
      <c r="C97" s="67">
        <v>8</v>
      </c>
      <c r="D97" s="67">
        <f>C97/8</f>
        <v>1</v>
      </c>
    </row>
    <row r="98" spans="1:4" x14ac:dyDescent="0.25">
      <c r="A98" s="79"/>
      <c r="B98" s="80" t="s">
        <v>65</v>
      </c>
      <c r="C98" s="81">
        <v>8</v>
      </c>
      <c r="D98" s="81"/>
    </row>
    <row r="99" spans="1:4" x14ac:dyDescent="0.25">
      <c r="A99" s="67">
        <v>71</v>
      </c>
      <c r="B99" s="77" t="s">
        <v>117</v>
      </c>
      <c r="C99" s="67">
        <v>48</v>
      </c>
      <c r="D99" s="67">
        <f>C99/8</f>
        <v>6</v>
      </c>
    </row>
    <row r="100" spans="1:4" x14ac:dyDescent="0.25">
      <c r="A100" s="79"/>
      <c r="B100" s="80" t="s">
        <v>70</v>
      </c>
      <c r="C100" s="81">
        <v>8</v>
      </c>
      <c r="D100" s="81"/>
    </row>
    <row r="101" spans="1:4" x14ac:dyDescent="0.25">
      <c r="A101" s="67">
        <v>72</v>
      </c>
      <c r="B101" s="76" t="s">
        <v>66</v>
      </c>
      <c r="C101" s="67">
        <v>4</v>
      </c>
      <c r="D101" s="67">
        <f t="shared" ref="D101:D107" si="2">C101/8</f>
        <v>0.5</v>
      </c>
    </row>
    <row r="102" spans="1:4" x14ac:dyDescent="0.25">
      <c r="A102" s="67">
        <v>73</v>
      </c>
      <c r="B102" s="76" t="s">
        <v>67</v>
      </c>
      <c r="C102" s="67">
        <v>4</v>
      </c>
      <c r="D102" s="67">
        <f t="shared" si="2"/>
        <v>0.5</v>
      </c>
    </row>
    <row r="103" spans="1:4" x14ac:dyDescent="0.25">
      <c r="A103" s="67">
        <v>74</v>
      </c>
      <c r="B103" s="76" t="s">
        <v>68</v>
      </c>
      <c r="C103" s="67">
        <v>4</v>
      </c>
      <c r="D103" s="67">
        <f t="shared" si="2"/>
        <v>0.5</v>
      </c>
    </row>
    <row r="104" spans="1:4" x14ac:dyDescent="0.25">
      <c r="A104" s="67">
        <v>75</v>
      </c>
      <c r="B104" s="76" t="s">
        <v>95</v>
      </c>
      <c r="C104" s="67">
        <v>8</v>
      </c>
      <c r="D104" s="67">
        <f t="shared" si="2"/>
        <v>1</v>
      </c>
    </row>
    <row r="105" spans="1:4" x14ac:dyDescent="0.25">
      <c r="A105" s="67">
        <v>76</v>
      </c>
      <c r="B105" s="76" t="s">
        <v>69</v>
      </c>
      <c r="C105" s="67">
        <v>4</v>
      </c>
      <c r="D105" s="67">
        <f t="shared" si="2"/>
        <v>0.5</v>
      </c>
    </row>
    <row r="106" spans="1:4" x14ac:dyDescent="0.25">
      <c r="A106" s="67">
        <v>77</v>
      </c>
      <c r="B106" s="76" t="s">
        <v>71</v>
      </c>
      <c r="C106" s="67">
        <v>6</v>
      </c>
      <c r="D106" s="67">
        <f t="shared" si="2"/>
        <v>0.75</v>
      </c>
    </row>
    <row r="107" spans="1:4" x14ac:dyDescent="0.25">
      <c r="A107" s="67">
        <v>78</v>
      </c>
      <c r="B107" s="76" t="s">
        <v>72</v>
      </c>
      <c r="C107" s="67">
        <v>4</v>
      </c>
      <c r="D107" s="67">
        <f t="shared" si="2"/>
        <v>0.5</v>
      </c>
    </row>
    <row r="108" spans="1:4" x14ac:dyDescent="0.25">
      <c r="A108" s="81"/>
      <c r="B108" s="85" t="s">
        <v>74</v>
      </c>
      <c r="C108" s="81">
        <v>8</v>
      </c>
      <c r="D108" s="81"/>
    </row>
    <row r="109" spans="1:4" x14ac:dyDescent="0.25">
      <c r="A109" s="67">
        <v>79</v>
      </c>
      <c r="B109" s="76" t="s">
        <v>73</v>
      </c>
      <c r="C109" s="67">
        <v>8</v>
      </c>
      <c r="D109" s="67">
        <f t="shared" ref="D109:D151" si="3">C109/8</f>
        <v>1</v>
      </c>
    </row>
    <row r="110" spans="1:4" x14ac:dyDescent="0.25">
      <c r="A110" s="67">
        <v>80</v>
      </c>
      <c r="B110" s="76" t="s">
        <v>79</v>
      </c>
      <c r="C110" s="67">
        <v>6</v>
      </c>
      <c r="D110" s="67">
        <f t="shared" si="3"/>
        <v>0.75</v>
      </c>
    </row>
    <row r="111" spans="1:4" x14ac:dyDescent="0.25">
      <c r="A111" s="67">
        <v>81</v>
      </c>
      <c r="B111" s="76" t="s">
        <v>80</v>
      </c>
      <c r="C111" s="67">
        <v>6</v>
      </c>
      <c r="D111" s="67">
        <f t="shared" si="3"/>
        <v>0.75</v>
      </c>
    </row>
    <row r="112" spans="1:4" x14ac:dyDescent="0.25">
      <c r="A112" s="67">
        <v>82</v>
      </c>
      <c r="B112" s="76" t="s">
        <v>81</v>
      </c>
      <c r="C112" s="67">
        <v>6</v>
      </c>
      <c r="D112" s="67">
        <f t="shared" si="3"/>
        <v>0.75</v>
      </c>
    </row>
    <row r="113" spans="1:16" x14ac:dyDescent="0.25">
      <c r="A113" s="67">
        <v>83</v>
      </c>
      <c r="B113" s="76" t="s">
        <v>77</v>
      </c>
      <c r="C113" s="67">
        <v>6</v>
      </c>
      <c r="D113" s="67">
        <f t="shared" si="3"/>
        <v>0.75</v>
      </c>
    </row>
    <row r="114" spans="1:16" ht="14.25" customHeight="1" x14ac:dyDescent="0.25">
      <c r="A114" s="67">
        <v>84</v>
      </c>
      <c r="B114" s="76" t="s">
        <v>82</v>
      </c>
      <c r="C114" s="67">
        <v>6</v>
      </c>
      <c r="D114" s="67">
        <f t="shared" si="3"/>
        <v>0.75</v>
      </c>
      <c r="J114" s="65"/>
      <c r="K114" s="65"/>
      <c r="L114" s="49"/>
      <c r="M114" s="49"/>
    </row>
    <row r="115" spans="1:16" x14ac:dyDescent="0.25">
      <c r="A115" s="67">
        <v>85</v>
      </c>
      <c r="B115" s="76" t="s">
        <v>76</v>
      </c>
      <c r="C115" s="67">
        <v>4</v>
      </c>
      <c r="D115" s="67">
        <f t="shared" si="3"/>
        <v>0.5</v>
      </c>
      <c r="J115" s="65"/>
      <c r="K115" s="65"/>
      <c r="L115" s="51"/>
      <c r="M115" s="51"/>
    </row>
    <row r="116" spans="1:16" x14ac:dyDescent="0.25">
      <c r="A116" s="67">
        <v>86</v>
      </c>
      <c r="B116" s="76" t="s">
        <v>78</v>
      </c>
      <c r="C116" s="67">
        <v>4</v>
      </c>
      <c r="D116" s="67">
        <f t="shared" si="3"/>
        <v>0.5</v>
      </c>
    </row>
    <row r="117" spans="1:16" x14ac:dyDescent="0.25">
      <c r="A117" s="67">
        <v>87</v>
      </c>
      <c r="B117" s="76" t="s">
        <v>75</v>
      </c>
      <c r="C117" s="67">
        <v>4</v>
      </c>
      <c r="D117" s="67">
        <f t="shared" si="3"/>
        <v>0.5</v>
      </c>
      <c r="J117" s="61"/>
      <c r="K117" s="62"/>
      <c r="L117" s="53"/>
      <c r="M117" s="38"/>
    </row>
    <row r="118" spans="1:16" x14ac:dyDescent="0.25">
      <c r="A118" s="81"/>
      <c r="B118" s="85" t="s">
        <v>83</v>
      </c>
      <c r="C118" s="81">
        <v>8</v>
      </c>
      <c r="D118" s="81"/>
      <c r="J118" s="75"/>
      <c r="K118" s="78"/>
      <c r="L118" s="53"/>
      <c r="M118" s="38"/>
    </row>
    <row r="119" spans="1:16" ht="15.75" customHeight="1" x14ac:dyDescent="0.25">
      <c r="A119" s="67">
        <v>88</v>
      </c>
      <c r="B119" s="76" t="s">
        <v>107</v>
      </c>
      <c r="C119" s="67">
        <v>16</v>
      </c>
      <c r="D119" s="67">
        <f t="shared" si="3"/>
        <v>2</v>
      </c>
      <c r="I119" s="65"/>
      <c r="J119" s="63"/>
      <c r="K119" s="64"/>
      <c r="L119" s="53"/>
      <c r="M119" s="38"/>
      <c r="N119" s="49"/>
      <c r="O119" s="49"/>
      <c r="P119" s="50"/>
    </row>
    <row r="120" spans="1:16" ht="17.25" customHeight="1" x14ac:dyDescent="0.25">
      <c r="A120" s="67">
        <v>89</v>
      </c>
      <c r="B120" s="76" t="s">
        <v>84</v>
      </c>
      <c r="C120" s="67">
        <v>4</v>
      </c>
      <c r="D120" s="67">
        <f t="shared" si="3"/>
        <v>0.5</v>
      </c>
      <c r="E120" s="38"/>
      <c r="I120" s="65"/>
      <c r="J120" s="44"/>
      <c r="K120" s="44"/>
      <c r="L120" s="44"/>
      <c r="M120" s="38"/>
      <c r="N120" s="51"/>
      <c r="O120" s="51"/>
      <c r="P120" s="52"/>
    </row>
    <row r="121" spans="1:16" ht="20.25" customHeight="1" x14ac:dyDescent="0.25">
      <c r="A121" s="67">
        <v>90</v>
      </c>
      <c r="B121" s="76" t="s">
        <v>106</v>
      </c>
      <c r="C121" s="67">
        <v>4</v>
      </c>
      <c r="D121" s="67">
        <f t="shared" si="3"/>
        <v>0.5</v>
      </c>
      <c r="E121" s="38"/>
      <c r="J121" s="43"/>
      <c r="K121" s="43"/>
      <c r="L121" s="43"/>
    </row>
    <row r="122" spans="1:16" ht="15.75" customHeight="1" x14ac:dyDescent="0.25">
      <c r="A122" s="67">
        <v>91</v>
      </c>
      <c r="B122" s="76" t="s">
        <v>85</v>
      </c>
      <c r="C122" s="67">
        <v>4</v>
      </c>
      <c r="D122" s="67">
        <f t="shared" si="3"/>
        <v>0.5</v>
      </c>
      <c r="E122" s="74"/>
      <c r="I122" s="61"/>
    </row>
    <row r="123" spans="1:16" ht="15.75" customHeight="1" x14ac:dyDescent="0.25">
      <c r="A123" s="67">
        <v>92</v>
      </c>
      <c r="B123" s="76" t="s">
        <v>86</v>
      </c>
      <c r="C123" s="67">
        <v>4</v>
      </c>
      <c r="D123" s="67">
        <f t="shared" si="3"/>
        <v>0.5</v>
      </c>
      <c r="E123" s="74"/>
      <c r="I123" s="75"/>
    </row>
    <row r="124" spans="1:16" ht="21" customHeight="1" x14ac:dyDescent="0.25">
      <c r="A124" s="67">
        <v>93</v>
      </c>
      <c r="B124" s="76" t="s">
        <v>87</v>
      </c>
      <c r="C124" s="67">
        <v>4</v>
      </c>
      <c r="D124" s="67">
        <f t="shared" si="3"/>
        <v>0.5</v>
      </c>
      <c r="E124" s="74"/>
      <c r="I124" s="63"/>
    </row>
    <row r="125" spans="1:16" x14ac:dyDescent="0.25">
      <c r="A125" s="67">
        <v>94</v>
      </c>
      <c r="B125" s="76" t="s">
        <v>88</v>
      </c>
      <c r="C125" s="67">
        <v>4</v>
      </c>
      <c r="D125" s="67">
        <f t="shared" si="3"/>
        <v>0.5</v>
      </c>
      <c r="E125" s="65"/>
      <c r="F125" s="65"/>
      <c r="G125" s="65"/>
      <c r="H125" s="65"/>
      <c r="I125" s="44"/>
    </row>
    <row r="126" spans="1:16" x14ac:dyDescent="0.25">
      <c r="A126" s="67">
        <v>95</v>
      </c>
      <c r="B126" s="76" t="s">
        <v>89</v>
      </c>
      <c r="C126" s="67">
        <v>4</v>
      </c>
      <c r="D126" s="67">
        <f t="shared" si="3"/>
        <v>0.5</v>
      </c>
      <c r="E126" s="75"/>
      <c r="F126" s="65"/>
      <c r="G126" s="65"/>
      <c r="H126" s="65"/>
      <c r="I126" s="43"/>
      <c r="M126" s="39"/>
    </row>
    <row r="127" spans="1:16" x14ac:dyDescent="0.25">
      <c r="A127" s="67">
        <v>96</v>
      </c>
      <c r="B127" s="76" t="s">
        <v>92</v>
      </c>
      <c r="C127" s="67">
        <v>4</v>
      </c>
      <c r="D127" s="67">
        <f t="shared" si="3"/>
        <v>0.5</v>
      </c>
      <c r="E127" s="75"/>
      <c r="M127" s="41"/>
    </row>
    <row r="128" spans="1:16" x14ac:dyDescent="0.25">
      <c r="A128" s="67">
        <v>97</v>
      </c>
      <c r="B128" s="76" t="s">
        <v>97</v>
      </c>
      <c r="C128" s="67">
        <v>4</v>
      </c>
      <c r="D128" s="67">
        <f t="shared" si="3"/>
        <v>0.5</v>
      </c>
      <c r="E128" s="61"/>
      <c r="F128" s="61"/>
      <c r="G128" s="61"/>
      <c r="H128" s="61"/>
    </row>
    <row r="129" spans="1:16" ht="18.75" customHeight="1" x14ac:dyDescent="0.25">
      <c r="A129" s="67">
        <v>98</v>
      </c>
      <c r="B129" s="76" t="s">
        <v>96</v>
      </c>
      <c r="C129" s="67">
        <v>4</v>
      </c>
      <c r="D129" s="67">
        <f t="shared" si="3"/>
        <v>0.5</v>
      </c>
      <c r="E129" s="63"/>
      <c r="F129" s="63"/>
      <c r="G129" s="63"/>
      <c r="H129" s="63"/>
    </row>
    <row r="130" spans="1:16" ht="18.75" customHeight="1" x14ac:dyDescent="0.25">
      <c r="A130" s="67">
        <v>99</v>
      </c>
      <c r="B130" s="76" t="s">
        <v>98</v>
      </c>
      <c r="C130" s="67">
        <v>4</v>
      </c>
      <c r="D130" s="67">
        <f t="shared" si="3"/>
        <v>0.5</v>
      </c>
      <c r="E130" s="53"/>
      <c r="F130" s="44"/>
      <c r="G130" s="44"/>
      <c r="H130" s="44"/>
    </row>
    <row r="131" spans="1:16" ht="21.75" customHeight="1" x14ac:dyDescent="0.25">
      <c r="A131" s="67">
        <v>100</v>
      </c>
      <c r="B131" s="76" t="s">
        <v>99</v>
      </c>
      <c r="C131" s="67">
        <v>4</v>
      </c>
      <c r="D131" s="67">
        <f t="shared" si="3"/>
        <v>0.5</v>
      </c>
      <c r="E131" s="44"/>
      <c r="F131" s="43"/>
      <c r="G131" s="43"/>
      <c r="H131" s="43"/>
      <c r="N131" s="39"/>
      <c r="O131" s="39"/>
      <c r="P131" s="40"/>
    </row>
    <row r="132" spans="1:16" ht="16.5" customHeight="1" x14ac:dyDescent="0.25">
      <c r="A132" s="67">
        <v>101</v>
      </c>
      <c r="B132" s="76" t="s">
        <v>93</v>
      </c>
      <c r="C132" s="67">
        <v>4</v>
      </c>
      <c r="D132" s="67">
        <f t="shared" si="3"/>
        <v>0.5</v>
      </c>
      <c r="E132" s="43"/>
      <c r="N132" s="41"/>
      <c r="O132" s="41"/>
      <c r="P132" s="42"/>
    </row>
    <row r="133" spans="1:16" x14ac:dyDescent="0.25">
      <c r="A133" s="79"/>
      <c r="B133" s="80" t="s">
        <v>101</v>
      </c>
      <c r="C133" s="79"/>
      <c r="D133" s="79"/>
    </row>
    <row r="134" spans="1:16" x14ac:dyDescent="0.25">
      <c r="A134" s="67">
        <v>102</v>
      </c>
      <c r="B134" s="76" t="s">
        <v>102</v>
      </c>
      <c r="C134" s="67">
        <v>4</v>
      </c>
      <c r="D134" s="67">
        <f t="shared" si="3"/>
        <v>0.5</v>
      </c>
    </row>
    <row r="135" spans="1:16" ht="15" customHeight="1" x14ac:dyDescent="0.25">
      <c r="A135" s="67">
        <v>103</v>
      </c>
      <c r="B135" s="76" t="s">
        <v>113</v>
      </c>
      <c r="C135" s="67">
        <v>4</v>
      </c>
      <c r="D135" s="67">
        <f t="shared" si="3"/>
        <v>0.5</v>
      </c>
    </row>
    <row r="136" spans="1:16" x14ac:dyDescent="0.25">
      <c r="A136" s="67">
        <v>104</v>
      </c>
      <c r="B136" s="76" t="s">
        <v>104</v>
      </c>
      <c r="C136" s="67">
        <v>3</v>
      </c>
      <c r="D136" s="67">
        <f t="shared" si="3"/>
        <v>0.375</v>
      </c>
    </row>
    <row r="137" spans="1:16" x14ac:dyDescent="0.25">
      <c r="A137" s="67">
        <v>105</v>
      </c>
      <c r="B137" s="76" t="s">
        <v>115</v>
      </c>
      <c r="C137" s="67">
        <v>3</v>
      </c>
      <c r="D137" s="67">
        <f t="shared" si="3"/>
        <v>0.375</v>
      </c>
    </row>
    <row r="138" spans="1:16" x14ac:dyDescent="0.25">
      <c r="A138" s="67">
        <v>106</v>
      </c>
      <c r="B138" s="76" t="s">
        <v>114</v>
      </c>
      <c r="C138" s="67">
        <v>2</v>
      </c>
      <c r="D138" s="67">
        <f t="shared" si="3"/>
        <v>0.25</v>
      </c>
    </row>
    <row r="139" spans="1:16" x14ac:dyDescent="0.25">
      <c r="A139" s="67">
        <v>107</v>
      </c>
      <c r="B139" s="76" t="s">
        <v>116</v>
      </c>
      <c r="C139" s="67">
        <v>2</v>
      </c>
      <c r="D139" s="67">
        <f t="shared" si="3"/>
        <v>0.25</v>
      </c>
    </row>
    <row r="140" spans="1:16" ht="22.5" customHeight="1" x14ac:dyDescent="0.25">
      <c r="A140" s="67">
        <v>108</v>
      </c>
      <c r="B140" s="76" t="s">
        <v>112</v>
      </c>
      <c r="C140" s="67">
        <v>2</v>
      </c>
      <c r="D140" s="67">
        <f t="shared" si="3"/>
        <v>0.25</v>
      </c>
    </row>
    <row r="141" spans="1:16" x14ac:dyDescent="0.25">
      <c r="A141" s="67">
        <v>109</v>
      </c>
      <c r="B141" s="76" t="s">
        <v>105</v>
      </c>
      <c r="C141" s="67">
        <v>4</v>
      </c>
      <c r="D141" s="67">
        <f t="shared" si="3"/>
        <v>0.5</v>
      </c>
    </row>
    <row r="142" spans="1:16" x14ac:dyDescent="0.25">
      <c r="A142" s="67">
        <v>110</v>
      </c>
      <c r="B142" s="76" t="s">
        <v>111</v>
      </c>
      <c r="C142" s="67">
        <v>6</v>
      </c>
      <c r="D142" s="67">
        <f t="shared" si="3"/>
        <v>0.75</v>
      </c>
    </row>
    <row r="143" spans="1:16" x14ac:dyDescent="0.25">
      <c r="A143" s="67">
        <v>111</v>
      </c>
      <c r="B143" s="76" t="s">
        <v>109</v>
      </c>
      <c r="C143" s="67">
        <v>5</v>
      </c>
      <c r="D143" s="67">
        <f t="shared" si="3"/>
        <v>0.625</v>
      </c>
    </row>
    <row r="144" spans="1:16" x14ac:dyDescent="0.25">
      <c r="A144" s="67">
        <v>112</v>
      </c>
      <c r="B144" s="76" t="s">
        <v>110</v>
      </c>
      <c r="C144" s="67">
        <v>6</v>
      </c>
      <c r="D144" s="67">
        <f t="shared" si="3"/>
        <v>0.75</v>
      </c>
    </row>
    <row r="145" spans="1:4" x14ac:dyDescent="0.25">
      <c r="A145" s="67">
        <v>113</v>
      </c>
      <c r="B145" s="76" t="s">
        <v>103</v>
      </c>
      <c r="C145" s="67">
        <v>6</v>
      </c>
      <c r="D145" s="67">
        <f t="shared" si="3"/>
        <v>0.75</v>
      </c>
    </row>
    <row r="146" spans="1:4" ht="18.75" x14ac:dyDescent="0.25">
      <c r="A146" s="15"/>
      <c r="B146" s="15" t="s">
        <v>22</v>
      </c>
      <c r="C146" s="15"/>
      <c r="D146" s="67">
        <f t="shared" si="3"/>
        <v>0</v>
      </c>
    </row>
    <row r="147" spans="1:4" x14ac:dyDescent="0.25">
      <c r="A147" s="67">
        <v>114</v>
      </c>
      <c r="B147" s="32" t="s">
        <v>6</v>
      </c>
      <c r="C147" s="67">
        <f>SUM(C14:C145)*0.35</f>
        <v>246.39999999999998</v>
      </c>
      <c r="D147" s="67">
        <f t="shared" si="3"/>
        <v>30.799999999999997</v>
      </c>
    </row>
    <row r="148" spans="1:4" x14ac:dyDescent="0.25">
      <c r="A148" s="67">
        <v>115</v>
      </c>
      <c r="B148" s="32" t="s">
        <v>16</v>
      </c>
      <c r="C148" s="67">
        <v>8</v>
      </c>
      <c r="D148" s="67">
        <f t="shared" si="3"/>
        <v>1</v>
      </c>
    </row>
    <row r="149" spans="1:4" x14ac:dyDescent="0.25">
      <c r="A149" s="67">
        <v>116</v>
      </c>
      <c r="B149" s="32" t="s">
        <v>90</v>
      </c>
      <c r="C149" s="67">
        <v>8</v>
      </c>
      <c r="D149" s="67">
        <f t="shared" si="3"/>
        <v>1</v>
      </c>
    </row>
    <row r="150" spans="1:4" x14ac:dyDescent="0.25">
      <c r="A150" s="67">
        <v>117</v>
      </c>
      <c r="B150" s="32" t="s">
        <v>17</v>
      </c>
      <c r="C150" s="67">
        <v>8</v>
      </c>
      <c r="D150" s="67">
        <f t="shared" si="3"/>
        <v>1</v>
      </c>
    </row>
    <row r="151" spans="1:4" x14ac:dyDescent="0.25">
      <c r="A151" s="67">
        <v>118</v>
      </c>
      <c r="B151" s="32" t="s">
        <v>108</v>
      </c>
      <c r="C151" s="67">
        <v>8</v>
      </c>
      <c r="D151" s="67">
        <f t="shared" si="3"/>
        <v>1</v>
      </c>
    </row>
    <row r="152" spans="1:4" x14ac:dyDescent="0.25">
      <c r="A152" s="83"/>
      <c r="B152" s="84" t="s">
        <v>2</v>
      </c>
      <c r="C152" s="83">
        <f>SUM(C14:C151,C10,C9,C8)</f>
        <v>1094.4000000000001</v>
      </c>
      <c r="D152" s="83">
        <f>SUM(D8:D151)</f>
        <v>136.80000000000001</v>
      </c>
    </row>
    <row r="153" spans="1:4" x14ac:dyDescent="0.25">
      <c r="A153" s="86"/>
      <c r="B153" s="102" t="s">
        <v>140</v>
      </c>
      <c r="C153" s="87">
        <f>C152/8</f>
        <v>136.80000000000001</v>
      </c>
      <c r="D153" s="87"/>
    </row>
    <row r="154" spans="1:4" ht="66.75" customHeight="1" x14ac:dyDescent="0.25">
      <c r="A154" s="86"/>
      <c r="B154" s="103"/>
      <c r="C154" s="87"/>
      <c r="D154" s="88"/>
    </row>
    <row r="155" spans="1:4" x14ac:dyDescent="0.25">
      <c r="A155" s="1"/>
    </row>
  </sheetData>
  <mergeCells count="6">
    <mergeCell ref="B153:B154"/>
    <mergeCell ref="N21:N22"/>
    <mergeCell ref="N35:N36"/>
    <mergeCell ref="I9:I11"/>
    <mergeCell ref="J9:J11"/>
    <mergeCell ref="J27:J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Lulu Mall</vt:lpstr>
      <vt:lpstr>Sheet1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2017-05-10T09:55:35Z</dcterms:modified>
</cp:coreProperties>
</file>