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Ministry of Justice\"/>
    </mc:Choice>
  </mc:AlternateContent>
  <bookViews>
    <workbookView xWindow="0" yWindow="0" windowWidth="23040" windowHeight="9384" tabRatio="500" activeTab="1"/>
  </bookViews>
  <sheets>
    <sheet name="MOJ-web" sheetId="1" r:id="rId1"/>
    <sheet name="Phases" sheetId="3" r:id="rId2"/>
    <sheet name="MoJ-Mobile" sheetId="2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" i="2" l="1"/>
  <c r="T1" i="3"/>
  <c r="T2" i="3" s="1"/>
  <c r="T3" i="3" s="1"/>
  <c r="G30" i="1"/>
  <c r="G29" i="1"/>
  <c r="G28" i="1"/>
  <c r="G27" i="1"/>
  <c r="D24" i="1"/>
  <c r="G24" i="1"/>
  <c r="G25" i="1"/>
  <c r="G22" i="1"/>
  <c r="H18" i="2"/>
  <c r="H17" i="2"/>
  <c r="K14" i="2"/>
  <c r="K8" i="2"/>
  <c r="K9" i="2"/>
  <c r="K10" i="2"/>
  <c r="K11" i="2"/>
  <c r="K12" i="2"/>
  <c r="K13" i="2"/>
  <c r="I13" i="2"/>
  <c r="E31" i="2"/>
  <c r="C31" i="2"/>
  <c r="I9" i="2"/>
  <c r="I8" i="2"/>
  <c r="C9" i="1" l="1"/>
  <c r="C132" i="1" s="1"/>
  <c r="D132" i="1" s="1"/>
  <c r="G13" i="1" s="1"/>
  <c r="H13" i="1" s="1"/>
  <c r="D129" i="1"/>
  <c r="D122" i="1"/>
  <c r="D9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71" i="1"/>
  <c r="D72" i="1"/>
  <c r="D73" i="1"/>
  <c r="D74" i="1"/>
  <c r="D75" i="1"/>
  <c r="D76" i="1"/>
  <c r="D68" i="1"/>
  <c r="D78" i="1"/>
  <c r="D70" i="1"/>
  <c r="D67" i="1"/>
  <c r="D54" i="1"/>
  <c r="D55" i="1"/>
  <c r="D56" i="1"/>
  <c r="D57" i="1"/>
  <c r="D58" i="1"/>
  <c r="D59" i="1"/>
  <c r="D60" i="1"/>
  <c r="D61" i="1"/>
  <c r="D62" i="1"/>
  <c r="D63" i="1"/>
  <c r="D64" i="1"/>
  <c r="D65" i="1"/>
  <c r="D53" i="1"/>
  <c r="D47" i="1"/>
  <c r="D48" i="1"/>
  <c r="D49" i="1"/>
  <c r="D50" i="1"/>
  <c r="D51" i="1"/>
  <c r="D46" i="1"/>
  <c r="D37" i="1"/>
  <c r="D38" i="1"/>
  <c r="D39" i="1"/>
  <c r="D40" i="1"/>
  <c r="D41" i="1"/>
  <c r="D42" i="1"/>
  <c r="D43" i="1"/>
  <c r="D36" i="1"/>
  <c r="D28" i="1"/>
  <c r="D29" i="1"/>
  <c r="D30" i="1"/>
  <c r="D31" i="1"/>
  <c r="D32" i="1"/>
  <c r="D33" i="1"/>
  <c r="D34" i="1"/>
  <c r="G26" i="1" s="1"/>
  <c r="D27" i="1"/>
  <c r="D20" i="1"/>
  <c r="D21" i="1"/>
  <c r="D22" i="1"/>
  <c r="D23" i="1"/>
  <c r="D25" i="1"/>
  <c r="D19" i="1"/>
  <c r="F33" i="2"/>
  <c r="D33" i="2"/>
  <c r="F32" i="2"/>
  <c r="D32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I18" i="2"/>
  <c r="F19" i="2"/>
  <c r="D19" i="2"/>
  <c r="F18" i="2"/>
  <c r="D18" i="2"/>
  <c r="F17" i="2"/>
  <c r="D17" i="2"/>
  <c r="J13" i="2"/>
  <c r="F14" i="2"/>
  <c r="D14" i="2"/>
  <c r="J12" i="2"/>
  <c r="J11" i="2"/>
  <c r="F12" i="2"/>
  <c r="D12" i="2"/>
  <c r="J10" i="2"/>
  <c r="F11" i="2"/>
  <c r="D11" i="2"/>
  <c r="F10" i="2"/>
  <c r="J9" i="2"/>
  <c r="M9" i="2" s="1"/>
  <c r="F9" i="2"/>
  <c r="D9" i="2"/>
  <c r="J8" i="2"/>
  <c r="D134" i="1"/>
  <c r="D133" i="1"/>
  <c r="D128" i="1"/>
  <c r="D127" i="1"/>
  <c r="D126" i="1"/>
  <c r="D125" i="1"/>
  <c r="D124" i="1"/>
  <c r="D123" i="1"/>
  <c r="D121" i="1"/>
  <c r="D120" i="1"/>
  <c r="D119" i="1"/>
  <c r="D118" i="1"/>
  <c r="D117" i="1"/>
  <c r="D116" i="1"/>
  <c r="D115" i="1"/>
  <c r="D113" i="1"/>
  <c r="D112" i="1"/>
  <c r="D109" i="1"/>
  <c r="D108" i="1"/>
  <c r="D107" i="1"/>
  <c r="D106" i="1"/>
  <c r="D105" i="1"/>
  <c r="D104" i="1"/>
  <c r="D103" i="1"/>
  <c r="D102" i="1"/>
  <c r="D101" i="1"/>
  <c r="D100" i="1"/>
  <c r="D99" i="1"/>
  <c r="D16" i="1"/>
  <c r="D13" i="1"/>
  <c r="D11" i="1"/>
  <c r="G12" i="1" s="1"/>
  <c r="H12" i="1" s="1"/>
  <c r="D10" i="1"/>
  <c r="G7" i="1" s="1"/>
  <c r="D9" i="1"/>
  <c r="G10" i="1" s="1"/>
  <c r="H10" i="1" s="1"/>
  <c r="D8" i="1"/>
  <c r="G11" i="1" s="1"/>
  <c r="H11" i="1" s="1"/>
  <c r="F31" i="2" l="1"/>
  <c r="D31" i="2"/>
  <c r="I17" i="2"/>
  <c r="D34" i="2"/>
  <c r="F34" i="2"/>
  <c r="L9" i="2"/>
  <c r="H7" i="1"/>
  <c r="G8" i="1"/>
  <c r="H8" i="1" s="1"/>
  <c r="G9" i="1"/>
  <c r="H9" i="1" s="1"/>
  <c r="K8" i="1"/>
  <c r="I8" i="1"/>
  <c r="D135" i="1"/>
  <c r="L8" i="1" l="1"/>
  <c r="F18" i="1"/>
  <c r="G18" i="1" s="1"/>
  <c r="H14" i="1"/>
  <c r="F19" i="1" s="1"/>
  <c r="G19" i="1" s="1"/>
  <c r="J8" i="1"/>
</calcChain>
</file>

<file path=xl/sharedStrings.xml><?xml version="1.0" encoding="utf-8"?>
<sst xmlns="http://schemas.openxmlformats.org/spreadsheetml/2006/main" count="348" uniqueCount="256">
  <si>
    <t>Ministry of Justice-Web</t>
  </si>
  <si>
    <t>Tuesday</t>
  </si>
  <si>
    <t>Module</t>
  </si>
  <si>
    <t>Hours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</si>
  <si>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</si>
  <si>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</si>
  <si>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</si>
  <si>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</si>
  <si>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</si>
  <si>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</si>
  <si>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</si>
  <si>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</si>
  <si>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</si>
  <si>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Design(creative,innovative,Userfriendly) and Prototype</t>
  </si>
  <si>
    <t>PM</t>
  </si>
  <si>
    <t>Documentation (SRS, FS, Weekly Reports)</t>
  </si>
  <si>
    <t>BA</t>
  </si>
  <si>
    <t>Z</t>
  </si>
  <si>
    <t>`</t>
  </si>
  <si>
    <t>TechWriter</t>
  </si>
  <si>
    <t xml:space="preserve">Application Basic Setup </t>
  </si>
  <si>
    <t>QA</t>
  </si>
  <si>
    <t>Website Reference: https://moj.gov.ae/web/ejusticesite/home</t>
  </si>
  <si>
    <t>Total</t>
  </si>
  <si>
    <t>Key website modules</t>
  </si>
  <si>
    <t>Total Delivery days</t>
  </si>
  <si>
    <t xml:space="preserve">Service Directory  (List of services for public, MOJ, Legal community) </t>
  </si>
  <si>
    <t>Legal Community</t>
  </si>
  <si>
    <t>Electronic filing</t>
  </si>
  <si>
    <t>Lawyer Registration</t>
  </si>
  <si>
    <t>Translator Registration</t>
  </si>
  <si>
    <t>Trainee Registration</t>
  </si>
  <si>
    <t>Expert Registration</t>
  </si>
  <si>
    <t>ITJS Magazine</t>
  </si>
  <si>
    <t>Registered Users</t>
  </si>
  <si>
    <t>Public Users</t>
  </si>
  <si>
    <t>E-notary</t>
  </si>
  <si>
    <t>Lawyer-Lawfirm search</t>
  </si>
  <si>
    <t>Case Status Search</t>
  </si>
  <si>
    <t>E-calendar</t>
  </si>
  <si>
    <t>Contact Minister</t>
  </si>
  <si>
    <t>E-zawaj</t>
  </si>
  <si>
    <t>Minor Affairs</t>
  </si>
  <si>
    <t>E-refund System</t>
  </si>
  <si>
    <t>MOJ Users</t>
  </si>
  <si>
    <t xml:space="preserve">CMS </t>
  </si>
  <si>
    <t>E-judge</t>
  </si>
  <si>
    <t>E-legislation</t>
  </si>
  <si>
    <t>E-zawaj system</t>
  </si>
  <si>
    <t>MOJ Dashboard</t>
  </si>
  <si>
    <t>Comparative Legislations</t>
  </si>
  <si>
    <t>Minors</t>
  </si>
  <si>
    <t>About MOJ</t>
  </si>
  <si>
    <t>Our Strategy</t>
  </si>
  <si>
    <t>Organizational Structure</t>
  </si>
  <si>
    <t>Employee Gate</t>
  </si>
  <si>
    <t>Careers</t>
  </si>
  <si>
    <t>Legal References</t>
  </si>
  <si>
    <t>Latest Legislation and Laws</t>
  </si>
  <si>
    <t>E-Participation</t>
  </si>
  <si>
    <t>Social Media</t>
  </si>
  <si>
    <t>General Survey</t>
  </si>
  <si>
    <t>Opinions</t>
  </si>
  <si>
    <t>Contact Inspection Department</t>
  </si>
  <si>
    <t>Legal in your help</t>
  </si>
  <si>
    <t>Suggestions and complaints</t>
  </si>
  <si>
    <t>Services Guide</t>
  </si>
  <si>
    <t>Services Form</t>
  </si>
  <si>
    <t>Facebook</t>
  </si>
  <si>
    <t>Twitter</t>
  </si>
  <si>
    <t>Youtube</t>
  </si>
  <si>
    <t>Instagram</t>
  </si>
  <si>
    <t>Open Data</t>
  </si>
  <si>
    <t>Statistics</t>
  </si>
  <si>
    <t>Policy</t>
  </si>
  <si>
    <t>Media Center</t>
  </si>
  <si>
    <t>Events &amp; Future activities</t>
  </si>
  <si>
    <t>Media gallery for images published on portal</t>
  </si>
  <si>
    <t>News</t>
  </si>
  <si>
    <t>Campaign</t>
  </si>
  <si>
    <t>Events</t>
  </si>
  <si>
    <t>Initiatives</t>
  </si>
  <si>
    <t>Media Kit</t>
  </si>
  <si>
    <t>General</t>
  </si>
  <si>
    <t>Disclaimer</t>
  </si>
  <si>
    <t>Accessibility</t>
  </si>
  <si>
    <t>Privacy policy</t>
  </si>
  <si>
    <t>Archive</t>
  </si>
  <si>
    <t>Copyright</t>
  </si>
  <si>
    <t>Terms and Conditions</t>
  </si>
  <si>
    <t xml:space="preserve">Sitemap </t>
  </si>
  <si>
    <t>FAQ</t>
  </si>
  <si>
    <t>Customer happiness formula</t>
  </si>
  <si>
    <t>Glossary</t>
  </si>
  <si>
    <t>Feedback form</t>
  </si>
  <si>
    <t>Contact Us</t>
  </si>
  <si>
    <t>Toll Free</t>
  </si>
  <si>
    <t>Location Map</t>
  </si>
  <si>
    <t>Useful links</t>
  </si>
  <si>
    <t>Print page</t>
  </si>
  <si>
    <t>events calendar</t>
  </si>
  <si>
    <t>Google Analytics</t>
  </si>
  <si>
    <t>Follow TRA Guidelines</t>
  </si>
  <si>
    <t>Responsive web app that scales well on tablets mobile and desktop browsers</t>
  </si>
  <si>
    <t>Content Management System</t>
  </si>
  <si>
    <t>Personalized content</t>
  </si>
  <si>
    <t>Unlimited structure(Pages,News,Galleries,Publications,etc.)</t>
  </si>
  <si>
    <t>Content editor – Should be able to copy &amp; paste from word</t>
  </si>
  <si>
    <t>User roles with different permissions</t>
  </si>
  <si>
    <t>CMS search facility</t>
  </si>
  <si>
    <t>CMS insight reports(identify non-translated contents and missing items)</t>
  </si>
  <si>
    <t>Image/Document Library:</t>
  </si>
  <si>
    <t>Image with localized Alt text</t>
  </si>
  <si>
    <t>Related Items: Associated articles</t>
  </si>
  <si>
    <t>Login/Logout</t>
  </si>
  <si>
    <t>Advanced Search</t>
  </si>
  <si>
    <t>Comprehensive search</t>
  </si>
  <si>
    <t>Keyword search,date filter,Autocomplete &amp; suggestions,contents(pages,services,news,etc</t>
  </si>
  <si>
    <t>Other Features</t>
  </si>
  <si>
    <t>Migrate existing website contents</t>
  </si>
  <si>
    <t>Integrate google auto translate, localize content(UN recommend top 6 languages)</t>
  </si>
  <si>
    <t>META description for all pages to support SEO (Friendly URLS for pages, images etc)</t>
  </si>
  <si>
    <t>Integrate text to speech add-on</t>
  </si>
  <si>
    <t>Integrate happiness meter supported by PMO Systems</t>
  </si>
  <si>
    <t xml:space="preserve">Integrate MOJ socialmedia </t>
  </si>
  <si>
    <t>Integrate MOJ Live chat service</t>
  </si>
  <si>
    <t>Surveys &amp; Polls</t>
  </si>
  <si>
    <t>Create &amp; publish unlimited surveys &amp; polls</t>
  </si>
  <si>
    <t xml:space="preserve">Archive section </t>
  </si>
  <si>
    <t>Cross browser compatibility</t>
  </si>
  <si>
    <t xml:space="preserve">XML site map </t>
  </si>
  <si>
    <t>Accessibility features</t>
  </si>
  <si>
    <t>font size,night reading,color blindness,text to speech, 3 color themes</t>
  </si>
  <si>
    <t>English &amp; Arabic site</t>
  </si>
  <si>
    <t>Quality Assurance</t>
  </si>
  <si>
    <t>QA &amp; Bug Fixing</t>
  </si>
  <si>
    <t>UAT</t>
  </si>
  <si>
    <t>Deployment per instance</t>
  </si>
  <si>
    <t>Assumptions</t>
  </si>
  <si>
    <t>The effort might change after a detailed system study</t>
  </si>
  <si>
    <t>MOJ-Mobile Application</t>
  </si>
  <si>
    <t>Android</t>
  </si>
  <si>
    <t>iOS</t>
  </si>
  <si>
    <t>hours</t>
  </si>
  <si>
    <t>days</t>
  </si>
  <si>
    <t>total</t>
  </si>
  <si>
    <t>Design and Prototype</t>
  </si>
  <si>
    <t>Development</t>
  </si>
  <si>
    <t>Mobile Application features</t>
  </si>
  <si>
    <t>Informational Pages</t>
  </si>
  <si>
    <t>IOS</t>
  </si>
  <si>
    <t>Events timeline</t>
  </si>
  <si>
    <t>Total delivery days</t>
  </si>
  <si>
    <t>Advance search</t>
  </si>
  <si>
    <t>Service search with service card</t>
  </si>
  <si>
    <t>Contact us</t>
  </si>
  <si>
    <t>Get directions features</t>
  </si>
  <si>
    <t>Locations across the UAE</t>
  </si>
  <si>
    <t>Accessibility features(minimum 3)</t>
  </si>
  <si>
    <t>Theming options</t>
  </si>
  <si>
    <t>Push Notifications</t>
  </si>
  <si>
    <t>Integration with khadamati and happiness meter</t>
  </si>
  <si>
    <t>English &amp; Arabic</t>
  </si>
  <si>
    <t xml:space="preserve"> Consider portrait mode only</t>
  </si>
  <si>
    <t>Client shall provide the API/SDK for Khadmati and happiness meter</t>
  </si>
  <si>
    <t>need clarification</t>
  </si>
  <si>
    <t>Need to check the feasibility. Now we can go ahead with Drupal</t>
  </si>
  <si>
    <t>External Link</t>
  </si>
  <si>
    <t>Browser Print - no aditional coading</t>
  </si>
  <si>
    <t>Same as Events</t>
  </si>
  <si>
    <t>Days</t>
  </si>
  <si>
    <t>Months</t>
  </si>
  <si>
    <t>Services</t>
  </si>
  <si>
    <t>Web Site</t>
  </si>
  <si>
    <t>Sr Mobile developer</t>
  </si>
  <si>
    <t>Phase 1</t>
  </si>
  <si>
    <t>Week 1</t>
  </si>
  <si>
    <t>Week 4</t>
  </si>
  <si>
    <t>Week 3</t>
  </si>
  <si>
    <t>Week 2</t>
  </si>
  <si>
    <t>Week 5</t>
  </si>
  <si>
    <t>Week 6</t>
  </si>
  <si>
    <t>Week 7</t>
  </si>
  <si>
    <t>Week 8</t>
  </si>
  <si>
    <t>Week 9</t>
  </si>
  <si>
    <t>Week 10</t>
  </si>
  <si>
    <t>Website</t>
  </si>
  <si>
    <t>Public</t>
  </si>
  <si>
    <t>CMS</t>
  </si>
  <si>
    <t>Search</t>
  </si>
  <si>
    <t>Migration</t>
  </si>
  <si>
    <t>Accesibility</t>
  </si>
  <si>
    <t>Developer 1</t>
  </si>
  <si>
    <t>Developer 2</t>
  </si>
  <si>
    <t>Developer 3</t>
  </si>
  <si>
    <t>UI/UX</t>
  </si>
  <si>
    <t>Week 11</t>
  </si>
  <si>
    <t>Week 12</t>
  </si>
  <si>
    <t>E-notary+B109</t>
  </si>
  <si>
    <t>Week 13</t>
  </si>
  <si>
    <t>Accessibility etc.</t>
  </si>
  <si>
    <t>Month 1</t>
  </si>
  <si>
    <t>Month 2</t>
  </si>
  <si>
    <t>Month 3</t>
  </si>
  <si>
    <t>Phase 2</t>
  </si>
  <si>
    <t>QA 1</t>
  </si>
  <si>
    <t>QA 2</t>
  </si>
  <si>
    <t>Month 4</t>
  </si>
  <si>
    <t>Month 5</t>
  </si>
  <si>
    <t>Month 6</t>
  </si>
  <si>
    <t>Week 14</t>
  </si>
  <si>
    <t>Week 15</t>
  </si>
  <si>
    <t>Week 16</t>
  </si>
  <si>
    <t>Week 17</t>
  </si>
  <si>
    <t>Week 18</t>
  </si>
  <si>
    <t>Week 19</t>
  </si>
  <si>
    <t>Week 20</t>
  </si>
  <si>
    <t>legal</t>
  </si>
  <si>
    <t>MOJ</t>
  </si>
  <si>
    <t>Week 21</t>
  </si>
  <si>
    <t>Week 22</t>
  </si>
  <si>
    <t>Week 23</t>
  </si>
  <si>
    <t>Week 24</t>
  </si>
  <si>
    <t>Month 7</t>
  </si>
  <si>
    <t xml:space="preserve">QA 2 </t>
  </si>
  <si>
    <t>Week 25</t>
  </si>
  <si>
    <t>Week 26</t>
  </si>
  <si>
    <t>Week 27</t>
  </si>
  <si>
    <t>Week 28</t>
  </si>
  <si>
    <t>Mobile API</t>
  </si>
  <si>
    <t>Developer 4</t>
  </si>
  <si>
    <t>Mobile API Services</t>
  </si>
  <si>
    <t>Phase 3 Parallel to Phase 2</t>
  </si>
  <si>
    <t>UI / UX</t>
  </si>
  <si>
    <t>MIGRATION</t>
  </si>
  <si>
    <t>Design</t>
  </si>
  <si>
    <t>IOS Developer</t>
  </si>
  <si>
    <t>Android Developer</t>
  </si>
  <si>
    <t>IOS APP</t>
  </si>
  <si>
    <t>ANDROID  APP</t>
  </si>
  <si>
    <t>QA 3</t>
  </si>
  <si>
    <t>QA 4</t>
  </si>
  <si>
    <t>PUBLIC SERVICES</t>
  </si>
  <si>
    <t>MOJ USER SERVICES</t>
  </si>
  <si>
    <t>LEGAL COMMUNITY SERVICES</t>
  </si>
  <si>
    <t>ANDROID TESTING</t>
  </si>
  <si>
    <t>IOS TESTING</t>
  </si>
  <si>
    <t>TESTING / BUG FIX</t>
  </si>
  <si>
    <t>TESTING  / BUG FIX</t>
  </si>
  <si>
    <t>TESTING</t>
  </si>
  <si>
    <t>TESTING  / BUG FIXING</t>
  </si>
  <si>
    <t>WEBSITE</t>
  </si>
  <si>
    <t>SEARCH</t>
  </si>
  <si>
    <t>ACCESSIBILITY</t>
  </si>
  <si>
    <t>DESIGN</t>
  </si>
  <si>
    <t>SYSTEM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</si>
</sst>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6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theme="8"/>
      <name val="Calibri"/>
      <family val="2"/>
      <charset val="1"/>
    </font>
    <font>
      <sz val="10"/>
      <color rgb="FF9C0006"/>
      <name val="Lato"/>
      <family val="2"/>
    </font>
    <font>
      <sz val="10"/>
      <color theme="1"/>
      <name val="Lato"/>
      <family val="2"/>
    </font>
    <font>
      <sz val="10"/>
      <color rgb="FF000000"/>
      <name val="Lato"/>
      <family val="2"/>
    </font>
    <font>
      <sz val="10"/>
      <color rgb="FF9C6500"/>
      <name val="Lato"/>
      <family val="2"/>
    </font>
    <font>
      <sz val="10"/>
      <color rgb="FFFA7D00"/>
      <name val="Lato"/>
      <family val="2"/>
    </font>
    <font>
      <sz val="10"/>
      <color rgb="FF006100"/>
      <name val="Lato"/>
      <family val="2"/>
    </font>
    <font>
      <sz val="10"/>
      <color theme="0"/>
      <name val="Lato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C6D9F1"/>
        <bgColor rgb="FFC0C0C0"/>
      </patternFill>
    </fill>
    <fill>
      <patternFill patternType="solid">
        <fgColor rgb="FFFFBF00"/>
        <bgColor rgb="FFF79646"/>
      </patternFill>
    </fill>
    <fill>
      <patternFill patternType="solid">
        <fgColor rgb="FFF79646"/>
        <bgColor rgb="FFD9969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rgb="FFF79646"/>
      </patternFill>
    </fill>
    <fill>
      <patternFill patternType="solid">
        <fgColor theme="9" tint="0.39997558519241921"/>
        <bgColor rgb="FFFDEADA"/>
      </patternFill>
    </fill>
    <fill>
      <patternFill patternType="solid">
        <fgColor theme="9" tint="0.79998168889431442"/>
        <bgColor rgb="FFF7964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1">
    <xf numFmtId="0" fontId="0" fillId="0" borderId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11" applyNumberFormat="0" applyAlignment="0" applyProtection="0"/>
    <xf numFmtId="0" fontId="10" fillId="14" borderId="12" applyNumberFormat="0" applyFont="0" applyAlignment="0" applyProtection="0"/>
    <xf numFmtId="0" fontId="15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18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4" fillId="6" borderId="4" xfId="0" applyFont="1" applyFill="1" applyBorder="1" applyAlignment="1">
      <alignment horizontal="left" vertical="center" wrapText="1" indent="2"/>
    </xf>
    <xf numFmtId="0" fontId="4" fillId="6" borderId="4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4"/>
    </xf>
    <xf numFmtId="0" fontId="8" fillId="0" borderId="0" xfId="0" applyFont="1" applyAlignment="1">
      <alignment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indent="1"/>
    </xf>
    <xf numFmtId="0" fontId="0" fillId="8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indent="6"/>
    </xf>
    <xf numFmtId="0" fontId="0" fillId="2" borderId="4" xfId="0" applyFont="1" applyFill="1" applyBorder="1" applyAlignment="1">
      <alignment horizontal="left" vertical="center" indent="4"/>
    </xf>
    <xf numFmtId="0" fontId="0" fillId="2" borderId="0" xfId="0" applyFill="1"/>
    <xf numFmtId="0" fontId="0" fillId="2" borderId="6" xfId="0" applyFont="1" applyFill="1" applyBorder="1" applyAlignment="1">
      <alignment horizontal="left" vertical="center" indent="2"/>
    </xf>
    <xf numFmtId="0" fontId="0" fillId="0" borderId="6" xfId="0" applyFont="1" applyBorder="1" applyAlignment="1">
      <alignment horizontal="left" vertical="center" wrapText="1" indent="2"/>
    </xf>
    <xf numFmtId="0" fontId="0" fillId="2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 indent="2"/>
    </xf>
    <xf numFmtId="0" fontId="9" fillId="2" borderId="4" xfId="0" applyFont="1" applyFill="1" applyBorder="1" applyAlignment="1">
      <alignment horizontal="left" vertical="center" indent="2"/>
    </xf>
    <xf numFmtId="0" fontId="4" fillId="9" borderId="4" xfId="0" applyFont="1" applyFill="1" applyBorder="1" applyAlignment="1">
      <alignment horizontal="left" vertical="center" indent="2"/>
    </xf>
    <xf numFmtId="0" fontId="0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right" vertical="center"/>
    </xf>
    <xf numFmtId="0" fontId="0" fillId="2" borderId="9" xfId="0" applyFont="1" applyFill="1" applyBorder="1"/>
    <xf numFmtId="0" fontId="0" fillId="2" borderId="0" xfId="0" applyFont="1" applyFill="1" applyBorder="1"/>
    <xf numFmtId="0" fontId="0" fillId="2" borderId="8" xfId="0" applyFont="1" applyFill="1" applyBorder="1"/>
    <xf numFmtId="0" fontId="0" fillId="2" borderId="4" xfId="0" applyFont="1" applyFill="1" applyBorder="1" applyAlignment="1">
      <alignment horizontal="left" indent="2"/>
    </xf>
    <xf numFmtId="0" fontId="0" fillId="2" borderId="0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2"/>
    </xf>
    <xf numFmtId="0" fontId="0" fillId="2" borderId="8" xfId="0" applyFont="1" applyFill="1" applyBorder="1" applyAlignment="1">
      <alignment horizontal="left" indent="2"/>
    </xf>
    <xf numFmtId="0" fontId="0" fillId="0" borderId="6" xfId="0" applyFont="1" applyBorder="1" applyAlignment="1">
      <alignment horizontal="left" vertical="center" wrapText="1" indent="4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2" fontId="4" fillId="0" borderId="0" xfId="0" applyNumberFormat="1" applyFont="1" applyAlignment="1">
      <alignment horizontal="left" vertical="center" indent="4"/>
    </xf>
    <xf numFmtId="0" fontId="4" fillId="20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left" indent="1"/>
    </xf>
    <xf numFmtId="0" fontId="0" fillId="20" borderId="4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left" vertical="center" indent="2"/>
    </xf>
    <xf numFmtId="0" fontId="4" fillId="22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left" indent="1"/>
    </xf>
    <xf numFmtId="0" fontId="0" fillId="22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8" fillId="0" borderId="0" xfId="0" applyFont="1" applyAlignment="1">
      <alignment horizontal="left" vertical="center" indent="4"/>
    </xf>
    <xf numFmtId="0" fontId="19" fillId="11" borderId="5" xfId="2" applyFont="1" applyBorder="1" applyAlignment="1">
      <alignment horizontal="center"/>
    </xf>
    <xf numFmtId="0" fontId="19" fillId="11" borderId="6" xfId="2" applyFont="1" applyBorder="1" applyAlignment="1">
      <alignment horizontal="center"/>
    </xf>
    <xf numFmtId="0" fontId="20" fillId="23" borderId="0" xfId="0" applyFont="1" applyFill="1" applyAlignment="1">
      <alignment horizontal="center"/>
    </xf>
    <xf numFmtId="0" fontId="21" fillId="0" borderId="0" xfId="0" applyFont="1"/>
    <xf numFmtId="0" fontId="22" fillId="12" borderId="5" xfId="3" applyFont="1" applyBorder="1" applyAlignment="1">
      <alignment horizontal="center"/>
    </xf>
    <xf numFmtId="0" fontId="22" fillId="12" borderId="6" xfId="3" applyFont="1" applyBorder="1" applyAlignment="1">
      <alignment horizontal="center"/>
    </xf>
    <xf numFmtId="0" fontId="22" fillId="12" borderId="13" xfId="3" applyFont="1" applyBorder="1" applyAlignment="1">
      <alignment horizontal="center"/>
    </xf>
    <xf numFmtId="0" fontId="19" fillId="11" borderId="4" xfId="2" applyFont="1" applyBorder="1" applyAlignment="1">
      <alignment horizontal="center"/>
    </xf>
    <xf numFmtId="0" fontId="21" fillId="23" borderId="5" xfId="0" applyFont="1" applyFill="1" applyBorder="1" applyAlignment="1">
      <alignment horizontal="center"/>
    </xf>
    <xf numFmtId="0" fontId="21" fillId="23" borderId="6" xfId="0" applyFont="1" applyFill="1" applyBorder="1" applyAlignment="1">
      <alignment horizontal="center"/>
    </xf>
    <xf numFmtId="0" fontId="21" fillId="24" borderId="5" xfId="0" applyFont="1" applyFill="1" applyBorder="1" applyAlignment="1">
      <alignment horizontal="center"/>
    </xf>
    <xf numFmtId="0" fontId="21" fillId="24" borderId="6" xfId="0" applyFont="1" applyFill="1" applyBorder="1" applyAlignment="1">
      <alignment horizontal="center"/>
    </xf>
    <xf numFmtId="0" fontId="23" fillId="13" borderId="11" xfId="4" applyFont="1"/>
    <xf numFmtId="0" fontId="23" fillId="13" borderId="11" xfId="4" applyFont="1" applyAlignment="1">
      <alignment horizontal="center"/>
    </xf>
    <xf numFmtId="0" fontId="20" fillId="23" borderId="5" xfId="0" applyFont="1" applyFill="1" applyBorder="1" applyAlignment="1">
      <alignment horizontal="center"/>
    </xf>
    <xf numFmtId="0" fontId="20" fillId="23" borderId="17" xfId="0" applyFont="1" applyFill="1" applyBorder="1" applyAlignment="1">
      <alignment horizontal="center"/>
    </xf>
    <xf numFmtId="0" fontId="20" fillId="23" borderId="18" xfId="0" applyFont="1" applyFill="1" applyBorder="1" applyAlignment="1">
      <alignment horizontal="center"/>
    </xf>
    <xf numFmtId="0" fontId="20" fillId="24" borderId="5" xfId="0" applyFont="1" applyFill="1" applyBorder="1" applyAlignment="1">
      <alignment horizontal="center"/>
    </xf>
    <xf numFmtId="0" fontId="20" fillId="24" borderId="13" xfId="0" applyFont="1" applyFill="1" applyBorder="1" applyAlignment="1">
      <alignment horizontal="center"/>
    </xf>
    <xf numFmtId="0" fontId="20" fillId="24" borderId="6" xfId="0" applyFont="1" applyFill="1" applyBorder="1" applyAlignment="1">
      <alignment horizontal="center"/>
    </xf>
    <xf numFmtId="0" fontId="20" fillId="24" borderId="18" xfId="0" applyFont="1" applyFill="1" applyBorder="1" applyAlignment="1">
      <alignment horizontal="center"/>
    </xf>
    <xf numFmtId="0" fontId="23" fillId="13" borderId="15" xfId="4" applyFont="1" applyBorder="1" applyAlignment="1">
      <alignment horizontal="center" vertical="center"/>
    </xf>
    <xf numFmtId="0" fontId="23" fillId="13" borderId="16" xfId="4" applyFont="1" applyBorder="1" applyAlignment="1">
      <alignment horizontal="center" vertical="center"/>
    </xf>
    <xf numFmtId="0" fontId="23" fillId="13" borderId="20" xfId="4" applyFont="1" applyBorder="1"/>
    <xf numFmtId="0" fontId="11" fillId="10" borderId="21" xfId="1" applyBorder="1" applyAlignment="1">
      <alignment horizontal="center"/>
    </xf>
    <xf numFmtId="0" fontId="23" fillId="13" borderId="23" xfId="4" applyFont="1" applyBorder="1" applyAlignment="1">
      <alignment horizontal="center"/>
    </xf>
    <xf numFmtId="0" fontId="23" fillId="13" borderId="17" xfId="4" applyFont="1" applyBorder="1" applyAlignment="1">
      <alignment horizontal="center"/>
    </xf>
    <xf numFmtId="0" fontId="11" fillId="10" borderId="5" xfId="1" applyBorder="1" applyAlignment="1">
      <alignment horizontal="center"/>
    </xf>
    <xf numFmtId="0" fontId="11" fillId="10" borderId="13" xfId="1" applyBorder="1" applyAlignment="1">
      <alignment horizontal="center"/>
    </xf>
    <xf numFmtId="0" fontId="23" fillId="13" borderId="23" xfId="4" applyFont="1" applyBorder="1" applyAlignment="1">
      <alignment horizontal="center" vertical="center"/>
    </xf>
    <xf numFmtId="0" fontId="23" fillId="13" borderId="21" xfId="4" applyFont="1" applyBorder="1" applyAlignment="1">
      <alignment horizontal="center" vertical="center"/>
    </xf>
    <xf numFmtId="0" fontId="23" fillId="13" borderId="17" xfId="4" applyFont="1" applyBorder="1" applyAlignment="1">
      <alignment horizontal="center" vertical="center"/>
    </xf>
    <xf numFmtId="0" fontId="23" fillId="13" borderId="18" xfId="4" applyFont="1" applyBorder="1" applyAlignment="1">
      <alignment horizontal="center" vertical="center"/>
    </xf>
    <xf numFmtId="0" fontId="23" fillId="13" borderId="3" xfId="4" applyFont="1" applyBorder="1" applyAlignment="1">
      <alignment horizontal="center" vertical="center"/>
    </xf>
    <xf numFmtId="0" fontId="23" fillId="13" borderId="14" xfId="4" applyFont="1" applyBorder="1" applyAlignment="1">
      <alignment horizontal="center" vertical="center"/>
    </xf>
    <xf numFmtId="0" fontId="20" fillId="19" borderId="23" xfId="10" applyFont="1" applyBorder="1" applyAlignment="1">
      <alignment horizontal="center" vertical="center"/>
    </xf>
    <xf numFmtId="0" fontId="20" fillId="19" borderId="18" xfId="10" applyFont="1" applyBorder="1" applyAlignment="1">
      <alignment horizontal="center" vertical="center"/>
    </xf>
    <xf numFmtId="0" fontId="20" fillId="19" borderId="7" xfId="10" applyFont="1" applyBorder="1" applyAlignment="1">
      <alignment horizontal="center" vertical="center"/>
    </xf>
    <xf numFmtId="0" fontId="20" fillId="19" borderId="14" xfId="10" applyFont="1" applyBorder="1" applyAlignment="1">
      <alignment horizontal="center" vertical="center"/>
    </xf>
    <xf numFmtId="0" fontId="23" fillId="13" borderId="11" xfId="4" applyFont="1" applyAlignment="1">
      <alignment horizontal="center" wrapText="1"/>
    </xf>
    <xf numFmtId="0" fontId="24" fillId="10" borderId="5" xfId="1" applyFont="1" applyBorder="1" applyAlignment="1">
      <alignment horizontal="center"/>
    </xf>
    <xf numFmtId="0" fontId="24" fillId="10" borderId="6" xfId="1" applyFont="1" applyBorder="1" applyAlignment="1">
      <alignment horizontal="center"/>
    </xf>
    <xf numFmtId="0" fontId="24" fillId="10" borderId="13" xfId="1" applyFont="1" applyBorder="1" applyAlignment="1">
      <alignment horizontal="center"/>
    </xf>
    <xf numFmtId="0" fontId="20" fillId="19" borderId="21" xfId="10" applyFont="1" applyBorder="1" applyAlignment="1">
      <alignment horizontal="center" vertical="center"/>
    </xf>
    <xf numFmtId="0" fontId="20" fillId="19" borderId="22" xfId="10" applyFont="1" applyBorder="1" applyAlignment="1">
      <alignment horizontal="center" vertical="center"/>
    </xf>
    <xf numFmtId="0" fontId="20" fillId="18" borderId="23" xfId="9" applyFont="1" applyBorder="1" applyAlignment="1">
      <alignment horizontal="center" vertical="center"/>
    </xf>
    <xf numFmtId="0" fontId="20" fillId="18" borderId="17" xfId="9" applyFont="1" applyBorder="1" applyAlignment="1">
      <alignment horizontal="center" vertical="center"/>
    </xf>
    <xf numFmtId="0" fontId="20" fillId="18" borderId="18" xfId="9" applyFont="1" applyBorder="1" applyAlignment="1">
      <alignment horizontal="center" vertical="center"/>
    </xf>
    <xf numFmtId="0" fontId="20" fillId="18" borderId="21" xfId="9" applyFont="1" applyBorder="1" applyAlignment="1">
      <alignment horizontal="center" vertical="center"/>
    </xf>
    <xf numFmtId="0" fontId="20" fillId="18" borderId="3" xfId="9" applyFont="1" applyBorder="1" applyAlignment="1">
      <alignment horizontal="center" vertical="center"/>
    </xf>
    <xf numFmtId="0" fontId="5" fillId="0" borderId="0" xfId="0" applyFont="1"/>
    <xf numFmtId="0" fontId="24" fillId="10" borderId="13" xfId="1" applyFont="1" applyBorder="1" applyAlignment="1">
      <alignment horizontal="center" vertical="center"/>
    </xf>
    <xf numFmtId="0" fontId="24" fillId="10" borderId="6" xfId="1" applyFont="1" applyBorder="1" applyAlignment="1">
      <alignment horizontal="center" vertical="center"/>
    </xf>
    <xf numFmtId="0" fontId="20" fillId="19" borderId="17" xfId="10" applyFont="1" applyBorder="1" applyAlignment="1">
      <alignment horizontal="center" vertical="center"/>
    </xf>
    <xf numFmtId="0" fontId="20" fillId="19" borderId="0" xfId="10" applyFont="1" applyBorder="1" applyAlignment="1">
      <alignment horizontal="center" vertical="center"/>
    </xf>
    <xf numFmtId="0" fontId="20" fillId="19" borderId="3" xfId="10" applyFont="1" applyBorder="1" applyAlignment="1">
      <alignment horizontal="center" vertical="center"/>
    </xf>
    <xf numFmtId="0" fontId="21" fillId="24" borderId="13" xfId="0" applyFont="1" applyFill="1" applyBorder="1" applyAlignment="1">
      <alignment horizontal="center"/>
    </xf>
    <xf numFmtId="0" fontId="20" fillId="19" borderId="23" xfId="10" applyFont="1" applyBorder="1" applyAlignment="1">
      <alignment horizontal="center" vertical="center" wrapText="1"/>
    </xf>
    <xf numFmtId="0" fontId="20" fillId="19" borderId="18" xfId="10" applyFont="1" applyBorder="1" applyAlignment="1">
      <alignment horizontal="center" vertical="center" wrapText="1"/>
    </xf>
    <xf numFmtId="0" fontId="20" fillId="19" borderId="7" xfId="10" applyFont="1" applyBorder="1" applyAlignment="1">
      <alignment horizontal="center" vertical="center" wrapText="1"/>
    </xf>
    <xf numFmtId="0" fontId="20" fillId="19" borderId="14" xfId="10" applyFont="1" applyBorder="1" applyAlignment="1">
      <alignment horizontal="center" vertical="center" wrapText="1"/>
    </xf>
    <xf numFmtId="0" fontId="20" fillId="19" borderId="21" xfId="10" applyFont="1" applyBorder="1" applyAlignment="1">
      <alignment horizontal="center" vertical="center" wrapText="1"/>
    </xf>
    <xf numFmtId="0" fontId="20" fillId="19" borderId="22" xfId="10" applyFont="1" applyBorder="1" applyAlignment="1">
      <alignment horizontal="center" vertical="center" wrapText="1"/>
    </xf>
    <xf numFmtId="0" fontId="22" fillId="12" borderId="7" xfId="3" applyFont="1" applyBorder="1"/>
    <xf numFmtId="0" fontId="22" fillId="12" borderId="19" xfId="3" applyFont="1" applyBorder="1"/>
    <xf numFmtId="0" fontId="20" fillId="18" borderId="15" xfId="9" applyFont="1" applyBorder="1" applyAlignment="1">
      <alignment horizontal="center" vertical="center"/>
    </xf>
    <xf numFmtId="0" fontId="20" fillId="18" borderId="16" xfId="9" applyFont="1" applyBorder="1" applyAlignment="1">
      <alignment horizontal="center" vertical="center"/>
    </xf>
    <xf numFmtId="0" fontId="20" fillId="16" borderId="19" xfId="7" applyFont="1" applyBorder="1"/>
    <xf numFmtId="0" fontId="20" fillId="16" borderId="24" xfId="7" applyFont="1" applyBorder="1"/>
    <xf numFmtId="0" fontId="20" fillId="16" borderId="15" xfId="7" applyFont="1" applyBorder="1" applyAlignment="1">
      <alignment horizontal="center" vertical="center"/>
    </xf>
    <xf numFmtId="0" fontId="20" fillId="16" borderId="16" xfId="7" applyFont="1" applyBorder="1" applyAlignment="1">
      <alignment horizontal="center" vertical="center"/>
    </xf>
    <xf numFmtId="0" fontId="24" fillId="10" borderId="21" xfId="1" applyFont="1" applyBorder="1" applyAlignment="1">
      <alignment horizontal="center" vertical="center"/>
    </xf>
    <xf numFmtId="0" fontId="24" fillId="10" borderId="3" xfId="1" applyFont="1" applyBorder="1" applyAlignment="1">
      <alignment horizontal="center" vertical="center"/>
    </xf>
    <xf numFmtId="0" fontId="0" fillId="14" borderId="5" xfId="5" applyFont="1" applyBorder="1" applyAlignment="1">
      <alignment horizontal="center"/>
    </xf>
    <xf numFmtId="0" fontId="0" fillId="14" borderId="13" xfId="5" applyFont="1" applyBorder="1" applyAlignment="1">
      <alignment horizontal="center"/>
    </xf>
    <xf numFmtId="0" fontId="0" fillId="14" borderId="6" xfId="5" applyFont="1" applyBorder="1" applyAlignment="1">
      <alignment horizontal="center"/>
    </xf>
    <xf numFmtId="0" fontId="21" fillId="14" borderId="4" xfId="5" applyFont="1" applyBorder="1"/>
    <xf numFmtId="0" fontId="23" fillId="13" borderId="19" xfId="4" applyFont="1" applyBorder="1"/>
    <xf numFmtId="0" fontId="20" fillId="18" borderId="14" xfId="9" applyFont="1" applyBorder="1" applyAlignment="1">
      <alignment horizontal="center" vertical="center"/>
    </xf>
    <xf numFmtId="0" fontId="20" fillId="16" borderId="23" xfId="7" applyFont="1" applyBorder="1" applyAlignment="1">
      <alignment horizontal="center" vertical="center"/>
    </xf>
    <xf numFmtId="0" fontId="20" fillId="16" borderId="17" xfId="7" applyFont="1" applyBorder="1" applyAlignment="1">
      <alignment horizontal="center" vertical="center"/>
    </xf>
    <xf numFmtId="0" fontId="20" fillId="16" borderId="18" xfId="7" applyFont="1" applyBorder="1" applyAlignment="1">
      <alignment horizontal="center" vertical="center"/>
    </xf>
    <xf numFmtId="0" fontId="20" fillId="16" borderId="21" xfId="7" applyFont="1" applyBorder="1" applyAlignment="1">
      <alignment horizontal="center" vertical="center"/>
    </xf>
    <xf numFmtId="0" fontId="20" fillId="16" borderId="3" xfId="7" applyFont="1" applyBorder="1" applyAlignment="1">
      <alignment horizontal="center" vertical="center"/>
    </xf>
    <xf numFmtId="0" fontId="20" fillId="16" borderId="22" xfId="7" applyFont="1" applyBorder="1" applyAlignment="1">
      <alignment horizontal="center" vertical="center"/>
    </xf>
    <xf numFmtId="0" fontId="25" fillId="17" borderId="5" xfId="8" applyFont="1" applyBorder="1" applyAlignment="1">
      <alignment horizontal="center"/>
    </xf>
    <xf numFmtId="0" fontId="25" fillId="17" borderId="6" xfId="8" applyFont="1" applyBorder="1" applyAlignment="1">
      <alignment horizontal="center"/>
    </xf>
    <xf numFmtId="0" fontId="21" fillId="24" borderId="23" xfId="0" applyFont="1" applyFill="1" applyBorder="1" applyAlignment="1">
      <alignment horizontal="center"/>
    </xf>
    <xf numFmtId="0" fontId="21" fillId="24" borderId="18" xfId="0" applyFont="1" applyFill="1" applyBorder="1" applyAlignment="1">
      <alignment horizontal="center"/>
    </xf>
    <xf numFmtId="0" fontId="25" fillId="15" borderId="5" xfId="6" applyFont="1" applyBorder="1" applyAlignment="1">
      <alignment horizontal="center"/>
    </xf>
    <xf numFmtId="0" fontId="25" fillId="15" borderId="6" xfId="6" applyFont="1" applyBorder="1" applyAlignment="1">
      <alignment horizontal="center"/>
    </xf>
    <xf numFmtId="0" fontId="25" fillId="15" borderId="13" xfId="6" applyFont="1" applyBorder="1" applyAlignment="1">
      <alignment horizontal="center"/>
    </xf>
    <xf numFmtId="0" fontId="11" fillId="10" borderId="3" xfId="1" applyBorder="1" applyAlignment="1">
      <alignment horizontal="center"/>
    </xf>
    <xf numFmtId="0" fontId="25" fillId="17" borderId="13" xfId="8" applyFont="1" applyBorder="1" applyAlignment="1">
      <alignment horizontal="center"/>
    </xf>
  </cellXfs>
  <cellStyles count="11">
    <cellStyle name="20% - Accent2" xfId="7" builtinId="34"/>
    <cellStyle name="20% - Accent5" xfId="10" builtinId="46"/>
    <cellStyle name="40% - Accent4" xfId="9" builtinId="43"/>
    <cellStyle name="60% - Accent1" xfId="6" builtinId="32"/>
    <cellStyle name="60% - Accent2" xfId="8" builtinId="36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BF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0</xdr:row>
      <xdr:rowOff>0</xdr:rowOff>
    </xdr:from>
    <xdr:to>
      <xdr:col>1</xdr:col>
      <xdr:colOff>2908080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3840" y="0"/>
          <a:ext cx="2889000" cy="842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j.gov.ae/web/ejusticesite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2"/>
  <sheetViews>
    <sheetView topLeftCell="A7" zoomScale="93" zoomScaleNormal="93" workbookViewId="0">
      <selection activeCell="B20" sqref="B20"/>
    </sheetView>
  </sheetViews>
  <sheetFormatPr defaultRowHeight="15.6" x14ac:dyDescent="0.3"/>
  <cols>
    <col min="1" max="1" width="7.5" style="1" customWidth="1"/>
    <col min="2" max="2" width="80" style="2" customWidth="1"/>
    <col min="3" max="3" width="14.19921875" style="1" customWidth="1"/>
    <col min="4" max="4" width="13.8984375" style="3" customWidth="1"/>
    <col min="5" max="5" width="22.8984375" style="2" customWidth="1"/>
    <col min="6" max="6" width="21.796875" style="2" bestFit="1" customWidth="1"/>
    <col min="7" max="7" width="10.8984375" style="2" customWidth="1"/>
    <col min="8" max="8" width="10.69921875" style="2" customWidth="1"/>
    <col min="9" max="9" width="0.19921875" style="2" hidden="1" customWidth="1"/>
    <col min="10" max="10" width="10.8984375" style="2" hidden="1" customWidth="1"/>
    <col min="11" max="11" width="10.8984375" style="2" customWidth="1"/>
    <col min="12" max="12" width="13.5" style="2" customWidth="1"/>
    <col min="13" max="1025" width="10.8984375" style="2" customWidth="1"/>
  </cols>
  <sheetData>
    <row r="1" spans="1:12" ht="15.75" customHeight="1" x14ac:dyDescent="0.3">
      <c r="A1" s="4"/>
      <c r="B1" s="4"/>
      <c r="C1" s="5"/>
      <c r="D1" s="6"/>
    </row>
    <row r="2" spans="1:12" ht="15.75" customHeight="1" x14ac:dyDescent="0.3">
      <c r="A2" s="6"/>
      <c r="B2" s="6"/>
      <c r="C2" s="5"/>
      <c r="D2" s="6"/>
    </row>
    <row r="3" spans="1:12" ht="15.75" customHeight="1" x14ac:dyDescent="0.3">
      <c r="A3" s="6"/>
      <c r="B3" s="7" t="s">
        <v>0</v>
      </c>
      <c r="C3" s="5"/>
      <c r="D3" s="8">
        <v>43199</v>
      </c>
    </row>
    <row r="4" spans="1:12" ht="15.75" customHeight="1" x14ac:dyDescent="0.3">
      <c r="A4" s="6"/>
      <c r="B4" s="5"/>
      <c r="C4" s="5"/>
      <c r="D4" s="9" t="s">
        <v>1</v>
      </c>
    </row>
    <row r="5" spans="1:12" ht="15.75" customHeight="1" x14ac:dyDescent="0.3">
      <c r="A5" s="10"/>
      <c r="B5" s="10"/>
      <c r="C5" s="11"/>
      <c r="D5" s="10"/>
      <c r="E5" s="12"/>
    </row>
    <row r="6" spans="1:12" s="20" customFormat="1" ht="18" customHeight="1" x14ac:dyDescent="0.3">
      <c r="A6" s="13"/>
      <c r="B6" s="14" t="s">
        <v>2</v>
      </c>
      <c r="C6" s="15" t="s">
        <v>3</v>
      </c>
      <c r="D6" s="15" t="s">
        <v>4</v>
      </c>
      <c r="E6" s="16"/>
      <c r="F6" s="17" t="s">
        <v>5</v>
      </c>
      <c r="G6" s="18" t="s">
        <v>4</v>
      </c>
      <c r="H6" s="18" t="s">
        <v>6</v>
      </c>
      <c r="I6" s="19"/>
      <c r="J6" s="19"/>
    </row>
    <row r="7" spans="1:12" s="20" customFormat="1" ht="18" customHeight="1" x14ac:dyDescent="0.3">
      <c r="A7" s="13"/>
      <c r="B7" s="21" t="s">
        <v>7</v>
      </c>
      <c r="C7" s="22"/>
      <c r="D7" s="13"/>
      <c r="E7" s="23" t="s">
        <v>8</v>
      </c>
      <c r="F7" s="24">
        <v>1</v>
      </c>
      <c r="G7" s="25">
        <f>D10</f>
        <v>15</v>
      </c>
      <c r="H7" s="26">
        <f t="shared" ref="H7:H13" si="0">(G7*F7)</f>
        <v>15</v>
      </c>
      <c r="I7" s="19"/>
      <c r="J7" s="19"/>
      <c r="K7" s="27"/>
      <c r="L7" s="28"/>
    </row>
    <row r="8" spans="1:12" s="20" customFormat="1" ht="18" customHeight="1" x14ac:dyDescent="0.3">
      <c r="A8" s="29"/>
      <c r="B8" s="30" t="s">
        <v>9</v>
      </c>
      <c r="C8" s="29">
        <v>120</v>
      </c>
      <c r="D8" s="29">
        <f>C8/8</f>
        <v>15</v>
      </c>
      <c r="E8" s="23" t="s">
        <v>10</v>
      </c>
      <c r="F8" s="24">
        <v>1.5</v>
      </c>
      <c r="G8" s="25">
        <f>SUM(D13:D130)*0.4/F8</f>
        <v>45.283333333333331</v>
      </c>
      <c r="H8" s="26">
        <f t="shared" si="0"/>
        <v>67.924999999999997</v>
      </c>
      <c r="I8" s="68">
        <f>SUM(D13:D128)</f>
        <v>165.4375</v>
      </c>
      <c r="J8" s="69">
        <f>SUM(H8:H10)</f>
        <v>189.04374999999999</v>
      </c>
      <c r="K8" s="70">
        <f>SUM(D13:D130)</f>
        <v>169.8125</v>
      </c>
      <c r="L8" s="71">
        <f>SUM(H8:H9)</f>
        <v>169.8125</v>
      </c>
    </row>
    <row r="9" spans="1:12" s="20" customFormat="1" ht="18" customHeight="1" x14ac:dyDescent="0.3">
      <c r="A9" s="29"/>
      <c r="B9" s="30" t="s">
        <v>11</v>
      </c>
      <c r="C9" s="29">
        <f>SUM(C10:C129)*0.1</f>
        <v>153.85000000000002</v>
      </c>
      <c r="D9" s="29">
        <f>C9/8</f>
        <v>19.231250000000003</v>
      </c>
      <c r="E9" s="23" t="s">
        <v>12</v>
      </c>
      <c r="F9" s="24">
        <v>1.5</v>
      </c>
      <c r="G9" s="25">
        <f>SUM(D13:D130)*0.6/F9</f>
        <v>67.924999999999997</v>
      </c>
      <c r="H9" s="26">
        <f t="shared" si="0"/>
        <v>101.88749999999999</v>
      </c>
      <c r="I9" s="68"/>
      <c r="J9" s="69"/>
      <c r="K9" s="70"/>
      <c r="L9" s="71"/>
    </row>
    <row r="10" spans="1:12" s="20" customFormat="1" ht="18" customHeight="1" x14ac:dyDescent="0.3">
      <c r="A10" s="29"/>
      <c r="B10" s="30" t="s">
        <v>13</v>
      </c>
      <c r="C10" s="29">
        <v>120</v>
      </c>
      <c r="D10" s="29">
        <f>C10/8</f>
        <v>15</v>
      </c>
      <c r="E10" s="23" t="s">
        <v>14</v>
      </c>
      <c r="F10" s="24">
        <v>1</v>
      </c>
      <c r="G10" s="25">
        <f>D9</f>
        <v>19.231250000000003</v>
      </c>
      <c r="H10" s="26">
        <f t="shared" si="0"/>
        <v>19.231250000000003</v>
      </c>
      <c r="I10" s="68"/>
      <c r="J10" s="69"/>
      <c r="K10" s="27"/>
      <c r="L10" s="28"/>
    </row>
    <row r="11" spans="1:12" s="32" customFormat="1" ht="18" customHeight="1" x14ac:dyDescent="0.3">
      <c r="A11" s="29"/>
      <c r="B11" s="30" t="s">
        <v>15</v>
      </c>
      <c r="C11" s="29">
        <v>60</v>
      </c>
      <c r="D11" s="29">
        <f>C11/8</f>
        <v>7.5</v>
      </c>
      <c r="E11" s="23" t="s">
        <v>16</v>
      </c>
      <c r="F11" s="24">
        <v>1</v>
      </c>
      <c r="G11" s="31">
        <f>D8</f>
        <v>15</v>
      </c>
      <c r="H11" s="26">
        <f t="shared" si="0"/>
        <v>15</v>
      </c>
      <c r="I11" s="19"/>
      <c r="J11" s="19"/>
      <c r="K11" s="27"/>
      <c r="L11" s="28"/>
    </row>
    <row r="12" spans="1:12" s="32" customFormat="1" ht="18" customHeight="1" x14ac:dyDescent="0.3">
      <c r="A12" s="13"/>
      <c r="B12" s="21" t="s">
        <v>17</v>
      </c>
      <c r="C12" s="21"/>
      <c r="D12" s="21" t="s">
        <v>18</v>
      </c>
      <c r="E12" s="23" t="s">
        <v>19</v>
      </c>
      <c r="F12" s="24">
        <v>1</v>
      </c>
      <c r="G12" s="31">
        <f>D11</f>
        <v>7.5</v>
      </c>
      <c r="H12" s="26">
        <f t="shared" si="0"/>
        <v>7.5</v>
      </c>
      <c r="I12" s="19"/>
      <c r="J12" s="19"/>
      <c r="K12" s="27"/>
      <c r="L12" s="28"/>
    </row>
    <row r="13" spans="1:12" s="32" customFormat="1" ht="18" customHeight="1" x14ac:dyDescent="0.3">
      <c r="A13" s="29"/>
      <c r="B13" s="33" t="s">
        <v>20</v>
      </c>
      <c r="C13" s="29">
        <v>12</v>
      </c>
      <c r="D13" s="29">
        <f>C13/8</f>
        <v>1.5</v>
      </c>
      <c r="E13" s="23" t="s">
        <v>21</v>
      </c>
      <c r="F13" s="24">
        <v>2</v>
      </c>
      <c r="G13" s="34">
        <f>D132/F13</f>
        <v>45.308750000000003</v>
      </c>
      <c r="H13" s="26">
        <f t="shared" si="0"/>
        <v>90.617500000000007</v>
      </c>
      <c r="I13" s="19"/>
      <c r="J13" s="19"/>
      <c r="K13" s="27"/>
      <c r="L13" s="28"/>
    </row>
    <row r="14" spans="1:12" s="32" customFormat="1" ht="18" customHeight="1" x14ac:dyDescent="0.3">
      <c r="A14" s="29"/>
      <c r="B14" s="33" t="s">
        <v>22</v>
      </c>
      <c r="C14" s="29"/>
      <c r="D14" s="29"/>
      <c r="E14" s="35" t="s">
        <v>23</v>
      </c>
      <c r="F14" s="24"/>
      <c r="G14" s="25"/>
      <c r="H14" s="26">
        <f>SUM(H7:H13)</f>
        <v>317.16125</v>
      </c>
      <c r="I14" s="19"/>
      <c r="J14" s="19"/>
      <c r="K14" s="27"/>
      <c r="L14" s="28"/>
    </row>
    <row r="15" spans="1:12" s="32" customFormat="1" ht="18" customHeight="1" x14ac:dyDescent="0.3">
      <c r="A15" s="36"/>
      <c r="B15" s="37" t="s">
        <v>24</v>
      </c>
      <c r="C15" s="36"/>
      <c r="D15" s="36"/>
      <c r="G15" s="40"/>
      <c r="H15" s="41"/>
      <c r="I15" s="42"/>
      <c r="J15" s="20"/>
    </row>
    <row r="16" spans="1:12" s="32" customFormat="1" ht="18" customHeight="1" x14ac:dyDescent="0.3">
      <c r="A16" s="29">
        <v>1</v>
      </c>
      <c r="B16" s="30" t="s">
        <v>26</v>
      </c>
      <c r="C16" s="29"/>
      <c r="D16" s="29">
        <f>C16/8</f>
        <v>0</v>
      </c>
      <c r="G16" s="20"/>
    </row>
    <row r="17" spans="1:7" s="32" customFormat="1" ht="18" customHeight="1" x14ac:dyDescent="0.3">
      <c r="A17" s="43"/>
      <c r="B17" s="44" t="s">
        <v>172</v>
      </c>
      <c r="C17" s="45"/>
      <c r="D17" s="45"/>
      <c r="E17" s="40"/>
      <c r="F17" s="41" t="s">
        <v>170</v>
      </c>
      <c r="G17" s="20" t="s">
        <v>171</v>
      </c>
    </row>
    <row r="18" spans="1:7" s="32" customFormat="1" ht="18" customHeight="1" x14ac:dyDescent="0.3">
      <c r="A18" s="76"/>
      <c r="B18" s="77" t="s">
        <v>27</v>
      </c>
      <c r="C18" s="78"/>
      <c r="D18" s="78"/>
      <c r="E18" s="38" t="s">
        <v>25</v>
      </c>
      <c r="F18" s="39">
        <f>SUM(G7,G9,G13)</f>
        <v>128.23374999999999</v>
      </c>
      <c r="G18" s="20">
        <f>F18/20</f>
        <v>6.4116874999999993</v>
      </c>
    </row>
    <row r="19" spans="1:7" s="32" customFormat="1" ht="18" customHeight="1" x14ac:dyDescent="0.3">
      <c r="A19" s="29"/>
      <c r="B19" s="30" t="s">
        <v>28</v>
      </c>
      <c r="C19" s="29">
        <v>29</v>
      </c>
      <c r="D19" s="29">
        <f>C19/8</f>
        <v>3.625</v>
      </c>
      <c r="E19" s="40" t="s">
        <v>6</v>
      </c>
      <c r="F19" s="75">
        <f>H14</f>
        <v>317.16125</v>
      </c>
      <c r="G19" s="20">
        <f>F19/20</f>
        <v>15.858062499999999</v>
      </c>
    </row>
    <row r="20" spans="1:7" s="32" customFormat="1" ht="18" customHeight="1" x14ac:dyDescent="0.3">
      <c r="A20" s="29"/>
      <c r="B20" s="30" t="s">
        <v>29</v>
      </c>
      <c r="C20" s="29">
        <v>31</v>
      </c>
      <c r="D20" s="29">
        <f t="shared" ref="D20:D68" si="1">C20/8</f>
        <v>3.875</v>
      </c>
      <c r="E20" s="40"/>
      <c r="F20" s="41"/>
      <c r="G20" s="20"/>
    </row>
    <row r="21" spans="1:7" s="32" customFormat="1" ht="18" customHeight="1" x14ac:dyDescent="0.3">
      <c r="A21" s="29"/>
      <c r="B21" s="30" t="s">
        <v>30</v>
      </c>
      <c r="C21" s="29">
        <v>28</v>
      </c>
      <c r="D21" s="29">
        <f t="shared" si="1"/>
        <v>3.5</v>
      </c>
      <c r="E21" s="40"/>
      <c r="F21" s="41"/>
      <c r="G21" s="20"/>
    </row>
    <row r="22" spans="1:7" s="32" customFormat="1" ht="18" customHeight="1" x14ac:dyDescent="0.3">
      <c r="A22" s="29"/>
      <c r="B22" s="30" t="s">
        <v>31</v>
      </c>
      <c r="C22" s="29">
        <v>28</v>
      </c>
      <c r="D22" s="29">
        <f t="shared" si="1"/>
        <v>3.5</v>
      </c>
      <c r="E22" s="40"/>
      <c r="F22" s="41" t="s">
        <v>186</v>
      </c>
      <c r="G22" s="20">
        <f>SUM(D44:D97)</f>
        <v>25.6875</v>
      </c>
    </row>
    <row r="23" spans="1:7" s="32" customFormat="1" ht="18" customHeight="1" x14ac:dyDescent="0.3">
      <c r="A23" s="29"/>
      <c r="B23" s="30" t="s">
        <v>32</v>
      </c>
      <c r="C23" s="29">
        <v>28</v>
      </c>
      <c r="D23" s="29">
        <f t="shared" si="1"/>
        <v>3.5</v>
      </c>
      <c r="E23" s="40" t="s">
        <v>165</v>
      </c>
      <c r="F23" s="85" t="s">
        <v>172</v>
      </c>
      <c r="G23" s="20"/>
    </row>
    <row r="24" spans="1:7" s="32" customFormat="1" ht="18" customHeight="1" x14ac:dyDescent="0.3">
      <c r="A24" s="29"/>
      <c r="B24" s="30" t="s">
        <v>33</v>
      </c>
      <c r="C24" s="29">
        <v>28</v>
      </c>
      <c r="D24" s="29">
        <f t="shared" si="1"/>
        <v>3.5</v>
      </c>
      <c r="E24" s="40"/>
      <c r="F24" s="85" t="s">
        <v>27</v>
      </c>
      <c r="G24" s="20">
        <f>SUM(D19:D25)</f>
        <v>24</v>
      </c>
    </row>
    <row r="25" spans="1:7" s="32" customFormat="1" ht="18" customHeight="1" x14ac:dyDescent="0.3">
      <c r="A25" s="29"/>
      <c r="B25" s="30" t="s">
        <v>34</v>
      </c>
      <c r="C25" s="29">
        <v>20</v>
      </c>
      <c r="D25" s="29">
        <f t="shared" si="1"/>
        <v>2.5</v>
      </c>
      <c r="E25" s="40"/>
      <c r="F25" s="85" t="s">
        <v>44</v>
      </c>
      <c r="G25" s="20">
        <f>SUM(D36:D43)</f>
        <v>33.625</v>
      </c>
    </row>
    <row r="26" spans="1:7" s="32" customFormat="1" ht="18" customHeight="1" x14ac:dyDescent="0.3">
      <c r="A26" s="76"/>
      <c r="B26" s="77" t="s">
        <v>35</v>
      </c>
      <c r="C26" s="78"/>
      <c r="D26" s="78"/>
      <c r="E26" s="40"/>
      <c r="F26" s="85" t="s">
        <v>187</v>
      </c>
      <c r="G26" s="20">
        <f>SUM(D27:D34)</f>
        <v>22.375</v>
      </c>
    </row>
    <row r="27" spans="1:7" s="32" customFormat="1" ht="18" customHeight="1" x14ac:dyDescent="0.3">
      <c r="A27" s="29"/>
      <c r="B27" s="30" t="s">
        <v>198</v>
      </c>
      <c r="C27" s="29">
        <v>25</v>
      </c>
      <c r="D27" s="29">
        <f t="shared" si="1"/>
        <v>3.125</v>
      </c>
      <c r="E27" s="40"/>
      <c r="F27" s="41" t="s">
        <v>188</v>
      </c>
      <c r="G27" s="20">
        <f>SUM(D98:D110)</f>
        <v>13.75</v>
      </c>
    </row>
    <row r="28" spans="1:7" s="32" customFormat="1" ht="18" customHeight="1" x14ac:dyDescent="0.3">
      <c r="A28" s="29"/>
      <c r="B28" s="30" t="s">
        <v>37</v>
      </c>
      <c r="C28" s="29">
        <v>18</v>
      </c>
      <c r="D28" s="29">
        <f t="shared" si="1"/>
        <v>2.25</v>
      </c>
      <c r="E28" s="40"/>
      <c r="F28" s="41" t="s">
        <v>189</v>
      </c>
      <c r="G28" s="20">
        <f>SUM(D112:D113)</f>
        <v>4.375</v>
      </c>
    </row>
    <row r="29" spans="1:7" s="32" customFormat="1" ht="18" customHeight="1" x14ac:dyDescent="0.3">
      <c r="A29" s="29"/>
      <c r="B29" s="30" t="s">
        <v>38</v>
      </c>
      <c r="C29" s="29">
        <v>16</v>
      </c>
      <c r="D29" s="29">
        <f t="shared" si="1"/>
        <v>2</v>
      </c>
      <c r="E29" s="40"/>
      <c r="F29" s="41" t="s">
        <v>190</v>
      </c>
      <c r="G29" s="20">
        <f>D115</f>
        <v>11.25</v>
      </c>
    </row>
    <row r="30" spans="1:7" s="32" customFormat="1" ht="18" customHeight="1" x14ac:dyDescent="0.3">
      <c r="A30" s="29"/>
      <c r="B30" s="30" t="s">
        <v>39</v>
      </c>
      <c r="C30" s="29">
        <v>17</v>
      </c>
      <c r="D30" s="29">
        <f t="shared" si="1"/>
        <v>2.125</v>
      </c>
      <c r="E30" s="40"/>
      <c r="F30" s="41" t="s">
        <v>191</v>
      </c>
      <c r="G30" s="20">
        <f>SUM(D116:D129)</f>
        <v>33.25</v>
      </c>
    </row>
    <row r="31" spans="1:7" s="32" customFormat="1" ht="18" customHeight="1" x14ac:dyDescent="0.3">
      <c r="A31" s="29"/>
      <c r="B31" s="30" t="s">
        <v>40</v>
      </c>
      <c r="C31" s="29">
        <v>15</v>
      </c>
      <c r="D31" s="29">
        <f t="shared" si="1"/>
        <v>1.875</v>
      </c>
      <c r="E31" s="40"/>
      <c r="F31" s="41"/>
      <c r="G31" s="20"/>
    </row>
    <row r="32" spans="1:7" s="32" customFormat="1" ht="18" customHeight="1" x14ac:dyDescent="0.3">
      <c r="A32" s="29"/>
      <c r="B32" s="30" t="s">
        <v>41</v>
      </c>
      <c r="C32" s="29">
        <v>36</v>
      </c>
      <c r="D32" s="29">
        <f t="shared" si="1"/>
        <v>4.5</v>
      </c>
      <c r="E32" s="40"/>
      <c r="F32" s="41"/>
      <c r="G32" s="20"/>
    </row>
    <row r="33" spans="1:7" s="32" customFormat="1" ht="18" customHeight="1" x14ac:dyDescent="0.3">
      <c r="A33" s="29"/>
      <c r="B33" s="30" t="s">
        <v>42</v>
      </c>
      <c r="C33" s="29">
        <v>24</v>
      </c>
      <c r="D33" s="29">
        <f t="shared" si="1"/>
        <v>3</v>
      </c>
      <c r="E33" s="40" t="s">
        <v>165</v>
      </c>
      <c r="F33" s="41"/>
      <c r="G33" s="20"/>
    </row>
    <row r="34" spans="1:7" s="32" customFormat="1" ht="18" customHeight="1" x14ac:dyDescent="0.3">
      <c r="A34" s="29"/>
      <c r="B34" s="30" t="s">
        <v>43</v>
      </c>
      <c r="C34" s="29">
        <v>28</v>
      </c>
      <c r="D34" s="29">
        <f t="shared" si="1"/>
        <v>3.5</v>
      </c>
      <c r="E34" s="40"/>
      <c r="F34" s="41"/>
      <c r="G34" s="20"/>
    </row>
    <row r="35" spans="1:7" s="32" customFormat="1" ht="18" customHeight="1" x14ac:dyDescent="0.3">
      <c r="A35" s="76"/>
      <c r="B35" s="77" t="s">
        <v>44</v>
      </c>
      <c r="C35" s="78"/>
      <c r="D35" s="78"/>
      <c r="E35" s="40"/>
      <c r="F35" s="41"/>
      <c r="G35" s="20"/>
    </row>
    <row r="36" spans="1:7" s="32" customFormat="1" ht="18" customHeight="1" x14ac:dyDescent="0.3">
      <c r="A36" s="29"/>
      <c r="B36" s="30" t="s">
        <v>36</v>
      </c>
      <c r="C36" s="29">
        <v>26</v>
      </c>
      <c r="D36" s="29">
        <f t="shared" si="1"/>
        <v>3.25</v>
      </c>
      <c r="E36" s="40" t="s">
        <v>166</v>
      </c>
      <c r="F36" s="41"/>
      <c r="G36" s="20"/>
    </row>
    <row r="37" spans="1:7" s="32" customFormat="1" ht="18" customHeight="1" x14ac:dyDescent="0.3">
      <c r="A37" s="29"/>
      <c r="B37" s="30" t="s">
        <v>45</v>
      </c>
      <c r="C37" s="29">
        <v>80</v>
      </c>
      <c r="D37" s="29">
        <f t="shared" si="1"/>
        <v>10</v>
      </c>
      <c r="E37" s="40"/>
      <c r="F37" s="41"/>
      <c r="G37" s="20"/>
    </row>
    <row r="38" spans="1:7" s="32" customFormat="1" ht="18" customHeight="1" x14ac:dyDescent="0.3">
      <c r="A38" s="29"/>
      <c r="B38" s="30" t="s">
        <v>46</v>
      </c>
      <c r="C38" s="29">
        <v>35</v>
      </c>
      <c r="D38" s="29">
        <f t="shared" si="1"/>
        <v>4.375</v>
      </c>
      <c r="E38" s="40"/>
      <c r="F38" s="41"/>
      <c r="G38" s="20"/>
    </row>
    <row r="39" spans="1:7" s="32" customFormat="1" ht="18" customHeight="1" x14ac:dyDescent="0.3">
      <c r="A39" s="29"/>
      <c r="B39" s="30" t="s">
        <v>47</v>
      </c>
      <c r="C39" s="29">
        <v>25</v>
      </c>
      <c r="D39" s="29">
        <f t="shared" si="1"/>
        <v>3.125</v>
      </c>
      <c r="E39" s="40"/>
      <c r="F39" s="41"/>
      <c r="G39" s="20"/>
    </row>
    <row r="40" spans="1:7" s="32" customFormat="1" ht="18" customHeight="1" x14ac:dyDescent="0.3">
      <c r="A40" s="29"/>
      <c r="B40" s="30" t="s">
        <v>48</v>
      </c>
      <c r="C40" s="29">
        <v>25</v>
      </c>
      <c r="D40" s="29">
        <f t="shared" si="1"/>
        <v>3.125</v>
      </c>
      <c r="E40" s="40"/>
      <c r="F40" s="41"/>
      <c r="G40" s="20"/>
    </row>
    <row r="41" spans="1:7" s="32" customFormat="1" ht="18" customHeight="1" x14ac:dyDescent="0.3">
      <c r="A41" s="29"/>
      <c r="B41" s="30" t="s">
        <v>49</v>
      </c>
      <c r="C41" s="29">
        <v>28</v>
      </c>
      <c r="D41" s="29">
        <f t="shared" si="1"/>
        <v>3.5</v>
      </c>
      <c r="E41" s="40"/>
      <c r="F41" s="41"/>
      <c r="G41" s="20"/>
    </row>
    <row r="42" spans="1:7" s="32" customFormat="1" ht="18" customHeight="1" x14ac:dyDescent="0.3">
      <c r="A42" s="29"/>
      <c r="B42" s="30" t="s">
        <v>50</v>
      </c>
      <c r="C42" s="29">
        <v>26</v>
      </c>
      <c r="D42" s="29">
        <f t="shared" si="1"/>
        <v>3.25</v>
      </c>
      <c r="E42" s="40"/>
      <c r="F42" s="41"/>
      <c r="G42" s="20"/>
    </row>
    <row r="43" spans="1:7" s="32" customFormat="1" ht="18" customHeight="1" x14ac:dyDescent="0.3">
      <c r="A43" s="29"/>
      <c r="B43" s="30" t="s">
        <v>51</v>
      </c>
      <c r="C43" s="29">
        <v>24</v>
      </c>
      <c r="D43" s="29">
        <f t="shared" si="1"/>
        <v>3</v>
      </c>
      <c r="E43" s="40"/>
      <c r="F43" s="41"/>
      <c r="G43" s="20"/>
    </row>
    <row r="44" spans="1:7" s="32" customFormat="1" ht="18" customHeight="1" x14ac:dyDescent="0.3">
      <c r="A44" s="79"/>
      <c r="B44" s="80" t="s">
        <v>173</v>
      </c>
      <c r="C44" s="79"/>
      <c r="D44" s="79"/>
      <c r="E44" s="40"/>
      <c r="F44" s="41"/>
      <c r="G44" s="20"/>
    </row>
    <row r="45" spans="1:7" s="32" customFormat="1" ht="18" customHeight="1" x14ac:dyDescent="0.3">
      <c r="A45" s="81"/>
      <c r="B45" s="82" t="s">
        <v>52</v>
      </c>
      <c r="C45" s="83"/>
      <c r="D45" s="83"/>
      <c r="E45" s="40"/>
      <c r="F45" s="41"/>
      <c r="G45" s="20"/>
    </row>
    <row r="46" spans="1:7" s="32" customFormat="1" ht="18" customHeight="1" x14ac:dyDescent="0.3">
      <c r="A46" s="29"/>
      <c r="B46" s="30" t="s">
        <v>53</v>
      </c>
      <c r="C46" s="29">
        <v>8</v>
      </c>
      <c r="D46" s="29">
        <f t="shared" si="1"/>
        <v>1</v>
      </c>
      <c r="E46" s="40"/>
      <c r="F46" s="41"/>
      <c r="G46" s="20"/>
    </row>
    <row r="47" spans="1:7" s="32" customFormat="1" ht="18" customHeight="1" x14ac:dyDescent="0.3">
      <c r="A47" s="29"/>
      <c r="B47" s="30" t="s">
        <v>54</v>
      </c>
      <c r="C47" s="29">
        <v>4</v>
      </c>
      <c r="D47" s="29">
        <f t="shared" si="1"/>
        <v>0.5</v>
      </c>
      <c r="E47" s="40"/>
      <c r="F47" s="41"/>
      <c r="G47" s="20"/>
    </row>
    <row r="48" spans="1:7" s="32" customFormat="1" ht="18" customHeight="1" x14ac:dyDescent="0.3">
      <c r="A48" s="29"/>
      <c r="B48" s="30" t="s">
        <v>55</v>
      </c>
      <c r="C48" s="29">
        <v>0</v>
      </c>
      <c r="D48" s="29">
        <f t="shared" si="1"/>
        <v>0</v>
      </c>
      <c r="E48" s="40"/>
      <c r="F48" s="41"/>
      <c r="G48" s="20"/>
    </row>
    <row r="49" spans="1:7" s="32" customFormat="1" ht="18" customHeight="1" x14ac:dyDescent="0.3">
      <c r="A49" s="29"/>
      <c r="B49" s="30" t="s">
        <v>56</v>
      </c>
      <c r="C49" s="29">
        <v>0</v>
      </c>
      <c r="D49" s="29">
        <f t="shared" si="1"/>
        <v>0</v>
      </c>
      <c r="E49" s="40"/>
      <c r="F49" s="41"/>
      <c r="G49" s="20"/>
    </row>
    <row r="50" spans="1:7" s="32" customFormat="1" ht="18" customHeight="1" x14ac:dyDescent="0.3">
      <c r="A50" s="29"/>
      <c r="B50" s="30" t="s">
        <v>57</v>
      </c>
      <c r="C50" s="29">
        <v>4</v>
      </c>
      <c r="D50" s="29">
        <f t="shared" si="1"/>
        <v>0.5</v>
      </c>
      <c r="E50" s="40"/>
      <c r="F50" s="41"/>
      <c r="G50" s="20"/>
    </row>
    <row r="51" spans="1:7" s="32" customFormat="1" ht="18" customHeight="1" x14ac:dyDescent="0.3">
      <c r="A51" s="29"/>
      <c r="B51" s="30" t="s">
        <v>58</v>
      </c>
      <c r="C51" s="29">
        <v>14</v>
      </c>
      <c r="D51" s="29">
        <f t="shared" si="1"/>
        <v>1.75</v>
      </c>
      <c r="E51" s="40"/>
      <c r="F51" s="41"/>
      <c r="G51" s="20"/>
    </row>
    <row r="52" spans="1:7" s="32" customFormat="1" ht="18" customHeight="1" x14ac:dyDescent="0.3">
      <c r="A52" s="81"/>
      <c r="B52" s="82" t="s">
        <v>59</v>
      </c>
      <c r="C52" s="83"/>
      <c r="D52" s="83"/>
      <c r="E52" s="40"/>
      <c r="F52" s="41"/>
      <c r="G52" s="20"/>
    </row>
    <row r="53" spans="1:7" s="32" customFormat="1" ht="18" customHeight="1" x14ac:dyDescent="0.3">
      <c r="A53" s="29"/>
      <c r="B53" s="30" t="s">
        <v>60</v>
      </c>
      <c r="C53" s="29">
        <v>4</v>
      </c>
      <c r="D53" s="29">
        <f t="shared" si="1"/>
        <v>0.5</v>
      </c>
      <c r="E53" s="40"/>
      <c r="F53" s="41"/>
      <c r="G53" s="20"/>
    </row>
    <row r="54" spans="1:7" s="32" customFormat="1" ht="18" customHeight="1" x14ac:dyDescent="0.3">
      <c r="A54" s="29"/>
      <c r="B54" s="30" t="s">
        <v>61</v>
      </c>
      <c r="C54" s="29">
        <v>8</v>
      </c>
      <c r="D54" s="29">
        <f t="shared" si="1"/>
        <v>1</v>
      </c>
      <c r="E54" s="40"/>
    </row>
    <row r="55" spans="1:7" s="32" customFormat="1" ht="18" customHeight="1" x14ac:dyDescent="0.3">
      <c r="A55" s="29"/>
      <c r="B55" s="30" t="s">
        <v>62</v>
      </c>
      <c r="C55" s="29">
        <v>6</v>
      </c>
      <c r="D55" s="29">
        <f t="shared" si="1"/>
        <v>0.75</v>
      </c>
      <c r="E55" s="40"/>
    </row>
    <row r="56" spans="1:7" s="32" customFormat="1" ht="18" customHeight="1" x14ac:dyDescent="0.3">
      <c r="A56" s="29"/>
      <c r="B56" s="30" t="s">
        <v>40</v>
      </c>
      <c r="C56" s="29">
        <v>3</v>
      </c>
      <c r="D56" s="29">
        <f t="shared" si="1"/>
        <v>0.375</v>
      </c>
      <c r="E56" s="40"/>
    </row>
    <row r="57" spans="1:7" s="32" customFormat="1" ht="18" customHeight="1" x14ac:dyDescent="0.3">
      <c r="A57" s="29"/>
      <c r="B57" s="30" t="s">
        <v>63</v>
      </c>
      <c r="C57" s="29">
        <v>3</v>
      </c>
      <c r="D57" s="29">
        <f t="shared" si="1"/>
        <v>0.375</v>
      </c>
      <c r="E57" s="40" t="s">
        <v>167</v>
      </c>
    </row>
    <row r="58" spans="1:7" s="32" customFormat="1" ht="18" customHeight="1" x14ac:dyDescent="0.3">
      <c r="A58" s="29"/>
      <c r="B58" s="30" t="s">
        <v>64</v>
      </c>
      <c r="C58" s="29">
        <v>3</v>
      </c>
      <c r="D58" s="29">
        <f t="shared" si="1"/>
        <v>0.375</v>
      </c>
      <c r="E58" s="40"/>
    </row>
    <row r="59" spans="1:7" s="32" customFormat="1" ht="18" customHeight="1" x14ac:dyDescent="0.3">
      <c r="A59" s="29"/>
      <c r="B59" s="30" t="s">
        <v>65</v>
      </c>
      <c r="C59" s="29">
        <v>0</v>
      </c>
      <c r="D59" s="29">
        <f t="shared" si="1"/>
        <v>0</v>
      </c>
      <c r="E59" s="40"/>
      <c r="F59" s="41"/>
      <c r="G59" s="20"/>
    </row>
    <row r="60" spans="1:7" s="32" customFormat="1" ht="18" customHeight="1" x14ac:dyDescent="0.3">
      <c r="A60" s="29"/>
      <c r="B60" s="30" t="s">
        <v>66</v>
      </c>
      <c r="C60" s="29">
        <v>6</v>
      </c>
      <c r="D60" s="29">
        <f t="shared" si="1"/>
        <v>0.75</v>
      </c>
      <c r="E60" s="40" t="s">
        <v>167</v>
      </c>
      <c r="F60" s="41"/>
      <c r="G60" s="20"/>
    </row>
    <row r="61" spans="1:7" s="32" customFormat="1" ht="18" customHeight="1" x14ac:dyDescent="0.3">
      <c r="A61" s="29"/>
      <c r="B61" s="30" t="s">
        <v>67</v>
      </c>
      <c r="C61" s="29">
        <v>6</v>
      </c>
      <c r="D61" s="29">
        <f t="shared" si="1"/>
        <v>0.75</v>
      </c>
      <c r="E61" s="40" t="s">
        <v>167</v>
      </c>
      <c r="F61" s="41"/>
      <c r="G61" s="20"/>
    </row>
    <row r="62" spans="1:7" s="32" customFormat="1" ht="18" customHeight="1" x14ac:dyDescent="0.3">
      <c r="A62" s="29"/>
      <c r="B62" s="30" t="s">
        <v>68</v>
      </c>
      <c r="C62" s="29">
        <v>0</v>
      </c>
      <c r="D62" s="29">
        <f t="shared" si="1"/>
        <v>0</v>
      </c>
      <c r="E62" s="40" t="s">
        <v>167</v>
      </c>
      <c r="F62" s="41"/>
      <c r="G62" s="20"/>
    </row>
    <row r="63" spans="1:7" s="32" customFormat="1" ht="18" customHeight="1" x14ac:dyDescent="0.3">
      <c r="A63" s="29"/>
      <c r="B63" s="30" t="s">
        <v>69</v>
      </c>
      <c r="C63" s="29">
        <v>0</v>
      </c>
      <c r="D63" s="29">
        <f t="shared" si="1"/>
        <v>0</v>
      </c>
      <c r="E63" s="40" t="s">
        <v>167</v>
      </c>
      <c r="F63" s="41"/>
      <c r="G63" s="20"/>
    </row>
    <row r="64" spans="1:7" s="32" customFormat="1" ht="18" customHeight="1" x14ac:dyDescent="0.3">
      <c r="A64" s="29"/>
      <c r="B64" s="30" t="s">
        <v>70</v>
      </c>
      <c r="C64" s="29">
        <v>0</v>
      </c>
      <c r="D64" s="29">
        <f t="shared" si="1"/>
        <v>0</v>
      </c>
      <c r="E64" s="40"/>
      <c r="F64" s="41"/>
      <c r="G64" s="20"/>
    </row>
    <row r="65" spans="1:7" s="32" customFormat="1" ht="18" customHeight="1" x14ac:dyDescent="0.3">
      <c r="A65" s="29"/>
      <c r="B65" s="30" t="s">
        <v>71</v>
      </c>
      <c r="C65" s="29">
        <v>0</v>
      </c>
      <c r="D65" s="29">
        <f t="shared" si="1"/>
        <v>0</v>
      </c>
      <c r="E65" s="40"/>
      <c r="F65" s="41"/>
      <c r="G65" s="20"/>
    </row>
    <row r="66" spans="1:7" s="32" customFormat="1" ht="18" customHeight="1" x14ac:dyDescent="0.3">
      <c r="A66" s="81"/>
      <c r="B66" s="82" t="s">
        <v>72</v>
      </c>
      <c r="C66" s="83"/>
      <c r="D66" s="83"/>
      <c r="E66" s="40"/>
      <c r="F66" s="41"/>
      <c r="G66" s="20"/>
    </row>
    <row r="67" spans="1:7" s="32" customFormat="1" ht="18" customHeight="1" x14ac:dyDescent="0.3">
      <c r="A67" s="29"/>
      <c r="B67" s="30" t="s">
        <v>73</v>
      </c>
      <c r="C67" s="29">
        <v>16</v>
      </c>
      <c r="D67" s="29">
        <f t="shared" si="1"/>
        <v>2</v>
      </c>
      <c r="E67" s="40"/>
      <c r="F67" s="41"/>
      <c r="G67" s="20"/>
    </row>
    <row r="68" spans="1:7" s="32" customFormat="1" ht="18" customHeight="1" x14ac:dyDescent="0.3">
      <c r="A68" s="29"/>
      <c r="B68" s="30" t="s">
        <v>74</v>
      </c>
      <c r="C68" s="29">
        <v>6</v>
      </c>
      <c r="D68" s="29">
        <f t="shared" si="1"/>
        <v>0.75</v>
      </c>
      <c r="E68" s="40"/>
      <c r="F68" s="41"/>
      <c r="G68" s="20"/>
    </row>
    <row r="69" spans="1:7" s="32" customFormat="1" ht="18" customHeight="1" x14ac:dyDescent="0.3">
      <c r="A69" s="81"/>
      <c r="B69" s="82" t="s">
        <v>75</v>
      </c>
      <c r="C69" s="83"/>
      <c r="D69" s="83"/>
      <c r="E69" s="40"/>
      <c r="F69" s="41"/>
      <c r="G69" s="20"/>
    </row>
    <row r="70" spans="1:7" s="32" customFormat="1" ht="18" customHeight="1" x14ac:dyDescent="0.3">
      <c r="A70" s="29"/>
      <c r="B70" s="30" t="s">
        <v>76</v>
      </c>
      <c r="C70" s="29">
        <v>3</v>
      </c>
      <c r="D70" s="29">
        <f t="shared" ref="D70:D76" si="2">C70/8</f>
        <v>0.375</v>
      </c>
      <c r="E70" s="40"/>
      <c r="F70" s="41"/>
      <c r="G70" s="20"/>
    </row>
    <row r="71" spans="1:7" s="32" customFormat="1" ht="18" customHeight="1" x14ac:dyDescent="0.3">
      <c r="A71" s="29"/>
      <c r="B71" s="30" t="s">
        <v>77</v>
      </c>
      <c r="C71" s="29">
        <v>18</v>
      </c>
      <c r="D71" s="29">
        <f t="shared" si="2"/>
        <v>2.25</v>
      </c>
      <c r="E71" s="40"/>
      <c r="F71" s="41"/>
      <c r="G71" s="20"/>
    </row>
    <row r="72" spans="1:7" s="32" customFormat="1" ht="18" customHeight="1" x14ac:dyDescent="0.3">
      <c r="A72" s="29"/>
      <c r="B72" s="30" t="s">
        <v>78</v>
      </c>
      <c r="C72" s="29">
        <v>12</v>
      </c>
      <c r="D72" s="29">
        <f t="shared" si="2"/>
        <v>1.5</v>
      </c>
      <c r="E72" s="40"/>
      <c r="F72" s="41"/>
      <c r="G72" s="20"/>
    </row>
    <row r="73" spans="1:7" s="32" customFormat="1" ht="18" customHeight="1" x14ac:dyDescent="0.3">
      <c r="A73" s="29"/>
      <c r="B73" s="30" t="s">
        <v>79</v>
      </c>
      <c r="C73" s="29">
        <v>15</v>
      </c>
      <c r="D73" s="29">
        <f t="shared" si="2"/>
        <v>1.875</v>
      </c>
      <c r="E73" s="40"/>
      <c r="F73" s="41"/>
      <c r="G73" s="20"/>
    </row>
    <row r="74" spans="1:7" s="32" customFormat="1" ht="18" customHeight="1" x14ac:dyDescent="0.3">
      <c r="A74" s="29"/>
      <c r="B74" s="30" t="s">
        <v>80</v>
      </c>
      <c r="C74" s="29">
        <v>16</v>
      </c>
      <c r="D74" s="29">
        <f t="shared" si="2"/>
        <v>2</v>
      </c>
      <c r="E74" s="40"/>
      <c r="F74" s="41"/>
      <c r="G74" s="20"/>
    </row>
    <row r="75" spans="1:7" s="32" customFormat="1" ht="20.25" customHeight="1" x14ac:dyDescent="0.3">
      <c r="A75" s="29"/>
      <c r="B75" s="30" t="s">
        <v>81</v>
      </c>
      <c r="C75" s="29">
        <v>12</v>
      </c>
      <c r="D75" s="29">
        <f t="shared" si="2"/>
        <v>1.5</v>
      </c>
      <c r="E75" s="40"/>
      <c r="F75" s="41"/>
      <c r="G75" s="20"/>
    </row>
    <row r="76" spans="1:7" s="32" customFormat="1" ht="20.25" customHeight="1" x14ac:dyDescent="0.3">
      <c r="A76" s="29"/>
      <c r="B76" s="30" t="s">
        <v>82</v>
      </c>
      <c r="C76" s="29">
        <v>8</v>
      </c>
      <c r="D76" s="29">
        <f t="shared" si="2"/>
        <v>1</v>
      </c>
      <c r="E76" s="40"/>
      <c r="F76" s="41"/>
      <c r="G76" s="20"/>
    </row>
    <row r="77" spans="1:7" s="32" customFormat="1" ht="20.25" customHeight="1" x14ac:dyDescent="0.3">
      <c r="A77" s="81"/>
      <c r="B77" s="82" t="s">
        <v>83</v>
      </c>
      <c r="C77" s="83"/>
      <c r="D77" s="83"/>
      <c r="E77" s="40"/>
      <c r="F77" s="41"/>
      <c r="G77" s="20"/>
    </row>
    <row r="78" spans="1:7" s="32" customFormat="1" ht="20.25" customHeight="1" x14ac:dyDescent="0.3">
      <c r="A78" s="29"/>
      <c r="B78" s="30" t="s">
        <v>84</v>
      </c>
      <c r="C78" s="29">
        <v>0.5</v>
      </c>
      <c r="D78" s="29">
        <f t="shared" ref="D78:D97" si="3">C78/8</f>
        <v>6.25E-2</v>
      </c>
      <c r="E78" s="40"/>
      <c r="F78" s="41"/>
      <c r="G78" s="20"/>
    </row>
    <row r="79" spans="1:7" s="32" customFormat="1" ht="20.25" customHeight="1" x14ac:dyDescent="0.3">
      <c r="A79" s="29"/>
      <c r="B79" s="30" t="s">
        <v>85</v>
      </c>
      <c r="C79" s="29">
        <v>0.5</v>
      </c>
      <c r="D79" s="29">
        <f t="shared" si="3"/>
        <v>6.25E-2</v>
      </c>
      <c r="E79" s="40"/>
      <c r="F79" s="41"/>
      <c r="G79" s="20"/>
    </row>
    <row r="80" spans="1:7" s="32" customFormat="1" ht="18" customHeight="1" x14ac:dyDescent="0.3">
      <c r="A80" s="29"/>
      <c r="B80" s="30" t="s">
        <v>86</v>
      </c>
      <c r="C80" s="29">
        <v>0.5</v>
      </c>
      <c r="D80" s="29">
        <f t="shared" si="3"/>
        <v>6.25E-2</v>
      </c>
      <c r="E80" s="40"/>
      <c r="F80" s="41"/>
      <c r="G80" s="20"/>
    </row>
    <row r="81" spans="1:7" s="32" customFormat="1" ht="18" customHeight="1" x14ac:dyDescent="0.3">
      <c r="A81" s="29"/>
      <c r="B81" s="30" t="s">
        <v>87</v>
      </c>
      <c r="C81" s="29">
        <v>4</v>
      </c>
      <c r="D81" s="29">
        <f t="shared" si="3"/>
        <v>0.5</v>
      </c>
      <c r="E81" s="40"/>
      <c r="F81" s="41"/>
      <c r="G81" s="20"/>
    </row>
    <row r="82" spans="1:7" s="32" customFormat="1" ht="18" customHeight="1" x14ac:dyDescent="0.3">
      <c r="A82" s="29"/>
      <c r="B82" s="30" t="s">
        <v>88</v>
      </c>
      <c r="C82" s="29">
        <v>0.5</v>
      </c>
      <c r="D82" s="29">
        <f t="shared" si="3"/>
        <v>6.25E-2</v>
      </c>
      <c r="E82" s="40"/>
      <c r="F82" s="41"/>
      <c r="G82" s="20"/>
    </row>
    <row r="83" spans="1:7" s="32" customFormat="1" ht="18" customHeight="1" x14ac:dyDescent="0.3">
      <c r="A83" s="29"/>
      <c r="B83" s="30" t="s">
        <v>89</v>
      </c>
      <c r="C83" s="29">
        <v>0.5</v>
      </c>
      <c r="D83" s="29">
        <f t="shared" si="3"/>
        <v>6.25E-2</v>
      </c>
      <c r="E83" s="40"/>
      <c r="F83" s="41"/>
      <c r="G83" s="20"/>
    </row>
    <row r="84" spans="1:7" s="32" customFormat="1" ht="18" customHeight="1" x14ac:dyDescent="0.3">
      <c r="A84" s="29"/>
      <c r="B84" s="30" t="s">
        <v>90</v>
      </c>
      <c r="C84" s="29">
        <v>8</v>
      </c>
      <c r="D84" s="29">
        <f t="shared" si="3"/>
        <v>1</v>
      </c>
      <c r="E84" s="40"/>
      <c r="F84" s="41"/>
      <c r="G84" s="20"/>
    </row>
    <row r="85" spans="1:7" s="32" customFormat="1" x14ac:dyDescent="0.3">
      <c r="A85" s="29"/>
      <c r="B85" s="30" t="s">
        <v>91</v>
      </c>
      <c r="C85" s="29">
        <v>8</v>
      </c>
      <c r="D85" s="29">
        <f t="shared" si="3"/>
        <v>1</v>
      </c>
      <c r="E85" s="40"/>
      <c r="F85" s="41"/>
      <c r="G85" s="20"/>
    </row>
    <row r="86" spans="1:7" ht="18.75" customHeight="1" x14ac:dyDescent="0.3">
      <c r="A86" s="29"/>
      <c r="B86" s="30" t="s">
        <v>92</v>
      </c>
      <c r="C86" s="29">
        <v>0.5</v>
      </c>
      <c r="D86" s="29">
        <f t="shared" si="3"/>
        <v>6.25E-2</v>
      </c>
      <c r="E86" s="40"/>
      <c r="F86" s="41"/>
    </row>
    <row r="87" spans="1:7" ht="18.75" customHeight="1" x14ac:dyDescent="0.3">
      <c r="A87" s="29"/>
      <c r="B87" s="30" t="s">
        <v>93</v>
      </c>
      <c r="C87" s="29">
        <v>0.5</v>
      </c>
      <c r="D87" s="29">
        <f t="shared" si="3"/>
        <v>6.25E-2</v>
      </c>
      <c r="E87" s="40"/>
      <c r="F87" s="41"/>
    </row>
    <row r="88" spans="1:7" ht="18.75" customHeight="1" x14ac:dyDescent="0.3">
      <c r="A88" s="29"/>
      <c r="B88" s="30" t="s">
        <v>94</v>
      </c>
      <c r="C88" s="29">
        <v>3</v>
      </c>
      <c r="D88" s="29">
        <f t="shared" si="3"/>
        <v>0.375</v>
      </c>
      <c r="E88" s="40"/>
      <c r="F88" s="41"/>
    </row>
    <row r="89" spans="1:7" ht="18.75" customHeight="1" x14ac:dyDescent="0.3">
      <c r="A89" s="29"/>
      <c r="B89" s="30" t="s">
        <v>95</v>
      </c>
      <c r="C89" s="29">
        <v>1</v>
      </c>
      <c r="D89" s="29">
        <f t="shared" si="3"/>
        <v>0.125</v>
      </c>
      <c r="E89" s="40"/>
      <c r="F89" s="41"/>
    </row>
    <row r="90" spans="1:7" ht="18.75" customHeight="1" x14ac:dyDescent="0.3">
      <c r="A90" s="29"/>
      <c r="B90" s="30" t="s">
        <v>96</v>
      </c>
      <c r="C90" s="29">
        <v>1</v>
      </c>
      <c r="D90" s="29">
        <f t="shared" si="3"/>
        <v>0.125</v>
      </c>
      <c r="E90" s="40"/>
      <c r="F90" s="41"/>
    </row>
    <row r="91" spans="1:7" ht="18.75" customHeight="1" x14ac:dyDescent="0.3">
      <c r="A91" s="29"/>
      <c r="B91" s="30" t="s">
        <v>97</v>
      </c>
      <c r="C91" s="29">
        <v>1</v>
      </c>
      <c r="D91" s="29">
        <f t="shared" si="3"/>
        <v>0.125</v>
      </c>
      <c r="E91" s="40" t="s">
        <v>168</v>
      </c>
      <c r="F91" s="41"/>
    </row>
    <row r="92" spans="1:7" ht="18.75" customHeight="1" x14ac:dyDescent="0.3">
      <c r="A92" s="29"/>
      <c r="B92" s="30" t="s">
        <v>98</v>
      </c>
      <c r="C92" s="29">
        <v>1</v>
      </c>
      <c r="D92" s="29">
        <f t="shared" si="3"/>
        <v>0.125</v>
      </c>
      <c r="E92" s="40" t="s">
        <v>169</v>
      </c>
      <c r="F92" s="41"/>
    </row>
    <row r="93" spans="1:7" ht="18.75" customHeight="1" x14ac:dyDescent="0.3">
      <c r="A93" s="29"/>
      <c r="B93" s="30" t="s">
        <v>99</v>
      </c>
      <c r="C93" s="29">
        <v>0</v>
      </c>
      <c r="D93" s="29">
        <f t="shared" si="3"/>
        <v>0</v>
      </c>
      <c r="E93" s="40"/>
      <c r="F93" s="41"/>
    </row>
    <row r="94" spans="1:7" ht="18.75" customHeight="1" x14ac:dyDescent="0.3">
      <c r="A94" s="29"/>
      <c r="B94" s="30" t="s">
        <v>100</v>
      </c>
      <c r="C94" s="29"/>
      <c r="D94" s="29">
        <f t="shared" si="3"/>
        <v>0</v>
      </c>
      <c r="E94" s="40"/>
      <c r="F94" s="41"/>
    </row>
    <row r="95" spans="1:7" ht="18.75" customHeight="1" x14ac:dyDescent="0.3">
      <c r="A95" s="29"/>
      <c r="B95" s="30" t="s">
        <v>101</v>
      </c>
      <c r="C95" s="29"/>
      <c r="D95" s="29">
        <f t="shared" si="3"/>
        <v>0</v>
      </c>
      <c r="E95" s="40"/>
      <c r="F95" s="41"/>
    </row>
    <row r="96" spans="1:7" ht="18.75" customHeight="1" x14ac:dyDescent="0.3">
      <c r="A96" s="29"/>
      <c r="B96" s="30" t="s">
        <v>102</v>
      </c>
      <c r="C96" s="29"/>
      <c r="D96" s="29">
        <f t="shared" si="3"/>
        <v>0</v>
      </c>
      <c r="E96" s="20"/>
      <c r="F96" s="20"/>
    </row>
    <row r="97" spans="1:6" ht="18.75" customHeight="1" x14ac:dyDescent="0.3">
      <c r="A97" s="29"/>
      <c r="B97" s="30" t="s">
        <v>103</v>
      </c>
      <c r="C97" s="29"/>
      <c r="D97" s="29">
        <f t="shared" si="3"/>
        <v>0</v>
      </c>
      <c r="E97" s="20"/>
      <c r="F97" s="20"/>
    </row>
    <row r="98" spans="1:6" ht="18.75" customHeight="1" x14ac:dyDescent="0.3">
      <c r="A98" s="46"/>
      <c r="B98" s="47" t="s">
        <v>104</v>
      </c>
      <c r="C98" s="46">
        <v>110</v>
      </c>
      <c r="D98" s="29">
        <f t="shared" ref="D98:D109" si="4">C98/8</f>
        <v>13.75</v>
      </c>
    </row>
    <row r="99" spans="1:6" ht="18.75" customHeight="1" x14ac:dyDescent="0.3">
      <c r="A99" s="29">
        <v>21</v>
      </c>
      <c r="B99" s="30" t="s">
        <v>105</v>
      </c>
      <c r="C99" s="29"/>
      <c r="D99" s="29">
        <f t="shared" si="4"/>
        <v>0</v>
      </c>
    </row>
    <row r="100" spans="1:6" ht="19.5" customHeight="1" x14ac:dyDescent="0.3">
      <c r="A100" s="29">
        <v>22</v>
      </c>
      <c r="B100" s="30" t="s">
        <v>106</v>
      </c>
      <c r="C100" s="29"/>
      <c r="D100" s="29">
        <f t="shared" si="4"/>
        <v>0</v>
      </c>
    </row>
    <row r="101" spans="1:6" ht="19.5" customHeight="1" x14ac:dyDescent="0.3">
      <c r="A101" s="29">
        <v>23</v>
      </c>
      <c r="B101" s="30" t="s">
        <v>107</v>
      </c>
      <c r="C101" s="29"/>
      <c r="D101" s="29">
        <f t="shared" si="4"/>
        <v>0</v>
      </c>
    </row>
    <row r="102" spans="1:6" ht="19.5" customHeight="1" x14ac:dyDescent="0.3">
      <c r="A102" s="29">
        <v>24</v>
      </c>
      <c r="B102" s="30" t="s">
        <v>108</v>
      </c>
      <c r="C102" s="29"/>
      <c r="D102" s="29">
        <f t="shared" si="4"/>
        <v>0</v>
      </c>
    </row>
    <row r="103" spans="1:6" ht="19.5" customHeight="1" x14ac:dyDescent="0.3">
      <c r="A103" s="29">
        <v>25</v>
      </c>
      <c r="B103" s="30" t="s">
        <v>109</v>
      </c>
      <c r="C103" s="29"/>
      <c r="D103" s="29">
        <f t="shared" si="4"/>
        <v>0</v>
      </c>
    </row>
    <row r="104" spans="1:6" ht="19.5" customHeight="1" x14ac:dyDescent="0.3">
      <c r="A104" s="29">
        <v>26</v>
      </c>
      <c r="B104" s="30" t="s">
        <v>110</v>
      </c>
      <c r="C104" s="29"/>
      <c r="D104" s="29">
        <f t="shared" si="4"/>
        <v>0</v>
      </c>
    </row>
    <row r="105" spans="1:6" ht="18.75" customHeight="1" x14ac:dyDescent="0.3">
      <c r="A105" s="29">
        <v>27</v>
      </c>
      <c r="B105" s="30" t="s">
        <v>111</v>
      </c>
      <c r="C105" s="29"/>
      <c r="D105" s="29">
        <f t="shared" si="4"/>
        <v>0</v>
      </c>
    </row>
    <row r="106" spans="1:6" ht="18.75" customHeight="1" x14ac:dyDescent="0.3">
      <c r="A106" s="29"/>
      <c r="B106" s="48" t="s">
        <v>112</v>
      </c>
      <c r="C106" s="29"/>
      <c r="D106" s="29">
        <f t="shared" si="4"/>
        <v>0</v>
      </c>
    </row>
    <row r="107" spans="1:6" ht="18.75" customHeight="1" x14ac:dyDescent="0.3">
      <c r="A107" s="29"/>
      <c r="B107" s="48" t="s">
        <v>77</v>
      </c>
      <c r="C107" s="29"/>
      <c r="D107" s="29">
        <f t="shared" si="4"/>
        <v>0</v>
      </c>
    </row>
    <row r="108" spans="1:6" ht="18.75" customHeight="1" x14ac:dyDescent="0.3">
      <c r="A108" s="29">
        <v>28</v>
      </c>
      <c r="B108" s="30" t="s">
        <v>113</v>
      </c>
      <c r="C108" s="29"/>
      <c r="D108" s="29">
        <f t="shared" si="4"/>
        <v>0</v>
      </c>
    </row>
    <row r="109" spans="1:6" ht="22.5" customHeight="1" x14ac:dyDescent="0.3">
      <c r="A109" s="29">
        <v>29</v>
      </c>
      <c r="B109" s="30" t="s">
        <v>114</v>
      </c>
      <c r="C109" s="29"/>
      <c r="D109" s="29">
        <f t="shared" si="4"/>
        <v>0</v>
      </c>
    </row>
    <row r="110" spans="1:6" ht="22.5" customHeight="1" x14ac:dyDescent="0.3">
      <c r="A110" s="29"/>
      <c r="B110" s="49"/>
      <c r="C110" s="29"/>
      <c r="D110" s="29"/>
    </row>
    <row r="111" spans="1:6" ht="19.5" customHeight="1" x14ac:dyDescent="0.3">
      <c r="A111" s="46"/>
      <c r="B111" s="47" t="s">
        <v>115</v>
      </c>
      <c r="C111" s="46"/>
      <c r="D111" s="46"/>
    </row>
    <row r="112" spans="1:6" ht="19.5" customHeight="1" x14ac:dyDescent="0.3">
      <c r="A112" s="29">
        <v>30</v>
      </c>
      <c r="B112" s="30" t="s">
        <v>116</v>
      </c>
      <c r="C112" s="29">
        <v>35</v>
      </c>
      <c r="D112" s="29">
        <f>C112/8</f>
        <v>4.375</v>
      </c>
    </row>
    <row r="113" spans="1:5" ht="18" customHeight="1" x14ac:dyDescent="0.3">
      <c r="A113" s="29"/>
      <c r="B113" s="48" t="s">
        <v>117</v>
      </c>
      <c r="C113" s="29"/>
      <c r="D113" s="29">
        <f>C113/8</f>
        <v>0</v>
      </c>
    </row>
    <row r="114" spans="1:5" x14ac:dyDescent="0.3">
      <c r="A114" s="46"/>
      <c r="B114" s="47" t="s">
        <v>118</v>
      </c>
      <c r="C114" s="46"/>
      <c r="D114" s="46"/>
    </row>
    <row r="115" spans="1:5" x14ac:dyDescent="0.3">
      <c r="A115" s="29">
        <v>31</v>
      </c>
      <c r="B115" s="30" t="s">
        <v>119</v>
      </c>
      <c r="C115" s="29">
        <v>90</v>
      </c>
      <c r="D115" s="29">
        <f t="shared" ref="D115:D122" si="5">C115/8</f>
        <v>11.25</v>
      </c>
    </row>
    <row r="116" spans="1:5" x14ac:dyDescent="0.3">
      <c r="A116" s="29">
        <v>32</v>
      </c>
      <c r="B116" s="30" t="s">
        <v>120</v>
      </c>
      <c r="C116" s="29">
        <v>20</v>
      </c>
      <c r="D116" s="29">
        <f t="shared" si="5"/>
        <v>2.5</v>
      </c>
    </row>
    <row r="117" spans="1:5" x14ac:dyDescent="0.3">
      <c r="A117" s="29">
        <v>33</v>
      </c>
      <c r="B117" s="30" t="s">
        <v>121</v>
      </c>
      <c r="C117" s="29">
        <v>20</v>
      </c>
      <c r="D117" s="31">
        <f t="shared" si="5"/>
        <v>2.5</v>
      </c>
    </row>
    <row r="118" spans="1:5" x14ac:dyDescent="0.3">
      <c r="A118" s="29">
        <v>34</v>
      </c>
      <c r="B118" s="30" t="s">
        <v>122</v>
      </c>
      <c r="C118" s="29">
        <v>32</v>
      </c>
      <c r="D118" s="31">
        <f t="shared" si="5"/>
        <v>4</v>
      </c>
    </row>
    <row r="119" spans="1:5" x14ac:dyDescent="0.3">
      <c r="A119" s="29">
        <v>35</v>
      </c>
      <c r="B119" s="30" t="s">
        <v>123</v>
      </c>
      <c r="C119" s="29">
        <v>32</v>
      </c>
      <c r="D119" s="31">
        <f t="shared" si="5"/>
        <v>4</v>
      </c>
    </row>
    <row r="120" spans="1:5" x14ac:dyDescent="0.3">
      <c r="A120" s="29">
        <v>36</v>
      </c>
      <c r="B120" s="30" t="s">
        <v>124</v>
      </c>
      <c r="C120" s="29">
        <v>20</v>
      </c>
      <c r="D120" s="31">
        <f t="shared" si="5"/>
        <v>2.5</v>
      </c>
      <c r="E120" s="50"/>
    </row>
    <row r="121" spans="1:5" x14ac:dyDescent="0.3">
      <c r="A121" s="29">
        <v>37</v>
      </c>
      <c r="B121" s="30" t="s">
        <v>125</v>
      </c>
      <c r="C121" s="29">
        <v>16</v>
      </c>
      <c r="D121" s="31">
        <f t="shared" si="5"/>
        <v>2</v>
      </c>
    </row>
    <row r="122" spans="1:5" x14ac:dyDescent="0.3">
      <c r="A122" s="29">
        <v>38</v>
      </c>
      <c r="B122" s="30" t="s">
        <v>126</v>
      </c>
      <c r="C122" s="29">
        <v>32</v>
      </c>
      <c r="D122" s="29">
        <f t="shared" si="5"/>
        <v>4</v>
      </c>
    </row>
    <row r="123" spans="1:5" x14ac:dyDescent="0.3">
      <c r="A123" s="29"/>
      <c r="B123" s="49" t="s">
        <v>127</v>
      </c>
      <c r="C123" s="29"/>
      <c r="D123" s="31">
        <f t="shared" ref="D123:D129" si="6">C123/8</f>
        <v>0</v>
      </c>
    </row>
    <row r="124" spans="1:5" x14ac:dyDescent="0.3">
      <c r="A124" s="29"/>
      <c r="B124" s="49" t="s">
        <v>128</v>
      </c>
      <c r="C124" s="29"/>
      <c r="D124" s="31">
        <f t="shared" si="6"/>
        <v>0</v>
      </c>
    </row>
    <row r="125" spans="1:5" x14ac:dyDescent="0.3">
      <c r="A125" s="29">
        <v>40</v>
      </c>
      <c r="B125" s="30" t="s">
        <v>129</v>
      </c>
      <c r="C125" s="29">
        <v>12</v>
      </c>
      <c r="D125" s="31">
        <f t="shared" si="6"/>
        <v>1.5</v>
      </c>
    </row>
    <row r="126" spans="1:5" x14ac:dyDescent="0.3">
      <c r="A126" s="29">
        <v>41</v>
      </c>
      <c r="B126" s="30" t="s">
        <v>130</v>
      </c>
      <c r="C126" s="29">
        <v>23</v>
      </c>
      <c r="D126" s="31">
        <f t="shared" si="6"/>
        <v>2.875</v>
      </c>
    </row>
    <row r="127" spans="1:5" x14ac:dyDescent="0.3">
      <c r="A127" s="29">
        <v>42</v>
      </c>
      <c r="B127" s="30" t="s">
        <v>131</v>
      </c>
      <c r="C127" s="29">
        <v>24</v>
      </c>
      <c r="D127" s="31">
        <f t="shared" si="6"/>
        <v>3</v>
      </c>
    </row>
    <row r="128" spans="1:5" x14ac:dyDescent="0.3">
      <c r="A128" s="29"/>
      <c r="B128" s="48" t="s">
        <v>132</v>
      </c>
      <c r="C128" s="29"/>
      <c r="D128" s="31">
        <f t="shared" si="6"/>
        <v>0</v>
      </c>
    </row>
    <row r="129" spans="1:4" x14ac:dyDescent="0.3">
      <c r="A129" s="29">
        <v>43</v>
      </c>
      <c r="B129" s="51" t="s">
        <v>133</v>
      </c>
      <c r="C129" s="29">
        <v>35</v>
      </c>
      <c r="D129" s="31">
        <f t="shared" si="6"/>
        <v>4.375</v>
      </c>
    </row>
    <row r="130" spans="1:4" x14ac:dyDescent="0.3">
      <c r="A130" s="29"/>
      <c r="B130" s="52"/>
      <c r="C130" s="53"/>
      <c r="D130" s="29"/>
    </row>
    <row r="131" spans="1:4" x14ac:dyDescent="0.3">
      <c r="A131" s="46"/>
      <c r="B131" s="54" t="s">
        <v>134</v>
      </c>
      <c r="C131" s="46"/>
      <c r="D131" s="46"/>
    </row>
    <row r="132" spans="1:4" x14ac:dyDescent="0.3">
      <c r="A132" s="29">
        <v>43</v>
      </c>
      <c r="B132" s="49" t="s">
        <v>135</v>
      </c>
      <c r="C132" s="29">
        <f>SUM(C8:C130)*0.4</f>
        <v>724.94</v>
      </c>
      <c r="D132" s="29">
        <f>C132/8</f>
        <v>90.617500000000007</v>
      </c>
    </row>
    <row r="133" spans="1:4" x14ac:dyDescent="0.3">
      <c r="A133" s="29">
        <v>44</v>
      </c>
      <c r="B133" s="49" t="s">
        <v>136</v>
      </c>
      <c r="C133" s="29"/>
      <c r="D133" s="29">
        <f>C133/8</f>
        <v>0</v>
      </c>
    </row>
    <row r="134" spans="1:4" x14ac:dyDescent="0.3">
      <c r="A134" s="29">
        <v>45</v>
      </c>
      <c r="B134" s="55" t="s">
        <v>137</v>
      </c>
      <c r="C134" s="29"/>
      <c r="D134" s="29">
        <f>C134/8</f>
        <v>0</v>
      </c>
    </row>
    <row r="135" spans="1:4" x14ac:dyDescent="0.3">
      <c r="A135" s="56"/>
      <c r="B135" s="56" t="s">
        <v>6</v>
      </c>
      <c r="C135" s="57"/>
      <c r="D135" s="58">
        <f>SUM(D8:D134)</f>
        <v>317.16125</v>
      </c>
    </row>
    <row r="136" spans="1:4" x14ac:dyDescent="0.3">
      <c r="D136" s="59"/>
    </row>
    <row r="138" spans="1:4" x14ac:dyDescent="0.3">
      <c r="B138" s="12" t="s">
        <v>138</v>
      </c>
    </row>
    <row r="139" spans="1:4" x14ac:dyDescent="0.3">
      <c r="B139" s="12" t="s">
        <v>139</v>
      </c>
    </row>
    <row r="142" spans="1:4" s="2" customFormat="1" x14ac:dyDescent="0.3">
      <c r="A142" s="1"/>
      <c r="C142" s="1"/>
      <c r="D142" s="3"/>
    </row>
    <row r="143" spans="1:4" s="2" customFormat="1" x14ac:dyDescent="0.3">
      <c r="A143" s="1"/>
      <c r="C143" s="1"/>
      <c r="D143" s="3"/>
    </row>
    <row r="144" spans="1:4" s="2" customFormat="1" x14ac:dyDescent="0.3">
      <c r="A144" s="1"/>
    </row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pans="5:5" s="2" customFormat="1" x14ac:dyDescent="0.3"/>
    <row r="162" spans="5:5" s="2" customFormat="1" x14ac:dyDescent="0.3"/>
    <row r="163" spans="5:5" s="2" customFormat="1" x14ac:dyDescent="0.3"/>
    <row r="164" spans="5:5" s="2" customFormat="1" x14ac:dyDescent="0.3"/>
    <row r="165" spans="5:5" s="2" customFormat="1" x14ac:dyDescent="0.3">
      <c r="E165" s="60"/>
    </row>
    <row r="166" spans="5:5" s="2" customFormat="1" x14ac:dyDescent="0.3"/>
    <row r="167" spans="5:5" s="2" customFormat="1" x14ac:dyDescent="0.3"/>
    <row r="168" spans="5:5" s="2" customFormat="1" x14ac:dyDescent="0.3"/>
    <row r="169" spans="5:5" s="2" customFormat="1" x14ac:dyDescent="0.3"/>
    <row r="170" spans="5:5" s="2" customFormat="1" x14ac:dyDescent="0.3"/>
    <row r="171" spans="5:5" s="2" customFormat="1" x14ac:dyDescent="0.3"/>
    <row r="172" spans="5:5" s="2" customFormat="1" x14ac:dyDescent="0.3"/>
    <row r="173" spans="5:5" s="2" customFormat="1" x14ac:dyDescent="0.3"/>
    <row r="174" spans="5:5" s="2" customFormat="1" x14ac:dyDescent="0.3"/>
    <row r="175" spans="5:5" s="2" customFormat="1" x14ac:dyDescent="0.3"/>
    <row r="176" spans="5:5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pans="1:4" s="2" customFormat="1" x14ac:dyDescent="0.3"/>
    <row r="242" spans="1:4" s="2" customFormat="1" x14ac:dyDescent="0.3"/>
    <row r="243" spans="1:4" s="2" customFormat="1" x14ac:dyDescent="0.3"/>
    <row r="244" spans="1:4" s="2" customFormat="1" x14ac:dyDescent="0.3"/>
    <row r="245" spans="1:4" s="2" customFormat="1" x14ac:dyDescent="0.3"/>
    <row r="246" spans="1:4" s="2" customFormat="1" x14ac:dyDescent="0.3"/>
    <row r="247" spans="1:4" s="2" customFormat="1" x14ac:dyDescent="0.3"/>
    <row r="248" spans="1:4" s="2" customFormat="1" x14ac:dyDescent="0.3"/>
    <row r="249" spans="1:4" s="2" customFormat="1" x14ac:dyDescent="0.3"/>
    <row r="250" spans="1:4" s="2" customFormat="1" x14ac:dyDescent="0.3"/>
    <row r="251" spans="1:4" x14ac:dyDescent="0.3">
      <c r="A251" s="2"/>
      <c r="C251" s="2"/>
      <c r="D251" s="2"/>
    </row>
    <row r="252" spans="1:4" x14ac:dyDescent="0.3">
      <c r="A252" s="2"/>
      <c r="C252" s="2"/>
      <c r="D252" s="2"/>
    </row>
  </sheetData>
  <mergeCells count="4">
    <mergeCell ref="I8:I10"/>
    <mergeCell ref="J8:J10"/>
    <mergeCell ref="K8:K9"/>
    <mergeCell ref="L8:L9"/>
  </mergeCells>
  <hyperlinks>
    <hyperlink ref="B14" r:id="rId1" display="https://moj.gov.ae/web/ejusticesite/home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Z34"/>
  <sheetViews>
    <sheetView tabSelected="1" topLeftCell="F11" workbookViewId="0">
      <selection activeCell="E28" sqref="E28:V34"/>
    </sheetView>
  </sheetViews>
  <sheetFormatPr defaultRowHeight="15.6" x14ac:dyDescent="0.3"/>
  <cols>
    <col min="3" max="3" width="10.8984375" bestFit="1" customWidth="1"/>
    <col min="5" max="5" width="11.796875" bestFit="1" customWidth="1"/>
    <col min="6" max="6" width="14.09765625" bestFit="1" customWidth="1"/>
    <col min="7" max="7" width="6.796875" bestFit="1" customWidth="1"/>
    <col min="8" max="15" width="7.796875" bestFit="1" customWidth="1"/>
    <col min="16" max="16" width="10.09765625" bestFit="1" customWidth="1"/>
    <col min="17" max="18" width="7.796875" bestFit="1" customWidth="1"/>
    <col min="19" max="19" width="8.19921875" bestFit="1" customWidth="1"/>
  </cols>
  <sheetData>
    <row r="1" spans="5:26" x14ac:dyDescent="0.3">
      <c r="E1" s="90" t="s">
        <v>175</v>
      </c>
      <c r="F1" s="91"/>
      <c r="G1" s="90" t="s">
        <v>201</v>
      </c>
      <c r="H1" s="92"/>
      <c r="I1" s="92"/>
      <c r="J1" s="91"/>
      <c r="K1" s="90" t="s">
        <v>202</v>
      </c>
      <c r="L1" s="92"/>
      <c r="M1" s="92"/>
      <c r="N1" s="91"/>
      <c r="O1" s="90" t="s">
        <v>203</v>
      </c>
      <c r="P1" s="92"/>
      <c r="Q1" s="92"/>
      <c r="R1" s="91"/>
      <c r="T1">
        <f>SUM(G1:R1)</f>
        <v>0</v>
      </c>
    </row>
    <row r="2" spans="5:26" x14ac:dyDescent="0.3">
      <c r="E2" s="86"/>
      <c r="F2" s="87"/>
      <c r="G2" s="93" t="s">
        <v>176</v>
      </c>
      <c r="H2" s="93" t="s">
        <v>179</v>
      </c>
      <c r="I2" s="93" t="s">
        <v>178</v>
      </c>
      <c r="J2" s="93" t="s">
        <v>177</v>
      </c>
      <c r="K2" s="93" t="s">
        <v>180</v>
      </c>
      <c r="L2" s="93" t="s">
        <v>181</v>
      </c>
      <c r="M2" s="93" t="s">
        <v>182</v>
      </c>
      <c r="N2" s="93" t="s">
        <v>183</v>
      </c>
      <c r="O2" s="93" t="s">
        <v>184</v>
      </c>
      <c r="P2" s="93" t="s">
        <v>185</v>
      </c>
      <c r="Q2" s="93" t="s">
        <v>196</v>
      </c>
      <c r="R2" s="93" t="s">
        <v>197</v>
      </c>
      <c r="T2">
        <f>T1/5</f>
        <v>0</v>
      </c>
    </row>
    <row r="3" spans="5:26" x14ac:dyDescent="0.3">
      <c r="E3" s="94" t="s">
        <v>16</v>
      </c>
      <c r="F3" s="95"/>
      <c r="G3" s="100" t="s">
        <v>255</v>
      </c>
      <c r="H3" s="101"/>
      <c r="I3" s="102"/>
      <c r="J3" s="89"/>
      <c r="K3" s="89"/>
      <c r="L3" s="89"/>
      <c r="M3" s="89"/>
      <c r="N3" s="89"/>
      <c r="O3" s="89"/>
      <c r="P3" s="89"/>
      <c r="Q3" s="143" t="s">
        <v>250</v>
      </c>
      <c r="R3" s="144"/>
      <c r="T3">
        <f>T2/4</f>
        <v>0</v>
      </c>
    </row>
    <row r="4" spans="5:26" x14ac:dyDescent="0.3">
      <c r="E4" s="96" t="s">
        <v>195</v>
      </c>
      <c r="F4" s="97"/>
      <c r="G4" s="89"/>
      <c r="H4" s="103" t="s">
        <v>254</v>
      </c>
      <c r="I4" s="104"/>
      <c r="J4" s="106"/>
      <c r="K4" s="89"/>
      <c r="L4" s="89"/>
      <c r="M4" s="89"/>
      <c r="N4" s="89"/>
      <c r="O4" s="89"/>
      <c r="P4" s="89"/>
      <c r="Q4" s="145"/>
      <c r="R4" s="146"/>
      <c r="U4" t="s">
        <v>217</v>
      </c>
      <c r="V4">
        <v>24</v>
      </c>
    </row>
    <row r="5" spans="5:26" x14ac:dyDescent="0.3">
      <c r="E5" s="109" t="s">
        <v>192</v>
      </c>
      <c r="F5" s="98" t="s">
        <v>188</v>
      </c>
      <c r="G5" s="89"/>
      <c r="H5" s="89"/>
      <c r="I5" s="89"/>
      <c r="J5" s="125" t="s">
        <v>188</v>
      </c>
      <c r="K5" s="125"/>
      <c r="L5" s="125"/>
      <c r="M5" s="89"/>
      <c r="N5" s="89"/>
      <c r="O5" s="89"/>
      <c r="P5" s="89"/>
      <c r="Q5" s="145"/>
      <c r="R5" s="146"/>
      <c r="U5" t="s">
        <v>218</v>
      </c>
      <c r="V5">
        <v>33</v>
      </c>
    </row>
    <row r="6" spans="5:26" x14ac:dyDescent="0.3">
      <c r="E6" s="109" t="s">
        <v>193</v>
      </c>
      <c r="F6" s="98" t="s">
        <v>190</v>
      </c>
      <c r="G6" s="89"/>
      <c r="H6" s="89"/>
      <c r="I6" s="89"/>
      <c r="J6" s="89"/>
      <c r="K6" s="89"/>
      <c r="L6" s="99" t="s">
        <v>234</v>
      </c>
      <c r="M6" s="99"/>
      <c r="N6" s="99"/>
      <c r="O6" s="99"/>
      <c r="P6" s="115" t="s">
        <v>85</v>
      </c>
      <c r="Q6" s="145"/>
      <c r="R6" s="146"/>
      <c r="U6" t="s">
        <v>187</v>
      </c>
      <c r="V6">
        <v>22</v>
      </c>
    </row>
    <row r="7" spans="5:26" x14ac:dyDescent="0.3">
      <c r="E7" s="109" t="s">
        <v>194</v>
      </c>
      <c r="F7" s="98" t="s">
        <v>186</v>
      </c>
      <c r="G7" s="89"/>
      <c r="H7" s="89"/>
      <c r="I7" s="89"/>
      <c r="J7" s="89"/>
      <c r="K7" s="89"/>
      <c r="L7" s="99" t="s">
        <v>251</v>
      </c>
      <c r="M7" s="99"/>
      <c r="N7" s="99"/>
      <c r="O7" s="99"/>
      <c r="P7" s="116"/>
      <c r="Q7" s="145"/>
      <c r="R7" s="146"/>
    </row>
    <row r="8" spans="5:26" x14ac:dyDescent="0.3">
      <c r="E8" s="109" t="s">
        <v>192</v>
      </c>
      <c r="F8" s="98" t="s">
        <v>189</v>
      </c>
      <c r="G8" s="89"/>
      <c r="H8" s="89"/>
      <c r="I8" s="89"/>
      <c r="J8" s="89"/>
      <c r="K8" s="89"/>
      <c r="L8" s="89"/>
      <c r="M8" s="99" t="s">
        <v>252</v>
      </c>
      <c r="N8" s="99"/>
      <c r="O8" s="89"/>
      <c r="P8" s="89"/>
      <c r="Q8" s="145"/>
      <c r="R8" s="146"/>
    </row>
    <row r="9" spans="5:26" x14ac:dyDescent="0.3">
      <c r="E9" s="109" t="s">
        <v>192</v>
      </c>
      <c r="F9" s="109" t="s">
        <v>200</v>
      </c>
      <c r="G9" s="89"/>
      <c r="H9" s="89"/>
      <c r="I9" s="89"/>
      <c r="J9" s="89"/>
      <c r="K9" s="89"/>
      <c r="L9" s="89"/>
      <c r="M9" s="89"/>
      <c r="N9" s="111" t="s">
        <v>253</v>
      </c>
      <c r="O9" s="112"/>
      <c r="P9" s="112"/>
      <c r="Q9" s="145"/>
      <c r="R9" s="146"/>
    </row>
    <row r="10" spans="5:26" x14ac:dyDescent="0.3">
      <c r="E10" s="126" t="s">
        <v>205</v>
      </c>
      <c r="F10" s="127"/>
      <c r="G10" s="89"/>
      <c r="H10" s="89"/>
      <c r="I10" s="89"/>
      <c r="J10" s="89"/>
      <c r="K10" s="126" t="s">
        <v>249</v>
      </c>
      <c r="L10" s="128"/>
      <c r="M10" s="128"/>
      <c r="N10" s="128"/>
      <c r="O10" s="128"/>
      <c r="P10" s="128"/>
      <c r="Q10" s="145"/>
      <c r="R10" s="146"/>
    </row>
    <row r="11" spans="5:26" x14ac:dyDescent="0.3">
      <c r="E11" s="126" t="s">
        <v>206</v>
      </c>
      <c r="F11" s="127"/>
      <c r="G11" s="89"/>
      <c r="H11" s="89"/>
      <c r="I11" s="89"/>
      <c r="J11" s="89"/>
      <c r="K11" s="126" t="s">
        <v>249</v>
      </c>
      <c r="L11" s="128"/>
      <c r="M11" s="128"/>
      <c r="N11" s="128"/>
      <c r="O11" s="128"/>
      <c r="P11" s="128"/>
      <c r="Q11" s="147"/>
      <c r="R11" s="148"/>
    </row>
    <row r="13" spans="5:26" x14ac:dyDescent="0.3">
      <c r="E13" s="90" t="s">
        <v>204</v>
      </c>
      <c r="F13" s="91"/>
      <c r="G13" s="90" t="s">
        <v>203</v>
      </c>
      <c r="H13" s="92"/>
      <c r="I13" s="92"/>
      <c r="J13" s="91"/>
      <c r="K13" s="90" t="s">
        <v>207</v>
      </c>
      <c r="L13" s="92"/>
      <c r="M13" s="92"/>
      <c r="N13" s="91"/>
      <c r="O13" s="90" t="s">
        <v>208</v>
      </c>
      <c r="P13" s="92"/>
      <c r="Q13" s="92"/>
      <c r="R13" s="91"/>
      <c r="S13" s="90" t="s">
        <v>209</v>
      </c>
      <c r="T13" s="92"/>
      <c r="U13" s="92"/>
      <c r="V13" s="91"/>
      <c r="W13" s="90" t="s">
        <v>223</v>
      </c>
      <c r="X13" s="92"/>
      <c r="Y13" s="92"/>
      <c r="Z13" s="91"/>
    </row>
    <row r="14" spans="5:26" x14ac:dyDescent="0.3">
      <c r="E14" s="86"/>
      <c r="F14" s="87"/>
      <c r="G14" s="93" t="s">
        <v>184</v>
      </c>
      <c r="H14" s="93" t="s">
        <v>185</v>
      </c>
      <c r="I14" s="93" t="s">
        <v>196</v>
      </c>
      <c r="J14" s="93" t="s">
        <v>197</v>
      </c>
      <c r="K14" s="93" t="s">
        <v>199</v>
      </c>
      <c r="L14" s="93" t="s">
        <v>210</v>
      </c>
      <c r="M14" s="93" t="s">
        <v>211</v>
      </c>
      <c r="N14" s="93" t="s">
        <v>212</v>
      </c>
      <c r="O14" s="93" t="s">
        <v>213</v>
      </c>
      <c r="P14" s="93" t="s">
        <v>214</v>
      </c>
      <c r="Q14" s="93" t="s">
        <v>215</v>
      </c>
      <c r="R14" s="93" t="s">
        <v>216</v>
      </c>
      <c r="S14" s="93" t="s">
        <v>219</v>
      </c>
      <c r="T14" s="93" t="s">
        <v>220</v>
      </c>
      <c r="U14" s="93" t="s">
        <v>221</v>
      </c>
      <c r="V14" s="93" t="s">
        <v>222</v>
      </c>
      <c r="W14" s="93" t="s">
        <v>225</v>
      </c>
      <c r="X14" s="93" t="s">
        <v>226</v>
      </c>
      <c r="Y14" s="93" t="s">
        <v>227</v>
      </c>
      <c r="Z14" s="93" t="s">
        <v>228</v>
      </c>
    </row>
    <row r="15" spans="5:26" x14ac:dyDescent="0.3">
      <c r="E15" s="94" t="s">
        <v>16</v>
      </c>
      <c r="F15" s="95"/>
      <c r="G15" s="88" t="s">
        <v>255</v>
      </c>
      <c r="H15" s="88"/>
      <c r="I15" s="88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121" t="s">
        <v>248</v>
      </c>
      <c r="W15" s="139"/>
      <c r="X15" s="122"/>
      <c r="Y15" s="136"/>
      <c r="Z15" s="136"/>
    </row>
    <row r="16" spans="5:26" x14ac:dyDescent="0.3">
      <c r="E16" s="96" t="s">
        <v>195</v>
      </c>
      <c r="F16" s="97"/>
      <c r="G16" s="89"/>
      <c r="H16" s="103" t="s">
        <v>254</v>
      </c>
      <c r="I16" s="104"/>
      <c r="J16" s="105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123"/>
      <c r="W16" s="140"/>
      <c r="X16" s="124"/>
      <c r="Y16" s="136"/>
      <c r="Z16" s="136"/>
    </row>
    <row r="17" spans="5:26" x14ac:dyDescent="0.3">
      <c r="E17" s="163" t="s">
        <v>192</v>
      </c>
      <c r="F17" s="107" t="s">
        <v>27</v>
      </c>
      <c r="G17" s="89"/>
      <c r="H17" s="89"/>
      <c r="I17" s="89"/>
      <c r="J17" s="89"/>
      <c r="K17" s="115" t="s">
        <v>244</v>
      </c>
      <c r="L17" s="117"/>
      <c r="M17" s="117"/>
      <c r="N17" s="118"/>
      <c r="O17" s="89"/>
      <c r="P17" s="89"/>
      <c r="Q17" s="89"/>
      <c r="R17" s="89"/>
      <c r="S17" s="89"/>
      <c r="T17" s="89"/>
      <c r="U17" s="89"/>
      <c r="V17" s="123"/>
      <c r="W17" s="140"/>
      <c r="X17" s="124"/>
      <c r="Y17" s="136"/>
      <c r="Z17" s="136"/>
    </row>
    <row r="18" spans="5:26" x14ac:dyDescent="0.3">
      <c r="E18" s="163" t="s">
        <v>193</v>
      </c>
      <c r="F18" s="108"/>
      <c r="G18" s="89"/>
      <c r="H18" s="89"/>
      <c r="I18" s="89"/>
      <c r="J18" s="89"/>
      <c r="K18" s="116"/>
      <c r="L18" s="119"/>
      <c r="M18" s="119"/>
      <c r="N18" s="120"/>
      <c r="O18" s="89"/>
      <c r="P18" s="89"/>
      <c r="Q18" s="89"/>
      <c r="R18" s="89"/>
      <c r="S18" s="89"/>
      <c r="T18" s="89"/>
      <c r="U18" s="89"/>
      <c r="V18" s="123"/>
      <c r="W18" s="140"/>
      <c r="X18" s="124"/>
      <c r="Y18" s="136"/>
      <c r="Z18" s="136"/>
    </row>
    <row r="19" spans="5:26" x14ac:dyDescent="0.3">
      <c r="E19" s="149" t="s">
        <v>194</v>
      </c>
      <c r="F19" s="151" t="s">
        <v>44</v>
      </c>
      <c r="G19" s="89"/>
      <c r="H19" s="89"/>
      <c r="I19" s="89"/>
      <c r="J19" s="89"/>
      <c r="K19" s="89"/>
      <c r="L19" s="89"/>
      <c r="M19" s="89"/>
      <c r="N19" s="131" t="s">
        <v>243</v>
      </c>
      <c r="O19" s="132"/>
      <c r="P19" s="132"/>
      <c r="Q19" s="132"/>
      <c r="R19" s="133"/>
      <c r="S19" s="89"/>
      <c r="T19" s="89"/>
      <c r="U19" s="89"/>
      <c r="V19" s="123"/>
      <c r="W19" s="140"/>
      <c r="X19" s="124"/>
      <c r="Y19" s="136"/>
      <c r="Z19" s="136"/>
    </row>
    <row r="20" spans="5:26" x14ac:dyDescent="0.3">
      <c r="E20" s="150" t="s">
        <v>192</v>
      </c>
      <c r="F20" s="152"/>
      <c r="G20" s="89"/>
      <c r="H20" s="89"/>
      <c r="I20" s="89"/>
      <c r="J20" s="89"/>
      <c r="K20" s="89"/>
      <c r="L20" s="89"/>
      <c r="M20" s="89"/>
      <c r="N20" s="134"/>
      <c r="O20" s="135"/>
      <c r="P20" s="135"/>
      <c r="Q20" s="135"/>
      <c r="R20" s="164"/>
      <c r="S20" s="89"/>
      <c r="T20" s="89"/>
      <c r="U20" s="89"/>
      <c r="V20" s="123"/>
      <c r="W20" s="140"/>
      <c r="X20" s="124"/>
      <c r="Y20" s="136"/>
      <c r="Z20" s="136"/>
    </row>
    <row r="21" spans="5:26" x14ac:dyDescent="0.3">
      <c r="E21" s="153" t="s">
        <v>193</v>
      </c>
      <c r="F21" s="155" t="s">
        <v>187</v>
      </c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165" t="s">
        <v>242</v>
      </c>
      <c r="S21" s="166"/>
      <c r="T21" s="166"/>
      <c r="U21" s="167"/>
      <c r="V21" s="123"/>
      <c r="W21" s="140"/>
      <c r="X21" s="124"/>
      <c r="Y21" s="136"/>
      <c r="Z21" s="136"/>
    </row>
    <row r="22" spans="5:26" x14ac:dyDescent="0.3">
      <c r="E22" s="154" t="s">
        <v>230</v>
      </c>
      <c r="F22" s="156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68"/>
      <c r="S22" s="169"/>
      <c r="T22" s="169"/>
      <c r="U22" s="170"/>
      <c r="V22" s="123"/>
      <c r="W22" s="140"/>
      <c r="X22" s="124"/>
      <c r="Y22" s="136"/>
      <c r="Z22" s="136"/>
    </row>
    <row r="23" spans="5:26" x14ac:dyDescent="0.3">
      <c r="E23" s="162" t="s">
        <v>230</v>
      </c>
      <c r="F23" s="162" t="s">
        <v>229</v>
      </c>
      <c r="G23" s="159" t="s">
        <v>231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1"/>
      <c r="V23" s="123"/>
      <c r="W23" s="140"/>
      <c r="X23" s="124"/>
      <c r="Y23" s="136"/>
      <c r="Z23" s="136"/>
    </row>
    <row r="24" spans="5:26" x14ac:dyDescent="0.3">
      <c r="E24" s="126" t="s">
        <v>205</v>
      </c>
      <c r="F24" s="127"/>
      <c r="G24" s="89"/>
      <c r="H24" s="89"/>
      <c r="I24" s="89"/>
      <c r="J24" s="89"/>
      <c r="K24" s="136"/>
      <c r="L24" s="136"/>
      <c r="M24" s="136"/>
      <c r="N24" s="157" t="s">
        <v>249</v>
      </c>
      <c r="O24" s="158"/>
      <c r="P24" s="158"/>
      <c r="Q24" s="158"/>
      <c r="R24" s="137"/>
      <c r="S24" s="137"/>
      <c r="T24" s="137"/>
      <c r="U24" s="138"/>
      <c r="V24" s="123"/>
      <c r="W24" s="140"/>
      <c r="X24" s="124"/>
      <c r="Y24" s="136"/>
      <c r="Z24" s="136"/>
    </row>
    <row r="25" spans="5:26" x14ac:dyDescent="0.3">
      <c r="E25" s="126" t="s">
        <v>224</v>
      </c>
      <c r="F25" s="127"/>
      <c r="G25" s="136"/>
      <c r="H25" s="136"/>
      <c r="I25" s="136"/>
      <c r="J25" s="136"/>
      <c r="K25" s="136"/>
      <c r="L25" s="136"/>
      <c r="M25" s="136"/>
      <c r="N25" s="126" t="s">
        <v>249</v>
      </c>
      <c r="O25" s="128"/>
      <c r="P25" s="128"/>
      <c r="Q25" s="128"/>
      <c r="R25" s="128"/>
      <c r="S25" s="128"/>
      <c r="T25" s="128"/>
      <c r="U25" s="127"/>
      <c r="V25" s="129"/>
      <c r="W25" s="141"/>
      <c r="X25" s="130"/>
    </row>
    <row r="28" spans="5:26" x14ac:dyDescent="0.3">
      <c r="E28" s="90" t="s">
        <v>232</v>
      </c>
      <c r="F28" s="91"/>
      <c r="G28" s="90" t="s">
        <v>207</v>
      </c>
      <c r="H28" s="92"/>
      <c r="I28" s="92"/>
      <c r="J28" s="91"/>
      <c r="K28" s="90" t="s">
        <v>208</v>
      </c>
      <c r="L28" s="92"/>
      <c r="M28" s="92"/>
      <c r="N28" s="91"/>
      <c r="O28" s="90" t="s">
        <v>209</v>
      </c>
      <c r="P28" s="92"/>
      <c r="Q28" s="92"/>
      <c r="R28" s="91"/>
      <c r="S28" s="90" t="s">
        <v>223</v>
      </c>
      <c r="T28" s="92"/>
      <c r="U28" s="92"/>
      <c r="V28" s="91"/>
    </row>
    <row r="29" spans="5:26" x14ac:dyDescent="0.3">
      <c r="E29" s="86"/>
      <c r="F29" s="87"/>
      <c r="G29" s="93" t="s">
        <v>199</v>
      </c>
      <c r="H29" s="93" t="s">
        <v>210</v>
      </c>
      <c r="I29" s="93" t="s">
        <v>211</v>
      </c>
      <c r="J29" s="93" t="s">
        <v>212</v>
      </c>
      <c r="K29" s="93" t="s">
        <v>213</v>
      </c>
      <c r="L29" s="93" t="s">
        <v>214</v>
      </c>
      <c r="M29" s="93" t="s">
        <v>215</v>
      </c>
      <c r="N29" s="93" t="s">
        <v>216</v>
      </c>
      <c r="O29" s="93" t="s">
        <v>219</v>
      </c>
      <c r="P29" s="93" t="s">
        <v>220</v>
      </c>
      <c r="Q29" s="93" t="s">
        <v>221</v>
      </c>
      <c r="R29" s="93" t="s">
        <v>222</v>
      </c>
      <c r="S29" s="93" t="s">
        <v>225</v>
      </c>
      <c r="T29" s="93" t="s">
        <v>226</v>
      </c>
      <c r="U29" s="93" t="s">
        <v>227</v>
      </c>
      <c r="V29" s="93" t="s">
        <v>228</v>
      </c>
    </row>
    <row r="30" spans="5:26" x14ac:dyDescent="0.3">
      <c r="E30" s="173" t="s">
        <v>233</v>
      </c>
      <c r="F30" s="174"/>
      <c r="G30" s="96" t="s">
        <v>235</v>
      </c>
      <c r="H30" s="142"/>
      <c r="I30" s="97"/>
      <c r="Q30" s="121" t="s">
        <v>247</v>
      </c>
      <c r="R30" s="139"/>
      <c r="S30" s="139"/>
      <c r="T30" s="122"/>
    </row>
    <row r="31" spans="5:26" x14ac:dyDescent="0.3">
      <c r="E31" s="175" t="s">
        <v>236</v>
      </c>
      <c r="F31" s="176"/>
      <c r="J31" s="175" t="s">
        <v>238</v>
      </c>
      <c r="K31" s="177"/>
      <c r="L31" s="177"/>
      <c r="M31" s="177"/>
      <c r="N31" s="177"/>
      <c r="O31" s="177"/>
      <c r="P31" s="176"/>
      <c r="Q31" s="123"/>
      <c r="R31" s="140"/>
      <c r="S31" s="140"/>
      <c r="T31" s="124"/>
    </row>
    <row r="32" spans="5:26" x14ac:dyDescent="0.3">
      <c r="E32" s="171" t="s">
        <v>237</v>
      </c>
      <c r="F32" s="172"/>
      <c r="J32" s="171" t="s">
        <v>239</v>
      </c>
      <c r="K32" s="179"/>
      <c r="L32" s="179"/>
      <c r="M32" s="179"/>
      <c r="N32" s="179"/>
      <c r="O32" s="179"/>
      <c r="P32" s="172"/>
      <c r="Q32" s="123"/>
      <c r="R32" s="140"/>
      <c r="S32" s="140"/>
      <c r="T32" s="124"/>
    </row>
    <row r="33" spans="5:20" x14ac:dyDescent="0.3">
      <c r="E33" s="126" t="s">
        <v>240</v>
      </c>
      <c r="F33" s="127"/>
      <c r="N33" s="110" t="s">
        <v>246</v>
      </c>
      <c r="O33" s="178"/>
      <c r="P33" s="178"/>
      <c r="Q33" s="123"/>
      <c r="R33" s="140"/>
      <c r="S33" s="140"/>
      <c r="T33" s="124"/>
    </row>
    <row r="34" spans="5:20" x14ac:dyDescent="0.3">
      <c r="E34" s="126" t="s">
        <v>241</v>
      </c>
      <c r="F34" s="127"/>
      <c r="N34" s="113" t="s">
        <v>245</v>
      </c>
      <c r="O34" s="114"/>
      <c r="P34" s="114"/>
      <c r="Q34" s="129"/>
      <c r="R34" s="141"/>
      <c r="S34" s="141"/>
      <c r="T34" s="130"/>
    </row>
  </sheetData>
  <mergeCells count="60">
    <mergeCell ref="E33:F33"/>
    <mergeCell ref="E34:F34"/>
    <mergeCell ref="N33:P33"/>
    <mergeCell ref="N34:P34"/>
    <mergeCell ref="S28:V28"/>
    <mergeCell ref="Q30:T34"/>
    <mergeCell ref="E29:F29"/>
    <mergeCell ref="E30:F30"/>
    <mergeCell ref="G30:I30"/>
    <mergeCell ref="E32:F32"/>
    <mergeCell ref="E31:F31"/>
    <mergeCell ref="K28:N28"/>
    <mergeCell ref="O28:R28"/>
    <mergeCell ref="J31:P31"/>
    <mergeCell ref="J32:P32"/>
    <mergeCell ref="G23:Q23"/>
    <mergeCell ref="E28:F28"/>
    <mergeCell ref="G28:J28"/>
    <mergeCell ref="V15:X25"/>
    <mergeCell ref="R21:U22"/>
    <mergeCell ref="W13:Z13"/>
    <mergeCell ref="E24:F24"/>
    <mergeCell ref="E25:F25"/>
    <mergeCell ref="N24:U24"/>
    <mergeCell ref="N25:U25"/>
    <mergeCell ref="F21:F22"/>
    <mergeCell ref="Q3:R11"/>
    <mergeCell ref="S13:V13"/>
    <mergeCell ref="F17:F18"/>
    <mergeCell ref="F19:F20"/>
    <mergeCell ref="K17:N18"/>
    <mergeCell ref="N19:R20"/>
    <mergeCell ref="P6:P7"/>
    <mergeCell ref="N9:P9"/>
    <mergeCell ref="L6:O6"/>
    <mergeCell ref="L7:O7"/>
    <mergeCell ref="E10:F10"/>
    <mergeCell ref="E11:F11"/>
    <mergeCell ref="K10:P10"/>
    <mergeCell ref="K11:P11"/>
    <mergeCell ref="K13:N13"/>
    <mergeCell ref="O13:R13"/>
    <mergeCell ref="E14:F14"/>
    <mergeCell ref="E15:F15"/>
    <mergeCell ref="G15:I15"/>
    <mergeCell ref="E16:F16"/>
    <mergeCell ref="H16:J16"/>
    <mergeCell ref="E1:F1"/>
    <mergeCell ref="E2:F2"/>
    <mergeCell ref="E4:F4"/>
    <mergeCell ref="E3:F3"/>
    <mergeCell ref="E13:F13"/>
    <mergeCell ref="G13:J13"/>
    <mergeCell ref="M8:N8"/>
    <mergeCell ref="G1:J1"/>
    <mergeCell ref="K1:N1"/>
    <mergeCell ref="O1:R1"/>
    <mergeCell ref="G3:I3"/>
    <mergeCell ref="H4:J4"/>
    <mergeCell ref="J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" zoomScaleNormal="100" workbookViewId="0">
      <selection activeCell="J18" sqref="J18"/>
    </sheetView>
  </sheetViews>
  <sheetFormatPr defaultRowHeight="15.6" x14ac:dyDescent="0.3"/>
  <cols>
    <col min="1" max="1" width="8.5" customWidth="1"/>
    <col min="2" max="2" width="68.09765625" customWidth="1"/>
    <col min="3" max="6" width="8.5" customWidth="1"/>
    <col min="7" max="7" width="16.69921875" bestFit="1" customWidth="1"/>
    <col min="8" max="1025" width="8.5" customWidth="1"/>
  </cols>
  <sheetData>
    <row r="1" spans="1:13" ht="18" x14ac:dyDescent="0.3">
      <c r="A1" s="4"/>
      <c r="B1" s="4"/>
      <c r="C1" s="72">
        <v>43712</v>
      </c>
      <c r="D1" s="72"/>
      <c r="E1" s="72"/>
      <c r="F1" s="72"/>
      <c r="G1" s="2"/>
      <c r="H1" s="2"/>
      <c r="I1" s="2"/>
      <c r="J1" s="2"/>
      <c r="K1" s="2"/>
      <c r="L1" s="2"/>
      <c r="M1" s="2"/>
    </row>
    <row r="2" spans="1:13" ht="18" x14ac:dyDescent="0.3">
      <c r="A2" s="6"/>
      <c r="B2" s="6"/>
      <c r="C2" s="72"/>
      <c r="D2" s="72"/>
      <c r="E2" s="72"/>
      <c r="F2" s="72"/>
      <c r="G2" s="2"/>
      <c r="H2" s="2"/>
      <c r="I2" s="2"/>
      <c r="J2" s="2"/>
      <c r="K2" s="2"/>
      <c r="L2" s="2"/>
      <c r="M2" s="2"/>
    </row>
    <row r="3" spans="1:13" ht="18" x14ac:dyDescent="0.3">
      <c r="A3" s="6"/>
      <c r="B3" s="7" t="s">
        <v>140</v>
      </c>
      <c r="C3" s="72"/>
      <c r="D3" s="72"/>
      <c r="E3" s="72"/>
      <c r="F3" s="72"/>
      <c r="G3" s="2"/>
      <c r="H3" s="2"/>
      <c r="I3" s="2"/>
      <c r="J3" s="2"/>
      <c r="K3" s="2"/>
      <c r="L3" s="2"/>
      <c r="M3" s="2"/>
    </row>
    <row r="4" spans="1:13" ht="18" x14ac:dyDescent="0.3">
      <c r="A4" s="6"/>
      <c r="B4" s="5"/>
      <c r="C4" s="72"/>
      <c r="D4" s="72"/>
      <c r="E4" s="72"/>
      <c r="F4" s="72"/>
      <c r="G4" s="2"/>
      <c r="H4" s="2"/>
      <c r="I4" s="2"/>
      <c r="J4" s="2"/>
      <c r="K4" s="2"/>
      <c r="L4" s="2"/>
      <c r="M4" s="2"/>
    </row>
    <row r="5" spans="1:13" ht="18" x14ac:dyDescent="0.3">
      <c r="A5" s="10"/>
      <c r="B5" s="10"/>
      <c r="C5" s="72"/>
      <c r="D5" s="72"/>
      <c r="E5" s="72"/>
      <c r="F5" s="72"/>
      <c r="G5" s="2"/>
      <c r="H5" s="2"/>
      <c r="I5" s="2"/>
      <c r="J5" s="2"/>
      <c r="K5" s="2"/>
      <c r="L5" s="2"/>
      <c r="M5" s="2"/>
    </row>
    <row r="6" spans="1:13" ht="18" x14ac:dyDescent="0.3">
      <c r="A6" s="10"/>
      <c r="B6" s="10"/>
      <c r="C6" s="73" t="s">
        <v>141</v>
      </c>
      <c r="D6" s="73"/>
      <c r="E6" s="73" t="s">
        <v>142</v>
      </c>
      <c r="F6" s="73"/>
      <c r="G6" s="61"/>
      <c r="H6" s="61"/>
      <c r="I6" s="61"/>
      <c r="J6" s="61"/>
      <c r="K6" s="61"/>
      <c r="L6" s="61"/>
      <c r="M6" s="61"/>
    </row>
    <row r="7" spans="1:13" x14ac:dyDescent="0.3">
      <c r="A7" s="13"/>
      <c r="B7" s="14" t="s">
        <v>2</v>
      </c>
      <c r="C7" s="15" t="s">
        <v>3</v>
      </c>
      <c r="D7" s="15" t="s">
        <v>4</v>
      </c>
      <c r="E7" s="15" t="s">
        <v>3</v>
      </c>
      <c r="F7" s="15" t="s">
        <v>4</v>
      </c>
      <c r="G7" s="16"/>
      <c r="H7" s="17" t="s">
        <v>5</v>
      </c>
      <c r="I7" s="18" t="s">
        <v>143</v>
      </c>
      <c r="J7" s="18" t="s">
        <v>144</v>
      </c>
      <c r="K7" s="18" t="s">
        <v>145</v>
      </c>
      <c r="L7" s="19"/>
      <c r="M7" s="20"/>
    </row>
    <row r="8" spans="1:13" ht="18" x14ac:dyDescent="0.3">
      <c r="A8" s="13"/>
      <c r="B8" s="21" t="s">
        <v>7</v>
      </c>
      <c r="C8" s="22"/>
      <c r="D8" s="13"/>
      <c r="E8" s="22"/>
      <c r="F8" s="13"/>
      <c r="G8" s="23" t="s">
        <v>8</v>
      </c>
      <c r="H8" s="24">
        <v>1</v>
      </c>
      <c r="I8" s="25">
        <f>C11</f>
        <v>40</v>
      </c>
      <c r="J8" s="26">
        <f t="shared" ref="J8:J13" si="0">I8/8</f>
        <v>5</v>
      </c>
      <c r="K8" s="84">
        <f t="shared" ref="K8:K12" si="1">H8*J8</f>
        <v>5</v>
      </c>
    </row>
    <row r="9" spans="1:13" x14ac:dyDescent="0.3">
      <c r="A9" s="29"/>
      <c r="B9" s="30" t="s">
        <v>9</v>
      </c>
      <c r="C9" s="29"/>
      <c r="D9" s="29">
        <f>C9/8</f>
        <v>0</v>
      </c>
      <c r="E9" s="29"/>
      <c r="F9" s="29">
        <f>E9/8</f>
        <v>0</v>
      </c>
      <c r="G9" s="23" t="s">
        <v>174</v>
      </c>
      <c r="H9" s="24">
        <v>1</v>
      </c>
      <c r="I9" s="25">
        <f>SUM(C17:C29)</f>
        <v>246</v>
      </c>
      <c r="J9" s="26">
        <f t="shared" si="0"/>
        <v>30.75</v>
      </c>
      <c r="K9" s="84">
        <f t="shared" si="1"/>
        <v>30.75</v>
      </c>
      <c r="L9" s="74">
        <f>SUM(F14:F29)</f>
        <v>31.75</v>
      </c>
      <c r="M9" s="74">
        <f>SUM(J9:J9)</f>
        <v>30.75</v>
      </c>
    </row>
    <row r="10" spans="1:13" x14ac:dyDescent="0.3">
      <c r="A10" s="29"/>
      <c r="B10" s="30" t="s">
        <v>11</v>
      </c>
      <c r="C10" s="29"/>
      <c r="D10" s="29">
        <v>0</v>
      </c>
      <c r="E10" s="29"/>
      <c r="F10" s="29">
        <f>E10/8</f>
        <v>0</v>
      </c>
      <c r="G10" s="23" t="s">
        <v>14</v>
      </c>
      <c r="H10" s="24">
        <v>1</v>
      </c>
      <c r="I10" s="25"/>
      <c r="J10" s="26">
        <f t="shared" si="0"/>
        <v>0</v>
      </c>
      <c r="K10" s="84">
        <f t="shared" si="1"/>
        <v>0</v>
      </c>
      <c r="L10" s="74"/>
      <c r="M10" s="74"/>
    </row>
    <row r="11" spans="1:13" x14ac:dyDescent="0.3">
      <c r="A11" s="29"/>
      <c r="B11" s="30" t="s">
        <v>146</v>
      </c>
      <c r="C11" s="29">
        <v>40</v>
      </c>
      <c r="D11" s="29">
        <f>C11/8</f>
        <v>5</v>
      </c>
      <c r="E11" s="29">
        <v>40</v>
      </c>
      <c r="F11" s="29">
        <f>E11/8</f>
        <v>5</v>
      </c>
      <c r="G11" s="23" t="s">
        <v>16</v>
      </c>
      <c r="H11" s="24">
        <v>1</v>
      </c>
      <c r="I11" s="31"/>
      <c r="J11" s="26">
        <f t="shared" si="0"/>
        <v>0</v>
      </c>
      <c r="K11" s="84">
        <f t="shared" si="1"/>
        <v>0</v>
      </c>
    </row>
    <row r="12" spans="1:13" x14ac:dyDescent="0.3">
      <c r="A12" s="29"/>
      <c r="B12" s="30" t="s">
        <v>15</v>
      </c>
      <c r="C12" s="29"/>
      <c r="D12" s="29">
        <f>C12/8</f>
        <v>0</v>
      </c>
      <c r="E12" s="29"/>
      <c r="F12" s="29">
        <f>E12/8</f>
        <v>0</v>
      </c>
      <c r="G12" s="23" t="s">
        <v>19</v>
      </c>
      <c r="H12" s="24">
        <v>1</v>
      </c>
      <c r="I12" s="31"/>
      <c r="J12" s="26">
        <f t="shared" si="0"/>
        <v>0</v>
      </c>
      <c r="K12" s="84">
        <f t="shared" si="1"/>
        <v>0</v>
      </c>
    </row>
    <row r="13" spans="1:13" ht="18" x14ac:dyDescent="0.3">
      <c r="A13" s="13"/>
      <c r="B13" s="21" t="s">
        <v>147</v>
      </c>
      <c r="C13" s="21"/>
      <c r="D13" s="21"/>
      <c r="E13" s="21"/>
      <c r="F13" s="21"/>
      <c r="G13" s="23" t="s">
        <v>21</v>
      </c>
      <c r="H13" s="24">
        <v>2</v>
      </c>
      <c r="I13" s="34">
        <f>C31/H13</f>
        <v>127</v>
      </c>
      <c r="J13" s="26">
        <f t="shared" si="0"/>
        <v>15.875</v>
      </c>
      <c r="K13" s="84">
        <f>H13*J13</f>
        <v>31.75</v>
      </c>
      <c r="L13" s="19"/>
      <c r="M13" s="27"/>
    </row>
    <row r="14" spans="1:13" x14ac:dyDescent="0.3">
      <c r="A14" s="29"/>
      <c r="B14" s="33" t="s">
        <v>20</v>
      </c>
      <c r="C14" s="29">
        <v>8</v>
      </c>
      <c r="D14" s="29">
        <f>C14/8</f>
        <v>1</v>
      </c>
      <c r="E14" s="29">
        <v>8</v>
      </c>
      <c r="F14" s="29">
        <f>E14/8</f>
        <v>1</v>
      </c>
      <c r="G14" s="35" t="s">
        <v>23</v>
      </c>
      <c r="H14" s="24"/>
      <c r="I14" s="25"/>
      <c r="J14" s="26"/>
      <c r="K14" s="84">
        <f>SUM(K8:K13)</f>
        <v>67.5</v>
      </c>
      <c r="L14" s="19"/>
      <c r="M14" s="27"/>
    </row>
    <row r="15" spans="1:13" x14ac:dyDescent="0.3">
      <c r="A15" s="29"/>
      <c r="B15" s="33"/>
      <c r="C15" s="29"/>
      <c r="D15" s="29"/>
      <c r="E15" s="29"/>
      <c r="F15" s="29"/>
      <c r="G15" s="2"/>
      <c r="H15" s="2"/>
      <c r="I15" s="2"/>
      <c r="J15" s="2"/>
      <c r="K15" s="62"/>
      <c r="L15" s="19"/>
      <c r="M15" s="27"/>
    </row>
    <row r="16" spans="1:13" ht="18.75" customHeight="1" x14ac:dyDescent="0.3">
      <c r="A16" s="46"/>
      <c r="B16" s="37" t="s">
        <v>148</v>
      </c>
      <c r="C16" s="46"/>
      <c r="D16" s="46"/>
      <c r="E16" s="46"/>
      <c r="F16" s="46"/>
      <c r="G16" s="2"/>
      <c r="H16" s="2" t="s">
        <v>150</v>
      </c>
      <c r="I16" s="2" t="s">
        <v>141</v>
      </c>
      <c r="J16" s="2"/>
      <c r="K16" s="2"/>
      <c r="L16" s="2"/>
      <c r="M16" s="2"/>
    </row>
    <row r="17" spans="1:13" ht="12.75" customHeight="1" x14ac:dyDescent="0.3">
      <c r="A17" s="29">
        <v>1</v>
      </c>
      <c r="B17" s="63" t="s">
        <v>149</v>
      </c>
      <c r="C17" s="29">
        <v>16</v>
      </c>
      <c r="D17" s="29">
        <f t="shared" ref="D17:D29" si="2">C17/8</f>
        <v>2</v>
      </c>
      <c r="E17" s="29">
        <v>16</v>
      </c>
      <c r="F17" s="29">
        <f t="shared" ref="F17:F29" si="3">E17/8</f>
        <v>2</v>
      </c>
      <c r="G17" s="2" t="s">
        <v>6</v>
      </c>
      <c r="H17" s="2">
        <f>K14</f>
        <v>67.5</v>
      </c>
      <c r="I17" s="2">
        <f>H17</f>
        <v>67.5</v>
      </c>
      <c r="J17" s="2">
        <f>I17/20</f>
        <v>3.375</v>
      </c>
      <c r="K17" s="2"/>
      <c r="L17" s="2"/>
      <c r="M17" s="2"/>
    </row>
    <row r="18" spans="1:13" x14ac:dyDescent="0.3">
      <c r="A18" s="29"/>
      <c r="B18" s="63" t="s">
        <v>78</v>
      </c>
      <c r="C18" s="29">
        <v>16</v>
      </c>
      <c r="D18" s="29">
        <f t="shared" si="2"/>
        <v>2</v>
      </c>
      <c r="E18" s="29">
        <v>16</v>
      </c>
      <c r="F18" s="29">
        <f t="shared" si="3"/>
        <v>2</v>
      </c>
      <c r="G18" s="2" t="s">
        <v>152</v>
      </c>
      <c r="H18" s="2">
        <f>SUM(J13,J9,J8)</f>
        <v>51.625</v>
      </c>
      <c r="I18" s="2">
        <f>H18</f>
        <v>51.625</v>
      </c>
      <c r="J18" s="2"/>
      <c r="K18" s="2"/>
      <c r="L18" s="2"/>
      <c r="M18" s="2"/>
    </row>
    <row r="19" spans="1:13" x14ac:dyDescent="0.3">
      <c r="A19" s="29">
        <v>2</v>
      </c>
      <c r="B19" s="63" t="s">
        <v>151</v>
      </c>
      <c r="C19" s="29">
        <v>20</v>
      </c>
      <c r="D19" s="29">
        <f t="shared" si="2"/>
        <v>2.5</v>
      </c>
      <c r="E19" s="29">
        <v>20</v>
      </c>
      <c r="F19" s="29">
        <f t="shared" si="3"/>
        <v>2.5</v>
      </c>
      <c r="G19" s="2"/>
      <c r="H19" s="2"/>
      <c r="I19" s="2"/>
      <c r="J19" s="2"/>
      <c r="K19" s="2"/>
      <c r="L19" s="2"/>
      <c r="M19" s="2"/>
    </row>
    <row r="20" spans="1:13" x14ac:dyDescent="0.3">
      <c r="A20" s="29"/>
      <c r="B20" s="63" t="s">
        <v>153</v>
      </c>
      <c r="C20" s="29">
        <v>8</v>
      </c>
      <c r="D20" s="29">
        <f t="shared" si="2"/>
        <v>1</v>
      </c>
      <c r="E20" s="29">
        <v>8</v>
      </c>
      <c r="F20" s="29">
        <f t="shared" si="3"/>
        <v>1</v>
      </c>
      <c r="G20" s="2"/>
      <c r="H20" s="2"/>
      <c r="I20" s="2"/>
      <c r="J20" s="2"/>
      <c r="K20" s="2"/>
      <c r="L20" s="2"/>
      <c r="M20" s="2"/>
    </row>
    <row r="21" spans="1:13" x14ac:dyDescent="0.3">
      <c r="A21" s="29"/>
      <c r="B21" s="63" t="s">
        <v>154</v>
      </c>
      <c r="C21" s="29">
        <v>8</v>
      </c>
      <c r="D21" s="29">
        <f t="shared" si="2"/>
        <v>1</v>
      </c>
      <c r="E21" s="29">
        <v>8</v>
      </c>
      <c r="F21" s="29">
        <f t="shared" si="3"/>
        <v>1</v>
      </c>
      <c r="G21" s="2"/>
      <c r="H21" s="2"/>
      <c r="I21" s="2"/>
      <c r="J21" s="2"/>
      <c r="K21" s="2"/>
      <c r="L21" s="2"/>
      <c r="M21" s="2"/>
    </row>
    <row r="22" spans="1:13" x14ac:dyDescent="0.3">
      <c r="A22" s="29"/>
      <c r="B22" s="63" t="s">
        <v>155</v>
      </c>
      <c r="C22" s="29">
        <v>6</v>
      </c>
      <c r="D22" s="29">
        <f t="shared" si="2"/>
        <v>0.75</v>
      </c>
      <c r="E22" s="29">
        <v>6</v>
      </c>
      <c r="F22" s="29">
        <f t="shared" si="3"/>
        <v>0.75</v>
      </c>
      <c r="G22" s="2"/>
      <c r="H22" s="2"/>
      <c r="I22" s="2"/>
      <c r="J22" s="2"/>
      <c r="K22" s="2"/>
      <c r="L22" s="2"/>
      <c r="M22" s="2"/>
    </row>
    <row r="23" spans="1:13" x14ac:dyDescent="0.3">
      <c r="A23" s="29"/>
      <c r="B23" s="63" t="s">
        <v>156</v>
      </c>
      <c r="C23" s="29">
        <v>10</v>
      </c>
      <c r="D23" s="29">
        <f t="shared" si="2"/>
        <v>1.25</v>
      </c>
      <c r="E23" s="29">
        <v>10</v>
      </c>
      <c r="F23" s="29">
        <f t="shared" si="3"/>
        <v>1.25</v>
      </c>
      <c r="G23" s="2"/>
      <c r="H23" s="2"/>
      <c r="I23" s="2"/>
      <c r="J23" s="2"/>
      <c r="K23" s="2"/>
      <c r="L23" s="2"/>
      <c r="M23" s="2"/>
    </row>
    <row r="24" spans="1:13" x14ac:dyDescent="0.3">
      <c r="A24" s="29"/>
      <c r="B24" s="64" t="s">
        <v>157</v>
      </c>
      <c r="C24" s="29">
        <v>16</v>
      </c>
      <c r="D24" s="29">
        <f t="shared" si="2"/>
        <v>2</v>
      </c>
      <c r="E24" s="29">
        <v>16</v>
      </c>
      <c r="F24" s="29">
        <f t="shared" si="3"/>
        <v>2</v>
      </c>
      <c r="G24" s="65"/>
      <c r="H24" s="65"/>
      <c r="I24" s="65"/>
      <c r="J24" s="65"/>
      <c r="K24" s="65"/>
      <c r="L24" s="2"/>
      <c r="M24" s="2"/>
    </row>
    <row r="25" spans="1:13" x14ac:dyDescent="0.3">
      <c r="A25" s="30"/>
      <c r="B25" s="63" t="s">
        <v>158</v>
      </c>
      <c r="C25" s="29">
        <v>32</v>
      </c>
      <c r="D25" s="29">
        <f t="shared" si="2"/>
        <v>4</v>
      </c>
      <c r="E25" s="29">
        <v>32</v>
      </c>
      <c r="F25" s="29">
        <f t="shared" si="3"/>
        <v>4</v>
      </c>
      <c r="G25" s="65"/>
      <c r="H25" s="65"/>
      <c r="I25" s="65"/>
      <c r="J25" s="65"/>
      <c r="K25" s="65"/>
      <c r="L25" s="65"/>
      <c r="M25" s="65"/>
    </row>
    <row r="26" spans="1:13" x14ac:dyDescent="0.3">
      <c r="A26" s="30"/>
      <c r="B26" s="63" t="s">
        <v>159</v>
      </c>
      <c r="C26" s="29">
        <v>32</v>
      </c>
      <c r="D26" s="29">
        <f t="shared" si="2"/>
        <v>4</v>
      </c>
      <c r="E26" s="29">
        <v>32</v>
      </c>
      <c r="F26" s="29">
        <f t="shared" si="3"/>
        <v>4</v>
      </c>
      <c r="G26" s="2"/>
      <c r="H26" s="2"/>
      <c r="I26" s="2"/>
      <c r="J26" s="2"/>
      <c r="K26" s="2"/>
      <c r="L26" s="65"/>
      <c r="M26" s="65"/>
    </row>
    <row r="27" spans="1:13" x14ac:dyDescent="0.3">
      <c r="A27" s="29">
        <v>3</v>
      </c>
      <c r="B27" s="63" t="s">
        <v>160</v>
      </c>
      <c r="C27" s="29">
        <v>16</v>
      </c>
      <c r="D27" s="29">
        <f t="shared" si="2"/>
        <v>2</v>
      </c>
      <c r="E27" s="29">
        <v>16</v>
      </c>
      <c r="F27" s="29">
        <f t="shared" si="3"/>
        <v>2</v>
      </c>
      <c r="G27" s="2"/>
      <c r="H27" s="2"/>
      <c r="I27" s="2"/>
      <c r="J27" s="2"/>
      <c r="K27" s="2"/>
      <c r="L27" s="2"/>
      <c r="M27" s="2"/>
    </row>
    <row r="28" spans="1:13" ht="13.5" customHeight="1" x14ac:dyDescent="0.3">
      <c r="A28" s="29"/>
      <c r="B28" s="66" t="s">
        <v>161</v>
      </c>
      <c r="C28" s="29">
        <v>34</v>
      </c>
      <c r="D28" s="29">
        <f t="shared" si="2"/>
        <v>4.25</v>
      </c>
      <c r="E28" s="29">
        <v>34</v>
      </c>
      <c r="F28" s="29">
        <f t="shared" si="3"/>
        <v>4.25</v>
      </c>
      <c r="G28" s="2"/>
      <c r="H28" s="2"/>
      <c r="I28" s="2"/>
      <c r="J28" s="2"/>
      <c r="K28" s="2"/>
      <c r="L28" s="2"/>
      <c r="M28" s="2"/>
    </row>
    <row r="29" spans="1:13" ht="15.75" customHeight="1" x14ac:dyDescent="0.3">
      <c r="A29" s="29"/>
      <c r="B29" s="67" t="s">
        <v>162</v>
      </c>
      <c r="C29" s="53">
        <v>32</v>
      </c>
      <c r="D29" s="29">
        <f t="shared" si="2"/>
        <v>4</v>
      </c>
      <c r="E29" s="53">
        <v>32</v>
      </c>
      <c r="F29" s="29">
        <f t="shared" si="3"/>
        <v>4</v>
      </c>
      <c r="G29" s="2"/>
      <c r="H29" s="2"/>
      <c r="I29" s="2"/>
      <c r="J29" s="2"/>
      <c r="K29" s="2"/>
      <c r="L29" s="2"/>
      <c r="M29" s="2"/>
    </row>
    <row r="30" spans="1:13" ht="15" customHeight="1" x14ac:dyDescent="0.3">
      <c r="A30" s="29"/>
      <c r="B30" s="54" t="s">
        <v>134</v>
      </c>
      <c r="C30" s="46"/>
      <c r="D30" s="46"/>
      <c r="E30" s="46"/>
      <c r="F30" s="46"/>
      <c r="G30" s="2"/>
      <c r="H30" s="2"/>
      <c r="I30" s="2"/>
      <c r="J30" s="2"/>
      <c r="K30" s="2"/>
      <c r="L30" s="2"/>
      <c r="M30" s="2"/>
    </row>
    <row r="31" spans="1:13" ht="17.25" customHeight="1" x14ac:dyDescent="0.3">
      <c r="A31" s="29"/>
      <c r="B31" s="49" t="s">
        <v>135</v>
      </c>
      <c r="C31" s="29">
        <f>SUM(C14:C29)</f>
        <v>254</v>
      </c>
      <c r="D31" s="29">
        <f>SUM(D17:D29)*0.4</f>
        <v>12.3</v>
      </c>
      <c r="E31" s="29">
        <f>SUM(E14:E29)</f>
        <v>254</v>
      </c>
      <c r="F31" s="29">
        <f>SUM(F14:F29)*0.4</f>
        <v>12.700000000000001</v>
      </c>
      <c r="G31" s="2"/>
      <c r="H31" s="2"/>
      <c r="I31" s="2"/>
      <c r="J31" s="2"/>
      <c r="K31" s="2"/>
      <c r="L31" s="2"/>
      <c r="M31" s="2"/>
    </row>
    <row r="32" spans="1:13" ht="16.5" customHeight="1" x14ac:dyDescent="0.3">
      <c r="A32" s="29">
        <v>4</v>
      </c>
      <c r="B32" s="49" t="s">
        <v>136</v>
      </c>
      <c r="C32" s="29"/>
      <c r="D32" s="29">
        <f>C32/8</f>
        <v>0</v>
      </c>
      <c r="E32" s="29"/>
      <c r="F32" s="29">
        <f>E32/8</f>
        <v>0</v>
      </c>
      <c r="G32" s="2"/>
      <c r="H32" s="2"/>
      <c r="I32" s="2"/>
      <c r="J32" s="2"/>
      <c r="K32" s="2"/>
      <c r="L32" s="2"/>
      <c r="M32" s="2"/>
    </row>
    <row r="33" spans="1:13" ht="15" customHeight="1" x14ac:dyDescent="0.3">
      <c r="A33" s="29"/>
      <c r="B33" s="55" t="s">
        <v>137</v>
      </c>
      <c r="C33" s="29"/>
      <c r="D33" s="29">
        <f>C33/8</f>
        <v>0</v>
      </c>
      <c r="E33" s="29"/>
      <c r="F33" s="29">
        <f>E33/8</f>
        <v>0</v>
      </c>
      <c r="G33" s="2"/>
      <c r="H33" s="2"/>
      <c r="I33" s="2"/>
      <c r="J33" s="2"/>
      <c r="K33" s="2"/>
      <c r="L33" s="2"/>
      <c r="M33" s="2"/>
    </row>
    <row r="34" spans="1:13" ht="15.75" customHeight="1" x14ac:dyDescent="0.3">
      <c r="A34" s="29"/>
      <c r="B34" s="56" t="s">
        <v>6</v>
      </c>
      <c r="C34" s="57"/>
      <c r="D34" s="58">
        <f>SUM(D14:D33)</f>
        <v>44.05</v>
      </c>
      <c r="E34" s="57"/>
      <c r="F34" s="58">
        <f>SUM(F9:F33)</f>
        <v>49.45</v>
      </c>
      <c r="G34" s="2"/>
      <c r="H34" s="2"/>
      <c r="I34" s="2"/>
      <c r="J34" s="2"/>
      <c r="K34" s="2"/>
      <c r="L34" s="2"/>
      <c r="M34" s="2"/>
    </row>
    <row r="35" spans="1:13" ht="16.5" customHeight="1" x14ac:dyDescent="0.3">
      <c r="A35" s="29"/>
      <c r="B35" s="2"/>
      <c r="C35" s="1"/>
      <c r="D35" s="59"/>
      <c r="E35" s="2"/>
      <c r="F35" s="2"/>
      <c r="G35" s="2"/>
      <c r="H35" s="2"/>
      <c r="I35" s="2"/>
      <c r="J35" s="2"/>
      <c r="K35" s="2"/>
      <c r="L35" s="2"/>
      <c r="M35" s="2"/>
    </row>
    <row r="36" spans="1:13" ht="15" customHeight="1" x14ac:dyDescent="0.3">
      <c r="A36" s="29"/>
      <c r="B36" s="2"/>
      <c r="C36" s="1"/>
      <c r="D36" s="3"/>
      <c r="E36" s="2"/>
      <c r="F36" s="2"/>
      <c r="G36" s="2"/>
      <c r="H36" s="2"/>
      <c r="I36" s="2"/>
      <c r="J36" s="2"/>
      <c r="K36" s="2"/>
      <c r="L36" s="2"/>
      <c r="M36" s="2"/>
    </row>
    <row r="37" spans="1:13" ht="21" customHeight="1" x14ac:dyDescent="0.3">
      <c r="A37" s="29"/>
      <c r="B37" s="12" t="s">
        <v>138</v>
      </c>
      <c r="C37" s="1"/>
      <c r="D37" s="3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9"/>
      <c r="B38" s="2" t="s">
        <v>139</v>
      </c>
      <c r="C38" s="1"/>
      <c r="D38" s="3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9"/>
      <c r="B39" s="2" t="s">
        <v>163</v>
      </c>
      <c r="C39" s="1"/>
      <c r="D39" s="3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9"/>
      <c r="B40" s="2" t="s">
        <v>164</v>
      </c>
      <c r="C40" s="1"/>
      <c r="D40" s="3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9"/>
      <c r="B41" s="2"/>
      <c r="C41" s="1"/>
      <c r="D41" s="3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9"/>
      <c r="G42" s="2"/>
      <c r="H42" s="2"/>
      <c r="I42" s="2"/>
      <c r="J42" s="2"/>
      <c r="K42" s="2"/>
      <c r="L42" s="2"/>
      <c r="M42" s="2"/>
    </row>
    <row r="43" spans="1:13" x14ac:dyDescent="0.3">
      <c r="A43" s="29"/>
      <c r="G43" s="2"/>
      <c r="H43" s="2"/>
      <c r="I43" s="2"/>
      <c r="J43" s="2"/>
      <c r="K43" s="2"/>
      <c r="L43" s="2"/>
      <c r="M43" s="2"/>
    </row>
    <row r="44" spans="1:13" x14ac:dyDescent="0.3">
      <c r="A44" s="29"/>
      <c r="G44" s="2"/>
      <c r="H44" s="2"/>
      <c r="I44" s="2"/>
      <c r="J44" s="2"/>
      <c r="K44" s="2"/>
      <c r="L44" s="2"/>
      <c r="M44" s="2"/>
    </row>
    <row r="45" spans="1:13" x14ac:dyDescent="0.3">
      <c r="A45" s="29"/>
      <c r="G45" s="2"/>
      <c r="H45" s="2"/>
      <c r="I45" s="2"/>
      <c r="J45" s="2"/>
      <c r="K45" s="2"/>
      <c r="L45" s="2"/>
      <c r="M45" s="2"/>
    </row>
    <row r="46" spans="1:13" x14ac:dyDescent="0.3">
      <c r="A46" s="29"/>
      <c r="G46" s="2"/>
      <c r="H46" s="2"/>
      <c r="I46" s="2"/>
      <c r="J46" s="2"/>
      <c r="K46" s="2"/>
      <c r="L46" s="2"/>
      <c r="M46" s="2"/>
    </row>
    <row r="47" spans="1:13" x14ac:dyDescent="0.3">
      <c r="A47" s="29"/>
      <c r="G47" s="2"/>
      <c r="H47" s="2"/>
      <c r="I47" s="2"/>
      <c r="J47" s="2"/>
      <c r="K47" s="2"/>
      <c r="L47" s="2"/>
      <c r="M47" s="2"/>
    </row>
    <row r="48" spans="1:13" x14ac:dyDescent="0.3">
      <c r="A48" s="29"/>
      <c r="G48" s="2"/>
      <c r="H48" s="2"/>
      <c r="I48" s="2"/>
      <c r="J48" s="2"/>
      <c r="K48" s="2"/>
      <c r="L48" s="2"/>
      <c r="M48" s="2"/>
    </row>
    <row r="49" spans="1:13" ht="20.25" customHeight="1" x14ac:dyDescent="0.3">
      <c r="A49" s="29"/>
      <c r="G49" s="2"/>
      <c r="H49" s="2"/>
      <c r="I49" s="2"/>
      <c r="J49" s="2"/>
      <c r="K49" s="2"/>
      <c r="L49" s="2"/>
      <c r="M49" s="2"/>
    </row>
    <row r="50" spans="1:13" x14ac:dyDescent="0.3">
      <c r="A50" s="29"/>
      <c r="G50" s="2"/>
      <c r="H50" s="2"/>
      <c r="I50" s="2"/>
      <c r="J50" s="2"/>
      <c r="K50" s="2"/>
      <c r="L50" s="2"/>
      <c r="M50" s="2"/>
    </row>
    <row r="51" spans="1:13" x14ac:dyDescent="0.3">
      <c r="A51" s="29"/>
      <c r="G51" s="2"/>
      <c r="H51" s="2"/>
      <c r="I51" s="2"/>
      <c r="J51" s="2"/>
      <c r="K51" s="2"/>
      <c r="L51" s="2"/>
      <c r="M51" s="2"/>
    </row>
    <row r="52" spans="1:13" x14ac:dyDescent="0.3">
      <c r="A52" s="29"/>
      <c r="G52" s="2"/>
      <c r="H52" s="2"/>
      <c r="I52" s="2"/>
      <c r="J52" s="2"/>
      <c r="K52" s="2"/>
      <c r="L52" s="2"/>
      <c r="M52" s="2"/>
    </row>
    <row r="53" spans="1:13" x14ac:dyDescent="0.3">
      <c r="A53" s="29"/>
      <c r="G53" s="2"/>
      <c r="H53" s="2"/>
      <c r="I53" s="2"/>
      <c r="J53" s="2"/>
      <c r="K53" s="2"/>
      <c r="L53" s="2"/>
      <c r="M53" s="2"/>
    </row>
    <row r="54" spans="1:13" x14ac:dyDescent="0.3">
      <c r="A54" s="29"/>
      <c r="G54" s="2"/>
      <c r="H54" s="2"/>
      <c r="I54" s="2"/>
      <c r="J54" s="2"/>
      <c r="K54" s="2"/>
      <c r="L54" s="2"/>
      <c r="M54" s="2"/>
    </row>
    <row r="55" spans="1:13" x14ac:dyDescent="0.3">
      <c r="A55" s="29"/>
      <c r="G55" s="2"/>
      <c r="H55" s="2"/>
      <c r="I55" s="2"/>
      <c r="J55" s="2"/>
      <c r="K55" s="2"/>
      <c r="L55" s="2"/>
      <c r="M55" s="2"/>
    </row>
    <row r="56" spans="1:13" x14ac:dyDescent="0.3">
      <c r="A56" s="29"/>
      <c r="G56" s="2"/>
      <c r="H56" s="2"/>
      <c r="I56" s="2"/>
      <c r="J56" s="2"/>
      <c r="K56" s="2"/>
      <c r="L56" s="2"/>
      <c r="M56" s="2"/>
    </row>
    <row r="57" spans="1:13" x14ac:dyDescent="0.3">
      <c r="A57" s="29"/>
      <c r="G57" s="2"/>
      <c r="H57" s="2"/>
      <c r="I57" s="2"/>
      <c r="J57" s="2"/>
      <c r="K57" s="2"/>
      <c r="L57" s="2"/>
      <c r="M57" s="2"/>
    </row>
    <row r="58" spans="1:13" x14ac:dyDescent="0.3">
      <c r="A58" s="29"/>
      <c r="G58" s="2"/>
      <c r="H58" s="2"/>
      <c r="I58" s="2"/>
      <c r="J58" s="2"/>
      <c r="K58" s="2"/>
      <c r="L58" s="2"/>
      <c r="M58" s="2"/>
    </row>
    <row r="59" spans="1:13" x14ac:dyDescent="0.3">
      <c r="A59" s="29"/>
      <c r="G59" s="2"/>
      <c r="H59" s="2"/>
      <c r="I59" s="2"/>
      <c r="J59" s="2"/>
      <c r="K59" s="2"/>
      <c r="L59" s="2"/>
      <c r="M59" s="2"/>
    </row>
    <row r="60" spans="1:13" x14ac:dyDescent="0.3">
      <c r="A60" s="29"/>
      <c r="G60" s="2"/>
      <c r="H60" s="2"/>
      <c r="I60" s="2"/>
      <c r="J60" s="2"/>
      <c r="K60" s="2"/>
      <c r="L60" s="2"/>
      <c r="M60" s="2"/>
    </row>
    <row r="61" spans="1:13" x14ac:dyDescent="0.3">
      <c r="A61" s="29"/>
      <c r="G61" s="2"/>
      <c r="H61" s="2"/>
      <c r="I61" s="2"/>
      <c r="J61" s="2"/>
      <c r="K61" s="2"/>
      <c r="L61" s="2"/>
      <c r="M61" s="2"/>
    </row>
    <row r="62" spans="1:13" x14ac:dyDescent="0.3">
      <c r="A62" s="29"/>
      <c r="G62" s="2"/>
      <c r="H62" s="2"/>
      <c r="I62" s="2"/>
      <c r="J62" s="2"/>
      <c r="K62" s="2"/>
      <c r="L62" s="2"/>
      <c r="M62" s="2"/>
    </row>
    <row r="63" spans="1:13" x14ac:dyDescent="0.3">
      <c r="A63" s="29"/>
      <c r="G63" s="2"/>
      <c r="H63" s="2"/>
      <c r="I63" s="2"/>
      <c r="J63" s="2"/>
      <c r="K63" s="2"/>
      <c r="L63" s="2"/>
      <c r="M63" s="2"/>
    </row>
    <row r="64" spans="1:13" x14ac:dyDescent="0.3">
      <c r="A64" s="29"/>
      <c r="G64" s="2"/>
      <c r="H64" s="2"/>
      <c r="I64" s="2"/>
      <c r="J64" s="2"/>
      <c r="K64" s="2"/>
      <c r="L64" s="2"/>
      <c r="M64" s="2"/>
    </row>
    <row r="65" spans="1:13" x14ac:dyDescent="0.3">
      <c r="A65" s="29"/>
      <c r="G65" s="2"/>
      <c r="H65" s="2"/>
      <c r="I65" s="2"/>
      <c r="J65" s="2"/>
      <c r="K65" s="2"/>
      <c r="L65" s="2"/>
      <c r="M65" s="2"/>
    </row>
    <row r="66" spans="1:13" x14ac:dyDescent="0.3">
      <c r="A66" s="29"/>
      <c r="G66" s="2"/>
      <c r="H66" s="2"/>
      <c r="I66" s="2"/>
      <c r="J66" s="2"/>
      <c r="K66" s="2"/>
      <c r="L66" s="2"/>
      <c r="M66" s="2"/>
    </row>
    <row r="67" spans="1:13" x14ac:dyDescent="0.3">
      <c r="A67" s="29"/>
      <c r="G67" s="2"/>
      <c r="H67" s="2"/>
      <c r="I67" s="2"/>
      <c r="J67" s="2"/>
      <c r="K67" s="2"/>
      <c r="L67" s="2"/>
      <c r="M67" s="2"/>
    </row>
    <row r="68" spans="1:13" x14ac:dyDescent="0.3">
      <c r="A68" s="29"/>
      <c r="G68" s="2"/>
      <c r="H68" s="2"/>
      <c r="I68" s="2"/>
      <c r="J68" s="2"/>
      <c r="K68" s="2"/>
      <c r="L68" s="2"/>
      <c r="M68" s="2"/>
    </row>
    <row r="69" spans="1:13" x14ac:dyDescent="0.3">
      <c r="A69" s="46"/>
      <c r="G69" s="2"/>
      <c r="H69" s="2"/>
      <c r="I69" s="2"/>
      <c r="J69" s="2"/>
      <c r="K69" s="2"/>
      <c r="L69" s="2"/>
      <c r="M69" s="2"/>
    </row>
    <row r="70" spans="1:13" x14ac:dyDescent="0.3">
      <c r="A70" s="29"/>
      <c r="G70" s="2"/>
      <c r="H70" s="2"/>
      <c r="I70" s="2"/>
      <c r="J70" s="2"/>
      <c r="K70" s="2"/>
      <c r="L70" s="2"/>
      <c r="M70" s="2"/>
    </row>
    <row r="71" spans="1:13" x14ac:dyDescent="0.3">
      <c r="A71" s="29"/>
      <c r="G71" s="2"/>
      <c r="H71" s="2"/>
      <c r="I71" s="2"/>
      <c r="J71" s="2"/>
      <c r="K71" s="2"/>
      <c r="L71" s="2"/>
      <c r="M71" s="2"/>
    </row>
    <row r="72" spans="1:13" x14ac:dyDescent="0.3">
      <c r="A72" s="29"/>
      <c r="G72" s="2"/>
      <c r="H72" s="2"/>
      <c r="I72" s="2"/>
      <c r="J72" s="2"/>
      <c r="K72" s="2"/>
      <c r="L72" s="2"/>
      <c r="M72" s="2"/>
    </row>
    <row r="73" spans="1:13" x14ac:dyDescent="0.3">
      <c r="A73" s="56"/>
      <c r="G73" s="2"/>
      <c r="H73" s="2"/>
      <c r="I73" s="2"/>
      <c r="J73" s="2"/>
      <c r="K73" s="2"/>
      <c r="L73" s="2"/>
      <c r="M73" s="2"/>
    </row>
    <row r="74" spans="1:13" x14ac:dyDescent="0.3">
      <c r="G74" s="2"/>
      <c r="H74" s="2"/>
      <c r="I74" s="2"/>
      <c r="J74" s="2"/>
      <c r="K74" s="2"/>
      <c r="L74" s="2"/>
      <c r="M74" s="2"/>
    </row>
    <row r="75" spans="1:13" x14ac:dyDescent="0.3">
      <c r="G75" s="2"/>
      <c r="H75" s="2"/>
      <c r="I75" s="2"/>
      <c r="J75" s="2"/>
      <c r="K75" s="2"/>
      <c r="L75" s="2"/>
      <c r="M75" s="2"/>
    </row>
    <row r="76" spans="1:13" x14ac:dyDescent="0.3">
      <c r="G76" s="60"/>
      <c r="H76" s="2"/>
      <c r="I76" s="2"/>
      <c r="J76" s="2"/>
      <c r="K76" s="2"/>
      <c r="L76" s="2"/>
      <c r="M76" s="2"/>
    </row>
    <row r="77" spans="1:13" x14ac:dyDescent="0.3">
      <c r="G77" s="2"/>
      <c r="H77" s="2"/>
      <c r="I77" s="2"/>
      <c r="J77" s="2"/>
      <c r="K77" s="2"/>
      <c r="L77" s="2"/>
      <c r="M77" s="2"/>
    </row>
    <row r="78" spans="1:13" x14ac:dyDescent="0.3">
      <c r="G78" s="2"/>
      <c r="H78" s="2"/>
      <c r="I78" s="2"/>
      <c r="J78" s="2"/>
      <c r="K78" s="2"/>
      <c r="L78" s="2"/>
      <c r="M78" s="2"/>
    </row>
    <row r="79" spans="1:13" x14ac:dyDescent="0.3">
      <c r="G79" s="2"/>
      <c r="H79" s="2"/>
      <c r="I79" s="2"/>
      <c r="J79" s="2"/>
      <c r="K79" s="2"/>
      <c r="L79" s="2"/>
      <c r="M79" s="2"/>
    </row>
    <row r="80" spans="1:13" x14ac:dyDescent="0.3">
      <c r="G80" s="2"/>
      <c r="H80" s="2"/>
      <c r="I80" s="2"/>
      <c r="J80" s="2"/>
      <c r="K80" s="2"/>
      <c r="L80" s="2"/>
      <c r="M80" s="2"/>
    </row>
    <row r="81" spans="7:13" x14ac:dyDescent="0.3">
      <c r="G81" s="2"/>
      <c r="H81" s="2"/>
      <c r="I81" s="2"/>
      <c r="J81" s="2"/>
      <c r="K81" s="2"/>
      <c r="L81" s="2"/>
      <c r="M81" s="2"/>
    </row>
    <row r="82" spans="7:13" x14ac:dyDescent="0.3">
      <c r="G82" s="2"/>
      <c r="H82" s="2"/>
      <c r="I82" s="2"/>
      <c r="J82" s="2"/>
      <c r="K82" s="2"/>
      <c r="L82" s="2"/>
      <c r="M82" s="2"/>
    </row>
    <row r="83" spans="7:13" x14ac:dyDescent="0.3">
      <c r="G83" s="2"/>
      <c r="H83" s="2"/>
      <c r="I83" s="2"/>
      <c r="J83" s="2"/>
      <c r="K83" s="2"/>
      <c r="L83" s="2"/>
      <c r="M83" s="2"/>
    </row>
    <row r="84" spans="7:13" x14ac:dyDescent="0.3">
      <c r="L84" s="2"/>
      <c r="M84" s="2"/>
    </row>
  </sheetData>
  <mergeCells count="5">
    <mergeCell ref="C1:F5"/>
    <mergeCell ref="C6:D6"/>
    <mergeCell ref="E6:F6"/>
    <mergeCell ref="L9:L10"/>
    <mergeCell ref="M9:M10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MOJ-web</vt:lpstr>
      <vt:lpstr>Phases</vt:lpstr>
      <vt:lpstr>MoJ-Mobile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</dc:creator>
  <dc:description/>
  <cp:lastModifiedBy>Prashant</cp:lastModifiedBy>
  <cp:revision>2</cp:revision>
  <dcterms:created xsi:type="dcterms:W3CDTF">2013-06-07T15:02:07Z</dcterms:created>
  <dcterms:modified xsi:type="dcterms:W3CDTF">2019-04-12T17:40:38Z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e2352579-13c8-4bca-a88c-1637bd67eebe</vt:lpwstr>
  </property>
</Properties>
</file>