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mportant_DIR\prashanth\proposal\Origlio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19" i="1"/>
  <c r="I17" i="1"/>
  <c r="I15" i="1"/>
  <c r="H12" i="1"/>
  <c r="H13" i="1"/>
  <c r="H15" i="1"/>
  <c r="H16" i="1"/>
  <c r="H17" i="1"/>
  <c r="H18" i="1"/>
  <c r="H19" i="1"/>
  <c r="H20" i="1"/>
  <c r="H11" i="1"/>
  <c r="G20" i="1"/>
  <c r="G18" i="1"/>
  <c r="G19" i="1"/>
  <c r="D104" i="1"/>
  <c r="G17" i="1"/>
  <c r="D93" i="1"/>
  <c r="D120" i="1"/>
  <c r="D115" i="1"/>
  <c r="D110" i="1"/>
  <c r="D84" i="1"/>
  <c r="C120" i="1"/>
  <c r="C121" i="1" s="1"/>
  <c r="C115" i="1"/>
  <c r="C110" i="1"/>
  <c r="C104" i="1"/>
  <c r="C93" i="1"/>
  <c r="C84" i="1"/>
  <c r="B76" i="1"/>
  <c r="D75" i="1"/>
  <c r="D74" i="1"/>
  <c r="D73" i="1"/>
  <c r="D72" i="1"/>
  <c r="D71" i="1"/>
  <c r="D70" i="1"/>
  <c r="D69" i="1"/>
  <c r="D68" i="1"/>
  <c r="D67" i="1"/>
  <c r="D66" i="1"/>
  <c r="D65" i="1"/>
  <c r="D58" i="1"/>
  <c r="D56" i="1"/>
  <c r="B48" i="1"/>
  <c r="D47" i="1"/>
  <c r="D45" i="1"/>
  <c r="D39" i="1"/>
  <c r="D37" i="1"/>
  <c r="B29" i="1"/>
  <c r="D11" i="1"/>
  <c r="D9" i="1"/>
  <c r="D48" i="1" l="1"/>
  <c r="D76" i="1"/>
  <c r="D29" i="1"/>
</calcChain>
</file>

<file path=xl/sharedStrings.xml><?xml version="1.0" encoding="utf-8"?>
<sst xmlns="http://schemas.openxmlformats.org/spreadsheetml/2006/main" count="153" uniqueCount="110">
  <si>
    <t xml:space="preserve">Project </t>
  </si>
  <si>
    <t>Web Site Design and Development</t>
  </si>
  <si>
    <t>Comments</t>
  </si>
  <si>
    <t>Who were the other developers involved on an activity wise basis</t>
  </si>
  <si>
    <t xml:space="preserve">Client </t>
  </si>
  <si>
    <t>AllStarDistributing</t>
  </si>
  <si>
    <t>Was there any work in Aug?</t>
  </si>
  <si>
    <t>Start &amp; End Date</t>
  </si>
  <si>
    <t>Team size</t>
  </si>
  <si>
    <t>Total Hours (D &amp;D)</t>
  </si>
  <si>
    <t>Activity</t>
  </si>
  <si>
    <t>Hours</t>
  </si>
  <si>
    <t>Resources</t>
  </si>
  <si>
    <t>Days</t>
  </si>
  <si>
    <t>Layout and Design</t>
  </si>
  <si>
    <t>Wireframes, Photoshop Designs and Jpegs</t>
  </si>
  <si>
    <t>Development of HTML /CMS</t>
  </si>
  <si>
    <t>HTML / CSS</t>
  </si>
  <si>
    <t>Approved Design to HTML5 &amp; CSS</t>
  </si>
  <si>
    <t>Responsive Design</t>
  </si>
  <si>
    <t>Video Header Section</t>
  </si>
  <si>
    <t>Create Video  for header section</t>
  </si>
  <si>
    <t>Convert Design to WP CMS</t>
  </si>
  <si>
    <t>Installed Woo Commerce</t>
  </si>
  <si>
    <t>Development</t>
  </si>
  <si>
    <t>Added fields which was not there in woocommerce plugin to match the requirements</t>
  </si>
  <si>
    <t>Uploaded 600+ products to the woocommerce system</t>
  </si>
  <si>
    <t>Cropped images to upload to the system</t>
  </si>
  <si>
    <t>Created training materials to upload / maintain the site</t>
  </si>
  <si>
    <t>Design changes as per requirements</t>
  </si>
  <si>
    <t>Testing</t>
  </si>
  <si>
    <t>Usability testing</t>
  </si>
  <si>
    <t>Functionality testing</t>
  </si>
  <si>
    <t>Responsive testing</t>
  </si>
  <si>
    <t>Total Effort in days</t>
  </si>
  <si>
    <t>Total Del Days</t>
  </si>
  <si>
    <t>Draughtlines</t>
  </si>
  <si>
    <t>Issues + Enhancements</t>
  </si>
  <si>
    <t>Create the site in wordpress CMS</t>
  </si>
  <si>
    <t>Managing the articles as posts</t>
  </si>
  <si>
    <t xml:space="preserve">Created the categories as per the requirements </t>
  </si>
  <si>
    <t>Revisions on the finalisation on the categories and its placements</t>
  </si>
  <si>
    <t>Added magazines from 2014 to the system as articles</t>
  </si>
  <si>
    <t>Creation of Magazines to flippable format</t>
  </si>
  <si>
    <t>Created magazines from 2014 to flippable format</t>
  </si>
  <si>
    <t>Origlio</t>
  </si>
  <si>
    <t>Dec - Ongoing</t>
  </si>
  <si>
    <t>Total Hourse (D&amp;D)</t>
  </si>
  <si>
    <t xml:space="preserve">Layout and Design </t>
  </si>
  <si>
    <t>Development of CMS</t>
  </si>
  <si>
    <t>Updated the beer sections with new counties</t>
  </si>
  <si>
    <t xml:space="preserve">Added employee spotlight carousel </t>
  </si>
  <si>
    <t>Added fintech section</t>
  </si>
  <si>
    <t>Added New pages</t>
  </si>
  <si>
    <t>Added shelf taker and sell sheets option</t>
  </si>
  <si>
    <t>Video pages added to CMS</t>
  </si>
  <si>
    <t>Software to create Shelftalkers</t>
  </si>
  <si>
    <t>Origlio- Ongoing Tasks</t>
  </si>
  <si>
    <t xml:space="preserve">Beers page needs filter option - 75 hours </t>
  </si>
  <si>
    <t>New pages to be added</t>
  </si>
  <si>
    <t>Menu needs rearrangement + Drop down added to the ment</t>
  </si>
  <si>
    <t>Beer Detail page will have Shelf talker button and Sell sheet button to upload</t>
  </si>
  <si>
    <t>Heady time section in the home page to be rebuilt</t>
  </si>
  <si>
    <t>Headytimes needs to have flippable version</t>
  </si>
  <si>
    <t xml:space="preserve">Creation of Shelf talkers and Sell sheets - ( 300 are remaining ) - 125 hours </t>
  </si>
  <si>
    <t>Upload of Sell sheets and Shelf talkers</t>
  </si>
  <si>
    <t>Issues &amp; Enhancements</t>
  </si>
  <si>
    <t>Ticket</t>
  </si>
  <si>
    <t>Employee Spotlight Carousel: Adding  new set of images and text</t>
  </si>
  <si>
    <t>Website hacked? Security issues shown in the GA pages</t>
  </si>
  <si>
    <t>Employee Spotlights on Origlio.com : Edit function is not working</t>
  </si>
  <si>
    <t>Employee Spotlights on Origlio.com:Adding  new set of images and text</t>
  </si>
  <si>
    <t>Total Effort In Days</t>
  </si>
  <si>
    <t>Ticket #</t>
  </si>
  <si>
    <t>Events page. (move from Origlio to Draught Lines)</t>
  </si>
  <si>
    <t xml:space="preserve">Tab Name Change. We changed the name of the tab "Behind the Suds" to "Pre Game" and now none of the posts are showing up. </t>
  </si>
  <si>
    <t>Add share buttons on articles/products. Add share buttons on articles/products. Can you please add buttons on Origlio.com to share the articles and products on social media? Based on screenshot provided</t>
  </si>
  <si>
    <t>Employee Spotlights on Origlio.com. Are you able to make the employee spotlight carousel on the homepage automatically rotate?</t>
  </si>
  <si>
    <t xml:space="preserve">Add new issue of Draught Lines to website. Can you please add the newest edition (attached) to the "current issue" tab and move the old one to past issues? </t>
  </si>
  <si>
    <t>Fintech Addition to the website. Setup fintech as listed in the document</t>
  </si>
  <si>
    <t>commas after counties. comma/spacing issue in "counties sold in" on product pages? There needs to be a space before Philadelphia and Northampton.</t>
  </si>
  <si>
    <t xml:space="preserve"> Rethinking Retail on Origlio Website. add a tab under "Retailer Resources" that reads "Rethinking Retail"
On this tab we're hoping to include text and pictures as well as a media player for a short podcast we've produced. Is this possible to set up?</t>
  </si>
  <si>
    <t xml:space="preserve"> </t>
  </si>
  <si>
    <t>google analytics on Origlio.com. Resolve question regarding some google analytics results on Origlio.com</t>
  </si>
  <si>
    <t>Search function on Origlio.com</t>
  </si>
  <si>
    <t>Website Popup. When you're not logged in to Origlio.com - there is a scroll bar that appears under the Are You 21 or Older and it causes the box to be off centered when looking at it</t>
  </si>
  <si>
    <t>90,94</t>
  </si>
  <si>
    <t xml:space="preserve">
</t>
  </si>
  <si>
    <t>Website Popup. Also, when not logged in to Origlio.com, the pop up box for Fintech shows up oddly (see left column)</t>
  </si>
  <si>
    <t>91,93</t>
  </si>
  <si>
    <t>Brewery Link on Beverage Pages. There seems to be a problem with the links from individual beverage pages to the brewery page. Normally, when you click the brewery name on the page (circled in red), it takes you to a page with all of the other products from the brewery, however the pages are now coming up blank and I'm not sure how to fix it.</t>
  </si>
  <si>
    <t xml:space="preserve">Origlio.com.  The magazines on the home page have not been made “flippable”. Is it still possible (via a link) to show flippable versions? </t>
  </si>
  <si>
    <t>Add share buttons on articles/products</t>
  </si>
  <si>
    <t>Non Ticketed Requests</t>
  </si>
  <si>
    <t>Website Changes including new page creations .As per the website meeting notes 7/26/17</t>
  </si>
  <si>
    <t xml:space="preserve">Shelf takers PDF creation. Creating Shelf Takers by the software </t>
  </si>
  <si>
    <t>Sell Sheets Creation</t>
  </si>
  <si>
    <t>June - July 2016</t>
  </si>
  <si>
    <t>Aug - Nov 2016</t>
  </si>
  <si>
    <t>Consolidated Effort for 2017 (in Days)</t>
  </si>
  <si>
    <t>Summary of overall effort</t>
  </si>
  <si>
    <t>Project Description</t>
  </si>
  <si>
    <t>All Star Distributing</t>
  </si>
  <si>
    <t>July Ticketed</t>
  </si>
  <si>
    <t>July Unticketed</t>
  </si>
  <si>
    <t>August Ticketed</t>
  </si>
  <si>
    <t>August Unticketed</t>
  </si>
  <si>
    <t>September Ticketed</t>
  </si>
  <si>
    <t>September Unticketed</t>
  </si>
  <si>
    <t>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</si>
</sst>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theme="2"/>
      <name val="Arial"/>
      <family val="2"/>
    </font>
    <font>
      <sz val="10"/>
      <name val="Proxima Nova"/>
    </font>
    <font>
      <b/>
      <sz val="10"/>
      <color theme="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2060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2060"/>
      </top>
      <bottom/>
      <diagonal/>
    </border>
    <border>
      <left style="thin">
        <color indexed="64"/>
      </left>
      <right style="medium">
        <color rgb="FF002060"/>
      </right>
      <top style="medium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medium">
        <color rgb="FF002060"/>
      </right>
      <top/>
      <bottom style="medium">
        <color rgb="FF00206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Border="1" applyAlignment="1"/>
    <xf numFmtId="0" fontId="3" fillId="4" borderId="9" xfId="0" applyFont="1" applyFill="1" applyBorder="1" applyAlignment="1"/>
    <xf numFmtId="0" fontId="3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0" xfId="0" applyFont="1" applyFill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3" fillId="2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0" fillId="0" borderId="0" xfId="0" applyFont="1" applyFill="1" applyBorder="1" applyAlignment="1"/>
    <xf numFmtId="0" fontId="4" fillId="0" borderId="0" xfId="0" applyFont="1" applyBorder="1" applyAlignment="1">
      <alignment wrapText="1"/>
    </xf>
    <xf numFmtId="0" fontId="6" fillId="0" borderId="0" xfId="0" applyFont="1" applyBorder="1" applyAlignment="1"/>
    <xf numFmtId="0" fontId="4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3" fillId="3" borderId="15" xfId="0" applyFont="1" applyFill="1" applyBorder="1" applyAlignment="1"/>
    <xf numFmtId="0" fontId="3" fillId="3" borderId="15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3" borderId="15" xfId="0" applyFont="1" applyFill="1" applyBorder="1" applyAlignment="1"/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3" fillId="3" borderId="23" xfId="0" applyFont="1" applyFill="1" applyBorder="1" applyAlignment="1"/>
    <xf numFmtId="0" fontId="3" fillId="3" borderId="21" xfId="0" applyFont="1" applyFill="1" applyBorder="1" applyAlignment="1"/>
    <xf numFmtId="0" fontId="9" fillId="4" borderId="1" xfId="0" applyFont="1" applyFill="1" applyBorder="1" applyAlignment="1"/>
    <xf numFmtId="0" fontId="0" fillId="0" borderId="18" xfId="0" applyFont="1" applyBorder="1" applyAlignment="1"/>
    <xf numFmtId="0" fontId="9" fillId="4" borderId="24" xfId="0" applyFont="1" applyFill="1" applyBorder="1" applyAlignment="1"/>
    <xf numFmtId="0" fontId="6" fillId="0" borderId="15" xfId="0" applyFont="1" applyBorder="1" applyAlignment="1"/>
    <xf numFmtId="0" fontId="0" fillId="0" borderId="15" xfId="0" applyFont="1" applyBorder="1" applyAlignment="1"/>
    <xf numFmtId="0" fontId="4" fillId="0" borderId="15" xfId="0" applyFont="1" applyBorder="1" applyAlignment="1">
      <alignment horizontal="left" indent="1"/>
    </xf>
    <xf numFmtId="0" fontId="0" fillId="0" borderId="15" xfId="0" applyFont="1" applyBorder="1" applyAlignment="1">
      <alignment horizontal="left" indent="1"/>
    </xf>
    <xf numFmtId="0" fontId="0" fillId="0" borderId="15" xfId="0" applyFont="1" applyBorder="1" applyAlignment="1">
      <alignment horizontal="left" wrapText="1" indent="1"/>
    </xf>
    <xf numFmtId="0" fontId="0" fillId="3" borderId="21" xfId="0" applyFont="1" applyFill="1" applyBorder="1" applyAlignment="1"/>
    <xf numFmtId="0" fontId="6" fillId="0" borderId="23" xfId="0" applyFont="1" applyBorder="1" applyAlignment="1"/>
    <xf numFmtId="0" fontId="0" fillId="0" borderId="21" xfId="0" applyFont="1" applyBorder="1" applyAlignment="1"/>
    <xf numFmtId="0" fontId="4" fillId="0" borderId="23" xfId="0" applyFont="1" applyBorder="1" applyAlignment="1">
      <alignment horizontal="left" indent="1"/>
    </xf>
    <xf numFmtId="0" fontId="0" fillId="0" borderId="23" xfId="0" applyFont="1" applyBorder="1" applyAlignment="1">
      <alignment horizontal="left" indent="1"/>
    </xf>
    <xf numFmtId="0" fontId="0" fillId="0" borderId="23" xfId="0" applyFont="1" applyBorder="1" applyAlignment="1"/>
    <xf numFmtId="0" fontId="0" fillId="0" borderId="23" xfId="0" applyFont="1" applyBorder="1" applyAlignment="1">
      <alignment horizontal="left" wrapText="1" indent="1"/>
    </xf>
    <xf numFmtId="0" fontId="6" fillId="0" borderId="15" xfId="0" applyFont="1" applyBorder="1" applyAlignment="1">
      <alignment horizontal="left"/>
    </xf>
    <xf numFmtId="0" fontId="0" fillId="0" borderId="15" xfId="0" applyFont="1" applyBorder="1" applyAlignment="1">
      <alignment horizontal="left" indent="2"/>
    </xf>
    <xf numFmtId="0" fontId="4" fillId="0" borderId="15" xfId="0" applyFont="1" applyBorder="1" applyAlignment="1">
      <alignment horizontal="left" wrapText="1" indent="1"/>
    </xf>
    <xf numFmtId="2" fontId="0" fillId="0" borderId="15" xfId="0" applyNumberFormat="1" applyFont="1" applyBorder="1" applyAlignment="1"/>
    <xf numFmtId="0" fontId="6" fillId="0" borderId="15" xfId="0" applyFont="1" applyBorder="1" applyAlignment="1">
      <alignment horizontal="left" indent="1"/>
    </xf>
    <xf numFmtId="0" fontId="0" fillId="0" borderId="15" xfId="0" applyFont="1" applyFill="1" applyBorder="1" applyAlignment="1">
      <alignment horizontal="left" indent="2"/>
    </xf>
    <xf numFmtId="0" fontId="4" fillId="0" borderId="15" xfId="0" applyFont="1" applyBorder="1" applyAlignment="1">
      <alignment horizontal="left" indent="2"/>
    </xf>
    <xf numFmtId="0" fontId="4" fillId="0" borderId="15" xfId="0" applyFont="1" applyFill="1" applyBorder="1" applyAlignment="1">
      <alignment horizontal="left" indent="2"/>
    </xf>
    <xf numFmtId="0" fontId="6" fillId="0" borderId="15" xfId="0" applyFont="1" applyFill="1" applyBorder="1" applyAlignment="1">
      <alignment horizontal="left" indent="1"/>
    </xf>
    <xf numFmtId="0" fontId="4" fillId="0" borderId="15" xfId="0" applyFont="1" applyFill="1" applyBorder="1" applyAlignment="1">
      <alignment horizontal="left" wrapText="1" indent="2"/>
    </xf>
    <xf numFmtId="0" fontId="3" fillId="5" borderId="0" xfId="0" applyFont="1" applyFill="1" applyAlignment="1"/>
    <xf numFmtId="0" fontId="3" fillId="6" borderId="0" xfId="0" applyFont="1" applyFill="1" applyAlignment="1"/>
    <xf numFmtId="0" fontId="0" fillId="7" borderId="0" xfId="0" applyFont="1" applyFill="1" applyAlignment="1"/>
    <xf numFmtId="17" fontId="3" fillId="5" borderId="0" xfId="0" applyNumberFormat="1" applyFont="1" applyFill="1" applyAlignment="1">
      <alignment horizontal="left"/>
    </xf>
    <xf numFmtId="0" fontId="0" fillId="5" borderId="0" xfId="0" applyFont="1" applyFill="1" applyAlignment="1"/>
    <xf numFmtId="0" fontId="3" fillId="8" borderId="0" xfId="0" applyFont="1" applyFill="1" applyBorder="1" applyAlignment="1">
      <alignment horizontal="right" wrapText="1"/>
    </xf>
    <xf numFmtId="0" fontId="0" fillId="8" borderId="0" xfId="0" applyFont="1" applyFill="1" applyAlignment="1"/>
    <xf numFmtId="0" fontId="1" fillId="8" borderId="0" xfId="0" applyFont="1" applyFill="1" applyAlignment="1"/>
    <xf numFmtId="0" fontId="3" fillId="6" borderId="0" xfId="0" applyFont="1" applyFill="1" applyBorder="1" applyAlignment="1">
      <alignment wrapText="1"/>
    </xf>
    <xf numFmtId="0" fontId="0" fillId="6" borderId="0" xfId="0" applyFont="1" applyFill="1" applyAlignment="1"/>
    <xf numFmtId="0" fontId="3" fillId="9" borderId="0" xfId="0" applyFont="1" applyFill="1" applyBorder="1" applyAlignment="1">
      <alignment horizontal="right" wrapText="1"/>
    </xf>
    <xf numFmtId="0" fontId="0" fillId="9" borderId="0" xfId="0" applyFont="1" applyFill="1" applyAlignment="1"/>
    <xf numFmtId="0" fontId="3" fillId="5" borderId="2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0" xfId="0" applyFont="1" applyFill="1" applyBorder="1" applyAlignmen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4" xfId="0" applyFont="1" applyFill="1" applyBorder="1" applyAlignment="1"/>
    <xf numFmtId="164" fontId="1" fillId="8" borderId="0" xfId="0" applyNumberFormat="1" applyFont="1" applyFill="1" applyAlignment="1"/>
    <xf numFmtId="0" fontId="0" fillId="10" borderId="0" xfId="0" applyFont="1" applyFill="1" applyAlignment="1">
      <alignment horizontal="left" indent="1"/>
    </xf>
    <xf numFmtId="0" fontId="0" fillId="10" borderId="0" xfId="0" applyFont="1" applyFill="1" applyAlignment="1"/>
    <xf numFmtId="0" fontId="0" fillId="7" borderId="0" xfId="0" applyFont="1" applyFill="1" applyAlignment="1">
      <alignment horizontal="left" indent="1"/>
    </xf>
    <xf numFmtId="0" fontId="0" fillId="12" borderId="0" xfId="0" applyFont="1" applyFill="1" applyAlignment="1">
      <alignment horizontal="left" indent="1"/>
    </xf>
    <xf numFmtId="0" fontId="0" fillId="12" borderId="0" xfId="0" applyFont="1" applyFill="1" applyAlignment="1"/>
    <xf numFmtId="0" fontId="1" fillId="13" borderId="0" xfId="0" applyFont="1" applyFill="1" applyAlignment="1">
      <alignment wrapText="1"/>
    </xf>
    <xf numFmtId="0" fontId="0" fillId="13" borderId="0" xfId="0" applyFont="1" applyFill="1" applyAlignment="1"/>
    <xf numFmtId="0" fontId="1" fillId="13" borderId="0" xfId="0" applyFont="1" applyFill="1" applyAlignment="1"/>
    <xf numFmtId="0" fontId="2" fillId="0" borderId="0" xfId="0" applyFont="1" applyAlignment="1">
      <alignment horizontal="center"/>
    </xf>
    <xf numFmtId="0" fontId="1" fillId="5" borderId="0" xfId="0" applyFont="1" applyFill="1" applyAlignment="1"/>
    <xf numFmtId="2" fontId="0" fillId="7" borderId="0" xfId="0" applyNumberFormat="1" applyFont="1" applyFill="1" applyAlignment="1"/>
    <xf numFmtId="0" fontId="1" fillId="13" borderId="0" xfId="0" applyFont="1" applyFill="1" applyAlignment="1">
      <alignment horizontal="center"/>
    </xf>
    <xf numFmtId="0" fontId="1" fillId="11" borderId="0" xfId="0" applyFont="1" applyFill="1" applyAlignment="1">
      <alignment horizontal="right" vertical="center"/>
    </xf>
    <xf numFmtId="0" fontId="1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1"/>
  <sheetViews>
    <sheetView tabSelected="1" topLeftCell="A7" workbookViewId="0">
      <selection activeCell="E23" sqref="E23"/>
    </sheetView>
  </sheetViews>
  <sheetFormatPr defaultRowHeight="15"/>
  <cols>
    <col min="1" max="1" width="47.5703125" style="7" bestFit="1" customWidth="1"/>
    <col min="2" max="2" width="15" style="7" customWidth="1"/>
    <col min="3" max="3" width="14.140625" style="7" bestFit="1" customWidth="1"/>
    <col min="4" max="4" width="12" style="7" bestFit="1" customWidth="1"/>
    <col min="5" max="5" width="9.140625" style="7"/>
    <col min="6" max="6" width="24.140625" style="7" bestFit="1" customWidth="1"/>
    <col min="7" max="16384" width="9.140625" style="7"/>
  </cols>
  <sheetData>
    <row r="2" spans="1:9" ht="15" customHeight="1">
      <c r="A2" s="102" t="s">
        <v>0</v>
      </c>
      <c r="B2" s="102" t="s">
        <v>1</v>
      </c>
      <c r="C2" s="102"/>
      <c r="D2" s="102"/>
      <c r="E2" s="1" t="s">
        <v>2</v>
      </c>
    </row>
    <row r="3" spans="1:9" ht="15.75" thickBot="1">
      <c r="A3" s="2"/>
      <c r="B3" s="2"/>
      <c r="C3" s="2"/>
      <c r="D3" s="2"/>
      <c r="E3" s="3" t="s">
        <v>3</v>
      </c>
    </row>
    <row r="4" spans="1:9">
      <c r="A4" s="82" t="s">
        <v>4</v>
      </c>
      <c r="B4" s="83" t="s">
        <v>5</v>
      </c>
      <c r="C4" s="84"/>
      <c r="D4" s="85"/>
      <c r="E4" s="3" t="s">
        <v>6</v>
      </c>
    </row>
    <row r="5" spans="1:9">
      <c r="A5" s="4" t="s">
        <v>7</v>
      </c>
      <c r="B5" s="5" t="s">
        <v>97</v>
      </c>
      <c r="C5" s="5"/>
      <c r="D5" s="6"/>
    </row>
    <row r="6" spans="1:9">
      <c r="A6" s="4" t="s">
        <v>8</v>
      </c>
      <c r="B6" s="5">
        <v>3</v>
      </c>
      <c r="C6" s="5"/>
      <c r="D6" s="6"/>
    </row>
    <row r="7" spans="1:9">
      <c r="A7" s="4" t="s">
        <v>9</v>
      </c>
      <c r="B7" s="38">
        <v>480</v>
      </c>
      <c r="C7" s="38"/>
      <c r="D7" s="39"/>
    </row>
    <row r="8" spans="1:9">
      <c r="A8" s="40" t="s">
        <v>10</v>
      </c>
      <c r="B8" s="37" t="s">
        <v>11</v>
      </c>
      <c r="C8" s="36" t="s">
        <v>12</v>
      </c>
      <c r="D8" s="36" t="s">
        <v>13</v>
      </c>
    </row>
    <row r="9" spans="1:9">
      <c r="A9" s="48" t="s">
        <v>14</v>
      </c>
      <c r="B9" s="49">
        <v>130</v>
      </c>
      <c r="C9" s="49">
        <v>1</v>
      </c>
      <c r="D9" s="49">
        <f>B9/8</f>
        <v>16.25</v>
      </c>
      <c r="F9" s="102" t="s">
        <v>100</v>
      </c>
      <c r="G9" s="74"/>
      <c r="H9" s="74"/>
    </row>
    <row r="10" spans="1:9">
      <c r="A10" s="50" t="s">
        <v>15</v>
      </c>
      <c r="B10" s="49"/>
      <c r="C10" s="49"/>
      <c r="D10" s="49"/>
      <c r="F10" s="100" t="s">
        <v>101</v>
      </c>
      <c r="G10" s="104" t="s">
        <v>11</v>
      </c>
      <c r="H10" s="104" t="s">
        <v>13</v>
      </c>
    </row>
    <row r="11" spans="1:9">
      <c r="A11" s="48" t="s">
        <v>16</v>
      </c>
      <c r="B11" s="49">
        <v>350</v>
      </c>
      <c r="C11" s="49">
        <v>3</v>
      </c>
      <c r="D11" s="63">
        <f>350/(8*3)</f>
        <v>14.583333333333334</v>
      </c>
      <c r="F11" s="72" t="s">
        <v>102</v>
      </c>
      <c r="G11" s="72">
        <v>480</v>
      </c>
      <c r="H11" s="72">
        <f>G11/8</f>
        <v>60</v>
      </c>
    </row>
    <row r="12" spans="1:9">
      <c r="A12" s="64" t="s">
        <v>17</v>
      </c>
      <c r="B12" s="49"/>
      <c r="C12" s="49"/>
      <c r="D12" s="63"/>
      <c r="F12" s="94" t="s">
        <v>36</v>
      </c>
      <c r="G12" s="94">
        <v>480</v>
      </c>
      <c r="H12" s="94">
        <f t="shared" ref="H12:H20" si="0">G12/8</f>
        <v>60</v>
      </c>
    </row>
    <row r="13" spans="1:9">
      <c r="A13" s="65" t="s">
        <v>18</v>
      </c>
      <c r="B13" s="49"/>
      <c r="C13" s="49"/>
      <c r="D13" s="63"/>
      <c r="F13" s="97" t="s">
        <v>45</v>
      </c>
      <c r="G13" s="97">
        <v>460</v>
      </c>
      <c r="H13" s="97">
        <f t="shared" si="0"/>
        <v>57.5</v>
      </c>
    </row>
    <row r="14" spans="1:9">
      <c r="A14" s="66" t="s">
        <v>19</v>
      </c>
      <c r="B14" s="49"/>
      <c r="C14" s="49"/>
      <c r="D14" s="63"/>
      <c r="F14" s="98" t="s">
        <v>66</v>
      </c>
      <c r="G14" s="99"/>
      <c r="H14" s="99"/>
    </row>
    <row r="15" spans="1:9">
      <c r="A15" s="67" t="s">
        <v>20</v>
      </c>
      <c r="B15" s="49"/>
      <c r="C15" s="49"/>
      <c r="D15" s="63"/>
      <c r="F15" s="95" t="s">
        <v>103</v>
      </c>
      <c r="G15" s="72">
        <v>7</v>
      </c>
      <c r="H15" s="103">
        <f t="shared" si="0"/>
        <v>0.875</v>
      </c>
      <c r="I15" s="101">
        <f>H16+H15</f>
        <v>14</v>
      </c>
    </row>
    <row r="16" spans="1:9">
      <c r="A16" s="67" t="s">
        <v>21</v>
      </c>
      <c r="B16" s="49"/>
      <c r="C16" s="49"/>
      <c r="D16" s="63"/>
      <c r="F16" s="95" t="s">
        <v>104</v>
      </c>
      <c r="G16" s="72">
        <v>105</v>
      </c>
      <c r="H16" s="103">
        <f t="shared" si="0"/>
        <v>13.125</v>
      </c>
      <c r="I16" s="101"/>
    </row>
    <row r="17" spans="1:9">
      <c r="A17" s="67" t="s">
        <v>22</v>
      </c>
      <c r="B17" s="49"/>
      <c r="C17" s="49"/>
      <c r="D17" s="63"/>
      <c r="F17" s="93" t="s">
        <v>105</v>
      </c>
      <c r="G17" s="94">
        <f>D93</f>
        <v>204</v>
      </c>
      <c r="H17" s="94">
        <f t="shared" si="0"/>
        <v>25.5</v>
      </c>
      <c r="I17" s="101">
        <f>SUM(H18,H17)</f>
        <v>104.25</v>
      </c>
    </row>
    <row r="18" spans="1:9">
      <c r="A18" s="67" t="s">
        <v>23</v>
      </c>
      <c r="B18" s="49"/>
      <c r="C18" s="49"/>
      <c r="D18" s="63"/>
      <c r="F18" s="93" t="s">
        <v>106</v>
      </c>
      <c r="G18" s="94">
        <f>D115</f>
        <v>630</v>
      </c>
      <c r="H18" s="94">
        <f t="shared" si="0"/>
        <v>78.75</v>
      </c>
      <c r="I18" s="101"/>
    </row>
    <row r="19" spans="1:9">
      <c r="A19" s="68" t="s">
        <v>24</v>
      </c>
      <c r="B19" s="49"/>
      <c r="C19" s="49"/>
      <c r="D19" s="63"/>
      <c r="F19" s="96" t="s">
        <v>107</v>
      </c>
      <c r="G19" s="97">
        <f>D104</f>
        <v>136</v>
      </c>
      <c r="H19" s="97">
        <f t="shared" si="0"/>
        <v>17</v>
      </c>
      <c r="I19" s="101">
        <f>SUM(H20,H19)</f>
        <v>65.5</v>
      </c>
    </row>
    <row r="20" spans="1:9" ht="26.25">
      <c r="A20" s="69" t="s">
        <v>25</v>
      </c>
      <c r="B20" s="49"/>
      <c r="C20" s="49"/>
      <c r="D20" s="63"/>
      <c r="F20" s="96" t="s">
        <v>108</v>
      </c>
      <c r="G20" s="97">
        <f>D120</f>
        <v>388</v>
      </c>
      <c r="H20" s="97">
        <f t="shared" si="0"/>
        <v>48.5</v>
      </c>
      <c r="I20" s="101"/>
    </row>
    <row r="21" spans="1:9" ht="26.25">
      <c r="A21" s="69" t="s">
        <v>26</v>
      </c>
      <c r="B21" s="49"/>
      <c r="C21" s="49"/>
      <c r="D21" s="63"/>
      <c r="F21" s="105" t="s">
        <v>109</v>
      </c>
      <c r="G21" s="105"/>
      <c r="H21" s="106">
        <f>SUM(H11:H20)</f>
        <v>361.25</v>
      </c>
    </row>
    <row r="22" spans="1:9">
      <c r="A22" s="67" t="s">
        <v>27</v>
      </c>
      <c r="B22" s="49"/>
      <c r="C22" s="49"/>
      <c r="D22" s="63"/>
      <c r="G22" s="13"/>
      <c r="I22" s="14"/>
    </row>
    <row r="23" spans="1:9" ht="26.25">
      <c r="A23" s="69" t="s">
        <v>28</v>
      </c>
      <c r="B23" s="49"/>
      <c r="C23" s="49"/>
      <c r="D23" s="63"/>
    </row>
    <row r="24" spans="1:9">
      <c r="A24" s="67" t="s">
        <v>29</v>
      </c>
      <c r="B24" s="49"/>
      <c r="C24" s="49"/>
      <c r="D24" s="63"/>
    </row>
    <row r="25" spans="1:9">
      <c r="A25" s="68" t="s">
        <v>30</v>
      </c>
      <c r="B25" s="49"/>
      <c r="C25" s="49"/>
      <c r="D25" s="63"/>
    </row>
    <row r="26" spans="1:9">
      <c r="A26" s="67" t="s">
        <v>31</v>
      </c>
      <c r="B26" s="49"/>
      <c r="C26" s="49"/>
      <c r="D26" s="63"/>
    </row>
    <row r="27" spans="1:9">
      <c r="A27" s="67" t="s">
        <v>32</v>
      </c>
      <c r="B27" s="49"/>
      <c r="C27" s="49"/>
      <c r="D27" s="63"/>
    </row>
    <row r="28" spans="1:9">
      <c r="A28" s="67" t="s">
        <v>33</v>
      </c>
      <c r="B28" s="49"/>
      <c r="C28" s="49"/>
      <c r="D28" s="63"/>
    </row>
    <row r="29" spans="1:9" ht="15.75" thickBot="1">
      <c r="A29" s="9" t="s">
        <v>34</v>
      </c>
      <c r="B29" s="10">
        <f>SUM(B9:B28)/8</f>
        <v>60</v>
      </c>
      <c r="C29" s="11" t="s">
        <v>35</v>
      </c>
      <c r="D29" s="12">
        <f>SUM(D9:D11)</f>
        <v>30.833333333333336</v>
      </c>
    </row>
    <row r="30" spans="1:9" ht="15.75" thickBot="1">
      <c r="A30" s="15"/>
      <c r="B30" s="15"/>
      <c r="C30" s="15"/>
      <c r="D30" s="15"/>
    </row>
    <row r="31" spans="1:9">
      <c r="A31" s="82" t="s">
        <v>4</v>
      </c>
      <c r="B31" s="86" t="s">
        <v>36</v>
      </c>
      <c r="C31" s="87"/>
      <c r="D31" s="88"/>
    </row>
    <row r="32" spans="1:9">
      <c r="A32" s="4" t="s">
        <v>7</v>
      </c>
      <c r="B32" s="34" t="s">
        <v>98</v>
      </c>
      <c r="C32" s="34"/>
      <c r="D32" s="41"/>
    </row>
    <row r="33" spans="1:4">
      <c r="A33" s="4" t="s">
        <v>8</v>
      </c>
      <c r="B33" s="34">
        <v>4</v>
      </c>
      <c r="C33" s="34"/>
      <c r="D33" s="41"/>
    </row>
    <row r="34" spans="1:4">
      <c r="A34" s="4" t="s">
        <v>9</v>
      </c>
      <c r="B34" s="34">
        <v>360</v>
      </c>
      <c r="C34" s="34"/>
      <c r="D34" s="41"/>
    </row>
    <row r="35" spans="1:4">
      <c r="A35" s="4" t="s">
        <v>37</v>
      </c>
      <c r="B35" s="35">
        <v>120</v>
      </c>
      <c r="C35" s="35"/>
      <c r="D35" s="42"/>
    </row>
    <row r="36" spans="1:4">
      <c r="A36" s="43" t="s">
        <v>10</v>
      </c>
      <c r="B36" s="37" t="s">
        <v>11</v>
      </c>
      <c r="C36" s="36" t="s">
        <v>12</v>
      </c>
      <c r="D36" s="44"/>
    </row>
    <row r="37" spans="1:4">
      <c r="A37" s="60" t="s">
        <v>14</v>
      </c>
      <c r="B37" s="49">
        <v>80</v>
      </c>
      <c r="C37" s="49">
        <v>1</v>
      </c>
      <c r="D37" s="49">
        <f>B37/8</f>
        <v>10</v>
      </c>
    </row>
    <row r="38" spans="1:4">
      <c r="A38" s="50" t="s">
        <v>15</v>
      </c>
      <c r="B38" s="49"/>
      <c r="C38" s="49"/>
      <c r="D38" s="49"/>
    </row>
    <row r="39" spans="1:4">
      <c r="A39" s="60" t="s">
        <v>16</v>
      </c>
      <c r="B39" s="49">
        <v>200</v>
      </c>
      <c r="C39" s="49">
        <v>4</v>
      </c>
      <c r="D39" s="49">
        <f>B39/(8*4)</f>
        <v>6.25</v>
      </c>
    </row>
    <row r="40" spans="1:4">
      <c r="A40" s="50" t="s">
        <v>38</v>
      </c>
      <c r="B40" s="49"/>
      <c r="C40" s="49"/>
      <c r="D40" s="49"/>
    </row>
    <row r="41" spans="1:4">
      <c r="A41" s="51" t="s">
        <v>39</v>
      </c>
      <c r="B41" s="49"/>
      <c r="C41" s="49"/>
      <c r="D41" s="49"/>
    </row>
    <row r="42" spans="1:4">
      <c r="A42" s="51" t="s">
        <v>40</v>
      </c>
      <c r="B42" s="49"/>
      <c r="C42" s="49"/>
      <c r="D42" s="49"/>
    </row>
    <row r="43" spans="1:4" ht="26.25">
      <c r="A43" s="62" t="s">
        <v>41</v>
      </c>
      <c r="B43" s="49"/>
      <c r="C43" s="49"/>
      <c r="D43" s="49"/>
    </row>
    <row r="44" spans="1:4" ht="30">
      <c r="A44" s="52" t="s">
        <v>42</v>
      </c>
      <c r="B44" s="49"/>
      <c r="C44" s="49"/>
      <c r="D44" s="49"/>
    </row>
    <row r="45" spans="1:4">
      <c r="A45" s="60" t="s">
        <v>43</v>
      </c>
      <c r="B45" s="49">
        <v>80</v>
      </c>
      <c r="C45" s="49">
        <v>1</v>
      </c>
      <c r="D45" s="49">
        <f>B45/8</f>
        <v>10</v>
      </c>
    </row>
    <row r="46" spans="1:4">
      <c r="A46" s="61" t="s">
        <v>44</v>
      </c>
      <c r="B46" s="49"/>
      <c r="C46" s="49"/>
      <c r="D46" s="49"/>
    </row>
    <row r="47" spans="1:4">
      <c r="A47" s="48" t="s">
        <v>37</v>
      </c>
      <c r="B47" s="49">
        <v>120</v>
      </c>
      <c r="C47" s="49">
        <v>1</v>
      </c>
      <c r="D47" s="49">
        <f>B47/8</f>
        <v>15</v>
      </c>
    </row>
    <row r="48" spans="1:4" ht="15.75" thickBot="1">
      <c r="A48" s="9" t="s">
        <v>34</v>
      </c>
      <c r="B48" s="10">
        <f>SUM(B37:B47)/8</f>
        <v>60</v>
      </c>
      <c r="C48" s="11" t="s">
        <v>35</v>
      </c>
      <c r="D48" s="12">
        <f>SUM(D37:D47)</f>
        <v>41.25</v>
      </c>
    </row>
    <row r="49" spans="1:7" ht="15.75" thickBot="1">
      <c r="A49" s="15"/>
      <c r="B49" s="15"/>
      <c r="C49" s="15"/>
      <c r="D49" s="15"/>
    </row>
    <row r="50" spans="1:7">
      <c r="A50" s="82" t="s">
        <v>4</v>
      </c>
      <c r="B50" s="89" t="s">
        <v>45</v>
      </c>
      <c r="C50" s="90"/>
      <c r="D50" s="91"/>
    </row>
    <row r="51" spans="1:7">
      <c r="A51" s="4" t="s">
        <v>7</v>
      </c>
      <c r="B51" s="16" t="s">
        <v>46</v>
      </c>
      <c r="C51" s="8"/>
      <c r="D51" s="18"/>
    </row>
    <row r="52" spans="1:7">
      <c r="A52" s="4" t="s">
        <v>8</v>
      </c>
      <c r="B52" s="8">
        <v>4</v>
      </c>
      <c r="C52" s="8"/>
      <c r="D52" s="18"/>
    </row>
    <row r="53" spans="1:7">
      <c r="A53" s="4" t="s">
        <v>47</v>
      </c>
      <c r="B53" s="8">
        <v>80</v>
      </c>
      <c r="C53" s="8"/>
      <c r="D53" s="18"/>
    </row>
    <row r="54" spans="1:7">
      <c r="A54" s="4" t="s">
        <v>37</v>
      </c>
      <c r="B54" s="8">
        <v>380</v>
      </c>
      <c r="C54" s="8"/>
      <c r="D54" s="46"/>
    </row>
    <row r="55" spans="1:7">
      <c r="A55" s="43" t="s">
        <v>10</v>
      </c>
      <c r="B55" s="37" t="s">
        <v>11</v>
      </c>
      <c r="C55" s="36" t="s">
        <v>12</v>
      </c>
      <c r="D55" s="53"/>
      <c r="F55" s="19"/>
      <c r="G55" s="20"/>
    </row>
    <row r="56" spans="1:7">
      <c r="A56" s="54" t="s">
        <v>48</v>
      </c>
      <c r="B56" s="49">
        <v>40</v>
      </c>
      <c r="C56" s="49">
        <v>1</v>
      </c>
      <c r="D56" s="55">
        <f>B56/8</f>
        <v>5</v>
      </c>
    </row>
    <row r="57" spans="1:7">
      <c r="A57" s="56" t="s">
        <v>15</v>
      </c>
      <c r="B57" s="49"/>
      <c r="C57" s="49"/>
      <c r="D57" s="55"/>
    </row>
    <row r="58" spans="1:7">
      <c r="A58" s="54" t="s">
        <v>49</v>
      </c>
      <c r="B58" s="49">
        <v>90</v>
      </c>
      <c r="C58" s="49">
        <v>2</v>
      </c>
      <c r="D58" s="55">
        <f>B58/(8*2)</f>
        <v>5.625</v>
      </c>
    </row>
    <row r="59" spans="1:7">
      <c r="A59" s="57" t="s">
        <v>50</v>
      </c>
      <c r="B59" s="49"/>
      <c r="C59" s="49"/>
      <c r="D59" s="55"/>
    </row>
    <row r="60" spans="1:7">
      <c r="A60" s="57" t="s">
        <v>51</v>
      </c>
      <c r="B60" s="49"/>
      <c r="C60" s="49"/>
      <c r="D60" s="55"/>
    </row>
    <row r="61" spans="1:7">
      <c r="A61" s="57" t="s">
        <v>52</v>
      </c>
      <c r="B61" s="49"/>
      <c r="C61" s="49"/>
      <c r="D61" s="55"/>
    </row>
    <row r="62" spans="1:7">
      <c r="A62" s="57" t="s">
        <v>53</v>
      </c>
      <c r="B62" s="49"/>
      <c r="C62" s="49"/>
      <c r="D62" s="55"/>
    </row>
    <row r="63" spans="1:7">
      <c r="A63" s="57" t="s">
        <v>54</v>
      </c>
      <c r="B63" s="49"/>
      <c r="C63" s="49"/>
      <c r="D63" s="55"/>
    </row>
    <row r="64" spans="1:7">
      <c r="A64" s="57" t="s">
        <v>55</v>
      </c>
      <c r="B64" s="49"/>
      <c r="C64" s="49"/>
      <c r="D64" s="55"/>
    </row>
    <row r="65" spans="1:4">
      <c r="A65" s="58" t="s">
        <v>56</v>
      </c>
      <c r="B65" s="49">
        <v>210</v>
      </c>
      <c r="C65" s="49">
        <v>2</v>
      </c>
      <c r="D65" s="55">
        <f>B65/(8*2)</f>
        <v>13.125</v>
      </c>
    </row>
    <row r="66" spans="1:4">
      <c r="A66" s="54" t="s">
        <v>57</v>
      </c>
      <c r="B66" s="49"/>
      <c r="C66" s="49"/>
      <c r="D66" s="55">
        <f>B66/(8*2)</f>
        <v>0</v>
      </c>
    </row>
    <row r="67" spans="1:4">
      <c r="A67" s="59" t="s">
        <v>58</v>
      </c>
      <c r="B67" s="49">
        <v>75</v>
      </c>
      <c r="C67" s="49">
        <v>1</v>
      </c>
      <c r="D67" s="55">
        <f>B67/(8)</f>
        <v>9.375</v>
      </c>
    </row>
    <row r="68" spans="1:4">
      <c r="A68" s="59" t="s">
        <v>59</v>
      </c>
      <c r="B68" s="49">
        <v>45</v>
      </c>
      <c r="C68" s="49">
        <v>1</v>
      </c>
      <c r="D68" s="55">
        <f t="shared" ref="D68:D74" si="1">B68/(8)</f>
        <v>5.625</v>
      </c>
    </row>
    <row r="69" spans="1:4" ht="30">
      <c r="A69" s="59" t="s">
        <v>60</v>
      </c>
      <c r="B69" s="49">
        <v>60</v>
      </c>
      <c r="C69" s="49">
        <v>1</v>
      </c>
      <c r="D69" s="55">
        <f t="shared" si="1"/>
        <v>7.5</v>
      </c>
    </row>
    <row r="70" spans="1:4" ht="30">
      <c r="A70" s="59" t="s">
        <v>61</v>
      </c>
      <c r="B70" s="49">
        <v>40</v>
      </c>
      <c r="C70" s="49">
        <v>1</v>
      </c>
      <c r="D70" s="55">
        <f t="shared" si="1"/>
        <v>5</v>
      </c>
    </row>
    <row r="71" spans="1:4" ht="30">
      <c r="A71" s="59" t="s">
        <v>62</v>
      </c>
      <c r="B71" s="49">
        <v>15</v>
      </c>
      <c r="C71" s="49">
        <v>1</v>
      </c>
      <c r="D71" s="55">
        <f t="shared" si="1"/>
        <v>1.875</v>
      </c>
    </row>
    <row r="72" spans="1:4">
      <c r="A72" s="59" t="s">
        <v>63</v>
      </c>
      <c r="B72" s="49">
        <v>425</v>
      </c>
      <c r="C72" s="49">
        <v>1</v>
      </c>
      <c r="D72" s="55">
        <f t="shared" si="1"/>
        <v>53.125</v>
      </c>
    </row>
    <row r="73" spans="1:4" ht="30">
      <c r="A73" s="59" t="s">
        <v>64</v>
      </c>
      <c r="B73" s="49">
        <v>125</v>
      </c>
      <c r="C73" s="49">
        <v>1</v>
      </c>
      <c r="D73" s="55">
        <f t="shared" si="1"/>
        <v>15.625</v>
      </c>
    </row>
    <row r="74" spans="1:4">
      <c r="A74" s="59" t="s">
        <v>65</v>
      </c>
      <c r="B74" s="49">
        <v>250</v>
      </c>
      <c r="C74" s="49">
        <v>1</v>
      </c>
      <c r="D74" s="55">
        <f t="shared" si="1"/>
        <v>31.25</v>
      </c>
    </row>
    <row r="75" spans="1:4">
      <c r="A75" s="54" t="s">
        <v>37</v>
      </c>
      <c r="B75" s="49">
        <v>120</v>
      </c>
      <c r="C75" s="49">
        <v>1</v>
      </c>
      <c r="D75" s="55">
        <f>B75/8</f>
        <v>15</v>
      </c>
    </row>
    <row r="76" spans="1:4" ht="15.75" thickBot="1">
      <c r="A76" s="9" t="s">
        <v>34</v>
      </c>
      <c r="B76" s="10">
        <f>SUM(B56:B74)/8</f>
        <v>171.875</v>
      </c>
      <c r="C76" s="45" t="s">
        <v>35</v>
      </c>
      <c r="D76" s="47">
        <f>SUM(D56:D74)</f>
        <v>153.125</v>
      </c>
    </row>
    <row r="78" spans="1:4">
      <c r="A78" s="71" t="s">
        <v>66</v>
      </c>
      <c r="B78" s="71" t="s">
        <v>67</v>
      </c>
      <c r="C78" s="71" t="s">
        <v>11</v>
      </c>
    </row>
    <row r="79" spans="1:4">
      <c r="A79" s="73">
        <v>42917</v>
      </c>
      <c r="B79" s="74"/>
      <c r="C79" s="74"/>
    </row>
    <row r="80" spans="1:4" ht="26.25">
      <c r="A80" s="21" t="s">
        <v>68</v>
      </c>
      <c r="B80" s="22">
        <v>73</v>
      </c>
      <c r="C80" s="16">
        <v>2</v>
      </c>
    </row>
    <row r="81" spans="1:9" ht="26.25">
      <c r="A81" s="21" t="s">
        <v>69</v>
      </c>
      <c r="B81" s="23">
        <v>74</v>
      </c>
      <c r="C81" s="24">
        <v>1</v>
      </c>
    </row>
    <row r="82" spans="1:9" ht="26.25">
      <c r="A82" s="21" t="s">
        <v>70</v>
      </c>
      <c r="B82" s="23">
        <v>75</v>
      </c>
      <c r="C82" s="25">
        <v>3</v>
      </c>
    </row>
    <row r="83" spans="1:9" ht="26.25">
      <c r="A83" s="21" t="s">
        <v>71</v>
      </c>
      <c r="B83" s="23">
        <v>76</v>
      </c>
      <c r="C83" s="23">
        <v>1</v>
      </c>
    </row>
    <row r="84" spans="1:9">
      <c r="A84" s="75" t="s">
        <v>72</v>
      </c>
      <c r="B84" s="75"/>
      <c r="C84" s="77">
        <f>SUM(C80:C83)/8</f>
        <v>0.875</v>
      </c>
      <c r="D84" s="92">
        <f>SUM(C80:C83)</f>
        <v>7</v>
      </c>
      <c r="G84" s="8"/>
    </row>
    <row r="85" spans="1:9">
      <c r="A85" s="73">
        <v>42948</v>
      </c>
      <c r="B85" s="70" t="s">
        <v>73</v>
      </c>
      <c r="C85" s="74"/>
      <c r="G85" s="8"/>
    </row>
    <row r="86" spans="1:9">
      <c r="A86" s="21" t="s">
        <v>74</v>
      </c>
      <c r="B86" s="8">
        <v>77</v>
      </c>
      <c r="C86" s="26">
        <v>15</v>
      </c>
      <c r="G86" s="27"/>
    </row>
    <row r="87" spans="1:9" ht="39">
      <c r="A87" s="21" t="s">
        <v>75</v>
      </c>
      <c r="B87" s="8">
        <v>78</v>
      </c>
      <c r="C87" s="26">
        <v>5</v>
      </c>
      <c r="G87" s="27"/>
    </row>
    <row r="88" spans="1:9" ht="64.5">
      <c r="A88" s="21" t="s">
        <v>76</v>
      </c>
      <c r="B88" s="27">
        <v>79</v>
      </c>
      <c r="C88" s="28">
        <v>23</v>
      </c>
      <c r="G88" s="27"/>
    </row>
    <row r="89" spans="1:9" ht="39">
      <c r="A89" s="21" t="s">
        <v>77</v>
      </c>
      <c r="B89" s="27">
        <v>80</v>
      </c>
      <c r="C89" s="8">
        <v>7</v>
      </c>
      <c r="E89" s="29"/>
      <c r="G89" s="27"/>
      <c r="H89" s="17"/>
    </row>
    <row r="90" spans="1:9" ht="51.75">
      <c r="A90" s="21" t="s">
        <v>78</v>
      </c>
      <c r="B90" s="27">
        <v>81</v>
      </c>
      <c r="C90" s="8">
        <v>12</v>
      </c>
      <c r="E90" s="29"/>
      <c r="G90" s="27"/>
      <c r="H90" s="17"/>
    </row>
    <row r="91" spans="1:9" ht="26.25">
      <c r="A91" s="21" t="s">
        <v>79</v>
      </c>
      <c r="B91" s="27">
        <v>82</v>
      </c>
      <c r="C91" s="8">
        <v>135</v>
      </c>
      <c r="E91" s="29"/>
      <c r="G91" s="8"/>
      <c r="H91" s="17"/>
    </row>
    <row r="92" spans="1:9" ht="39">
      <c r="A92" s="21" t="s">
        <v>80</v>
      </c>
      <c r="B92" s="27">
        <v>83</v>
      </c>
      <c r="C92" s="27">
        <v>7</v>
      </c>
      <c r="E92" s="29"/>
      <c r="G92" s="8"/>
      <c r="H92" s="17"/>
    </row>
    <row r="93" spans="1:9">
      <c r="A93" s="75" t="s">
        <v>72</v>
      </c>
      <c r="B93" s="75"/>
      <c r="C93" s="77">
        <f>SUM(C86:C92)/8</f>
        <v>25.5</v>
      </c>
      <c r="D93" s="7">
        <f>SUM(C86:C92)</f>
        <v>204</v>
      </c>
      <c r="E93" s="29"/>
      <c r="F93" s="8"/>
      <c r="G93" s="8"/>
      <c r="H93" s="17"/>
    </row>
    <row r="94" spans="1:9">
      <c r="A94" s="73">
        <v>42979</v>
      </c>
      <c r="B94" s="70" t="s">
        <v>73</v>
      </c>
      <c r="C94" s="74"/>
    </row>
    <row r="95" spans="1:9" ht="26.25">
      <c r="A95" s="30" t="s">
        <v>79</v>
      </c>
      <c r="B95" s="27">
        <v>82</v>
      </c>
      <c r="C95" s="7">
        <v>15</v>
      </c>
      <c r="I95" s="19" t="s">
        <v>82</v>
      </c>
    </row>
    <row r="96" spans="1:9" ht="31.5" customHeight="1">
      <c r="A96" s="20" t="s">
        <v>81</v>
      </c>
      <c r="B96" s="19">
        <v>87</v>
      </c>
      <c r="C96" s="7">
        <v>42</v>
      </c>
    </row>
    <row r="97" spans="1:5" ht="38.25">
      <c r="A97" s="31" t="s">
        <v>83</v>
      </c>
      <c r="B97" s="7">
        <v>88</v>
      </c>
      <c r="C97" s="7">
        <v>5</v>
      </c>
    </row>
    <row r="98" spans="1:5" ht="39">
      <c r="A98" s="19" t="s">
        <v>84</v>
      </c>
      <c r="B98" s="7">
        <v>89</v>
      </c>
      <c r="C98" s="7">
        <v>19</v>
      </c>
      <c r="E98" s="20" t="s">
        <v>87</v>
      </c>
    </row>
    <row r="99" spans="1:5" ht="51.75">
      <c r="A99" s="20" t="s">
        <v>85</v>
      </c>
      <c r="B99" s="32" t="s">
        <v>86</v>
      </c>
      <c r="C99" s="7">
        <v>8</v>
      </c>
    </row>
    <row r="100" spans="1:5" ht="45">
      <c r="A100" s="33" t="s">
        <v>88</v>
      </c>
      <c r="B100" s="32" t="s">
        <v>89</v>
      </c>
      <c r="C100" s="7">
        <v>6</v>
      </c>
    </row>
    <row r="101" spans="1:5" ht="120">
      <c r="A101" s="33" t="s">
        <v>90</v>
      </c>
      <c r="B101" s="7">
        <v>92</v>
      </c>
      <c r="C101" s="7">
        <v>16</v>
      </c>
    </row>
    <row r="102" spans="1:5" ht="45">
      <c r="A102" s="33" t="s">
        <v>91</v>
      </c>
      <c r="B102" s="7">
        <v>95</v>
      </c>
      <c r="C102" s="7">
        <v>10</v>
      </c>
    </row>
    <row r="103" spans="1:5">
      <c r="A103" s="19" t="s">
        <v>92</v>
      </c>
      <c r="B103" s="7">
        <v>96</v>
      </c>
      <c r="C103" s="7">
        <v>15</v>
      </c>
    </row>
    <row r="104" spans="1:5">
      <c r="A104" s="75" t="s">
        <v>72</v>
      </c>
      <c r="B104" s="75"/>
      <c r="C104" s="77">
        <f>SUM(C95:C103)/8</f>
        <v>17</v>
      </c>
      <c r="D104" s="7">
        <f>SUM(C95:C103)</f>
        <v>136</v>
      </c>
    </row>
    <row r="105" spans="1:5">
      <c r="A105" s="78" t="s">
        <v>93</v>
      </c>
      <c r="B105" s="79"/>
      <c r="C105" s="79"/>
    </row>
    <row r="106" spans="1:5">
      <c r="A106" s="73">
        <v>42917</v>
      </c>
      <c r="B106" s="74"/>
      <c r="C106" s="74"/>
    </row>
    <row r="107" spans="1:5" ht="30">
      <c r="A107" s="33" t="s">
        <v>94</v>
      </c>
      <c r="C107" s="7">
        <v>25</v>
      </c>
    </row>
    <row r="108" spans="1:5" ht="30">
      <c r="A108" s="33" t="s">
        <v>95</v>
      </c>
      <c r="C108" s="7">
        <v>50</v>
      </c>
    </row>
    <row r="109" spans="1:5">
      <c r="A109" s="19" t="s">
        <v>96</v>
      </c>
      <c r="C109" s="7">
        <v>30</v>
      </c>
    </row>
    <row r="110" spans="1:5">
      <c r="A110" s="75" t="s">
        <v>72</v>
      </c>
      <c r="B110" s="75"/>
      <c r="C110" s="76">
        <f>SUM(C107:C109)/8</f>
        <v>13.125</v>
      </c>
      <c r="D110" s="7">
        <f>SUM(C107:C109)</f>
        <v>105</v>
      </c>
    </row>
    <row r="111" spans="1:5">
      <c r="A111" s="73">
        <v>42948</v>
      </c>
      <c r="B111" s="74"/>
      <c r="C111" s="74"/>
    </row>
    <row r="112" spans="1:5" ht="30">
      <c r="A112" s="33" t="s">
        <v>94</v>
      </c>
      <c r="C112" s="7">
        <v>75</v>
      </c>
    </row>
    <row r="113" spans="1:4" ht="30">
      <c r="A113" s="33" t="s">
        <v>95</v>
      </c>
      <c r="C113" s="7">
        <v>325</v>
      </c>
    </row>
    <row r="114" spans="1:4">
      <c r="A114" s="19" t="s">
        <v>96</v>
      </c>
      <c r="C114" s="7">
        <v>230</v>
      </c>
    </row>
    <row r="115" spans="1:4">
      <c r="A115" s="75" t="s">
        <v>72</v>
      </c>
      <c r="B115" s="75"/>
      <c r="C115" s="76">
        <f>SUM(C112:C114)/8</f>
        <v>78.75</v>
      </c>
      <c r="D115" s="7">
        <f>SUM(C112:C114)</f>
        <v>630</v>
      </c>
    </row>
    <row r="116" spans="1:4">
      <c r="A116" s="73">
        <v>42979</v>
      </c>
      <c r="B116" s="74"/>
      <c r="C116" s="74"/>
    </row>
    <row r="117" spans="1:4" ht="30">
      <c r="A117" s="33" t="s">
        <v>94</v>
      </c>
      <c r="C117" s="20">
        <v>95</v>
      </c>
    </row>
    <row r="118" spans="1:4" ht="30">
      <c r="A118" s="33" t="s">
        <v>95</v>
      </c>
      <c r="C118" s="20">
        <v>168</v>
      </c>
    </row>
    <row r="119" spans="1:4">
      <c r="A119" s="19" t="s">
        <v>96</v>
      </c>
      <c r="C119" s="20">
        <v>125</v>
      </c>
    </row>
    <row r="120" spans="1:4">
      <c r="A120" s="75" t="s">
        <v>72</v>
      </c>
      <c r="B120" s="75"/>
      <c r="C120" s="76">
        <f>SUM(C117:C119)/8</f>
        <v>48.5</v>
      </c>
      <c r="D120" s="7">
        <f>SUM(C117:C119)</f>
        <v>388</v>
      </c>
    </row>
    <row r="121" spans="1:4">
      <c r="A121" s="80" t="s">
        <v>99</v>
      </c>
      <c r="B121" s="80"/>
      <c r="C121" s="81">
        <f>SUM(C120,C115,C110)</f>
        <v>140.375</v>
      </c>
    </row>
  </sheetData>
  <mergeCells count="24">
    <mergeCell ref="I15:I16"/>
    <mergeCell ref="I17:I18"/>
    <mergeCell ref="I19:I20"/>
    <mergeCell ref="F21:G21"/>
    <mergeCell ref="A104:B104"/>
    <mergeCell ref="A110:B110"/>
    <mergeCell ref="A115:B115"/>
    <mergeCell ref="A120:B120"/>
    <mergeCell ref="A121:B121"/>
    <mergeCell ref="B32:D32"/>
    <mergeCell ref="B33:D33"/>
    <mergeCell ref="B34:D34"/>
    <mergeCell ref="B35:D35"/>
    <mergeCell ref="B7:D7"/>
    <mergeCell ref="A30:D30"/>
    <mergeCell ref="B31:C31"/>
    <mergeCell ref="B50:C50"/>
    <mergeCell ref="A84:B84"/>
    <mergeCell ref="A93:B93"/>
    <mergeCell ref="A49:D49"/>
    <mergeCell ref="B4:D4"/>
    <mergeCell ref="B5:D5"/>
    <mergeCell ref="B6:D6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2017-10-16T10:36:33Z</dcterms:created>
  <dcterms:modified xsi:type="dcterms:W3CDTF">2017-10-16T13:36:11Z</dcterms:modified>
</cp:coreProperties>
</file>