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POM-WarehouseManagement\"/>
    </mc:Choice>
  </mc:AlternateContent>
  <bookViews>
    <workbookView xWindow="0" yWindow="0" windowWidth="16380" windowHeight="8190" tabRatio="500"/>
  </bookViews>
  <sheets>
    <sheet name="workflow-based" sheetId="1" r:id="rId1"/>
    <sheet name="mobile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" i="1" l="1"/>
  <c r="H9" i="1" s="1"/>
  <c r="G8" i="1"/>
  <c r="H8" i="1" s="1"/>
  <c r="F28" i="2"/>
  <c r="E104" i="2"/>
  <c r="F104" i="2" s="1"/>
  <c r="C104" i="2"/>
  <c r="D104" i="2" s="1"/>
  <c r="F103" i="2"/>
  <c r="D103" i="2"/>
  <c r="F102" i="2"/>
  <c r="I9" i="2" s="1"/>
  <c r="D102" i="2"/>
  <c r="F101" i="2"/>
  <c r="D101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68" i="2"/>
  <c r="D68" i="2"/>
  <c r="F67" i="2"/>
  <c r="D67" i="2"/>
  <c r="F66" i="2"/>
  <c r="D66" i="2"/>
  <c r="F65" i="2"/>
  <c r="D65" i="2"/>
  <c r="F64" i="2"/>
  <c r="D64" i="2"/>
  <c r="F63" i="2"/>
  <c r="D63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1" i="2"/>
  <c r="D31" i="2"/>
  <c r="F30" i="2"/>
  <c r="D30" i="2"/>
  <c r="F29" i="2"/>
  <c r="D29" i="2"/>
  <c r="D28" i="2"/>
  <c r="F27" i="2"/>
  <c r="D27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9" i="2"/>
  <c r="D9" i="2"/>
  <c r="J8" i="2"/>
  <c r="J7" i="2"/>
  <c r="D90" i="1"/>
  <c r="D89" i="1"/>
  <c r="C88" i="1"/>
  <c r="D88" i="1" s="1"/>
  <c r="G13" i="1" s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3" i="1"/>
  <c r="G12" i="1"/>
  <c r="H12" i="1" s="1"/>
  <c r="G11" i="1"/>
  <c r="H11" i="1" s="1"/>
  <c r="D11" i="1"/>
  <c r="D10" i="1"/>
  <c r="D8" i="1"/>
  <c r="G7" i="1"/>
  <c r="C9" i="1" l="1"/>
  <c r="C91" i="1" s="1"/>
  <c r="I8" i="1"/>
  <c r="N8" i="2"/>
  <c r="M8" i="2"/>
  <c r="K8" i="1"/>
  <c r="F17" i="1"/>
  <c r="G17" i="1" s="1"/>
  <c r="H13" i="1"/>
  <c r="H14" i="2"/>
  <c r="J9" i="2"/>
  <c r="J10" i="2" s="1"/>
  <c r="H13" i="2" s="1"/>
  <c r="L8" i="1"/>
  <c r="H7" i="1"/>
  <c r="G99" i="2"/>
  <c r="I16" i="2" s="1"/>
  <c r="J16" i="2" s="1"/>
  <c r="H18" i="2" s="1"/>
  <c r="D9" i="1"/>
  <c r="G10" i="1" l="1"/>
  <c r="D91" i="1"/>
  <c r="H10" i="1" l="1"/>
  <c r="G14" i="1"/>
  <c r="J8" i="1" l="1"/>
  <c r="H14" i="1"/>
  <c r="F16" i="1" s="1"/>
  <c r="G16" i="1" s="1"/>
</calcChain>
</file>

<file path=xl/sharedStrings.xml><?xml version="1.0" encoding="utf-8"?>
<sst xmlns="http://schemas.openxmlformats.org/spreadsheetml/2006/main" count="274" uniqueCount="188">
  <si>
    <t xml:space="preserve"> Warehouse Application</t>
  </si>
  <si>
    <t>21/6/2020</t>
  </si>
  <si>
    <t>Sunday</t>
  </si>
  <si>
    <t>Module</t>
  </si>
  <si>
    <t>Hours</t>
  </si>
  <si>
    <t>Man Days</t>
  </si>
  <si>
    <t>No</t>
  </si>
  <si>
    <t>Total Effort</t>
  </si>
  <si>
    <t>Initiation</t>
  </si>
  <si>
    <t>Designer</t>
  </si>
  <si>
    <t xml:space="preserve">Business analysis </t>
  </si>
  <si>
    <t>Sr Developer</t>
  </si>
  <si>
    <t>Project Management</t>
  </si>
  <si>
    <t>Jr Developer</t>
  </si>
  <si>
    <t>SRS,FS,User Manual</t>
  </si>
  <si>
    <t>PM</t>
  </si>
  <si>
    <t>Design and Prototype (Web + Mobile)</t>
  </si>
  <si>
    <t>BA</t>
  </si>
  <si>
    <t>Development</t>
  </si>
  <si>
    <t>Tech writer</t>
  </si>
  <si>
    <t xml:space="preserve">Application basic setup </t>
  </si>
  <si>
    <t>QA</t>
  </si>
  <si>
    <t>System(Warehouse Planning &amp; Workforce Management)</t>
  </si>
  <si>
    <t>Total</t>
  </si>
  <si>
    <t>Define warehouses locations based on hierarchy (Country, Site, warehouse, chamber, area, etc.)</t>
  </si>
  <si>
    <t>Days</t>
  </si>
  <si>
    <t>Months</t>
  </si>
  <si>
    <t>Define items along with their attributes rules and put away zones, locations etc</t>
  </si>
  <si>
    <t>Effort</t>
  </si>
  <si>
    <t>Define material categories &amp; sub-categories &amp; specification of attribute rules per category, sub-category or material</t>
  </si>
  <si>
    <t>Delivery Time</t>
  </si>
  <si>
    <t>Define of suppliers, client, carriers, etc.</t>
  </si>
  <si>
    <t>Define of device groups</t>
  </si>
  <si>
    <t>Assignment of locations, deliveries, issue requests, task request types, categories and sub-categories to mobile device groups.</t>
  </si>
  <si>
    <t>Assignment of users to mobile device groups</t>
  </si>
  <si>
    <t>Configuration of users, groups, roles and permissions</t>
  </si>
  <si>
    <t>Group and assign the teams for different tasks like Client’s Request, project request and reconciliation etc.</t>
  </si>
  <si>
    <t>Senior WH Assistant</t>
  </si>
  <si>
    <t>WH Assistants</t>
  </si>
  <si>
    <t>Warehouse Porters</t>
  </si>
  <si>
    <t>Drivers and Vehicle</t>
  </si>
  <si>
    <t>Forklift Operator and Equipment</t>
  </si>
  <si>
    <t>Office Assistant</t>
  </si>
  <si>
    <t>Assignment, recording of time and full lifecycle management of tasks.</t>
  </si>
  <si>
    <t>Filling out of daily checklists of Warehouse operations.</t>
  </si>
  <si>
    <t>Maintenance of daily checklist of Forklift.</t>
  </si>
  <si>
    <t>Maintenance of daily checklist of Vehicle.</t>
  </si>
  <si>
    <t>Upload of all third party contractors’ documents and job completion reports.</t>
  </si>
  <si>
    <t>Warehouse Inbound Process</t>
  </si>
  <si>
    <t>Recording of Inbound Requests from clients.</t>
  </si>
  <si>
    <t>Take HD Photos of each item and also allow editing them.</t>
  </si>
  <si>
    <t>Barcode labelling for all items.</t>
  </si>
  <si>
    <t>Creation of Delivery Notes against inbound orders and check-in through the system.</t>
  </si>
  <si>
    <t>Allow the reception of incoming items against delivery notes or inbound requests directly through any mobile, desktop or handheld device</t>
  </si>
  <si>
    <t>Apply proper validations and barcode and receive materials against pre-defined delivery orders or purchase orders</t>
  </si>
  <si>
    <t>Capture vital tracking of information</t>
  </si>
  <si>
    <t>Put away of Items based on a predefined strategy.</t>
  </si>
  <si>
    <t>Configuration of multiple put away strategies per Item.</t>
  </si>
  <si>
    <t>Reception of items based on an Inbound Request.</t>
  </si>
  <si>
    <t>Define items storage allocation rule (As per client inventory level).</t>
  </si>
  <si>
    <t>Support Blind Receiving process.</t>
  </si>
  <si>
    <t>Approval of any inbound shipment and of attached documentation.</t>
  </si>
  <si>
    <t>Internal Warehouse Workflow</t>
  </si>
  <si>
    <t>Edit and entering of data corrections as per physical check result.</t>
  </si>
  <si>
    <t>Create, modify and track items by item unique code and include basic information:</t>
  </si>
  <si>
    <t>Upload and edit HD photos (main product photo and damage photos) and photos to make 3D/360 preview.</t>
  </si>
  <si>
    <t>Allow definition of dynamic attributes.</t>
  </si>
  <si>
    <t>Counting of the occupied space on rack in CBM (Cubic Meters).</t>
  </si>
  <si>
    <t>Conduct Cycle Count on the spot.</t>
  </si>
  <si>
    <t>Perform a full physical count through hand held device for an area, zone or store using 2 or more separate teams.</t>
  </si>
  <si>
    <t>Compare the results of physical counts from 2 teams and identify any discrepancies</t>
  </si>
  <si>
    <t>Conducting full physical inventory.</t>
  </si>
  <si>
    <t>Allow the in and out tracking of loaned items.</t>
  </si>
  <si>
    <t>Allow the picking, reserving and shipping of items.</t>
  </si>
  <si>
    <t>Allow the real-time inventory visibility.</t>
  </si>
  <si>
    <t>Provide storage location visibility down to the Bin, Pallet, and carton</t>
  </si>
  <si>
    <t>Utilization of Case ID, Pallet ID, and Rack ID to track all products</t>
  </si>
  <si>
    <t>Printing of barcode labels of the items.</t>
  </si>
  <si>
    <t>Relocation of items within the same warehouse or from other Warehouse.</t>
  </si>
  <si>
    <t>Track and monitor overall data entry and operation processes status in system</t>
  </si>
  <si>
    <t>Data reconciliation and correction.</t>
  </si>
  <si>
    <t>Warehouse Outbound Workflow</t>
  </si>
  <si>
    <t>Execute the picking tasks created against Outbound Requests,picking tasks represent the items to be issued, required quantities, lots and storage location.</t>
  </si>
  <si>
    <t>Creation of Outbound Requests.</t>
  </si>
  <si>
    <t>Load items based on Outbound requests.</t>
  </si>
  <si>
    <t>Facilitate that picking items from racks for outbound requests</t>
  </si>
  <si>
    <t>Approve any outbound shipment and attached documentation</t>
  </si>
  <si>
    <t>Facilitate the PPE and packing material request and consumption.</t>
  </si>
  <si>
    <t>Enable recording of complete Travel Log of vehicles.</t>
  </si>
  <si>
    <t>Signature and delivery details to be uploaded into the system associated with the correct delivery and kept in the transaction records of the item.</t>
  </si>
  <si>
    <t>Manage returns to warehouse and to clients (to identify the barcode label if it is removed at client’s location)</t>
  </si>
  <si>
    <t xml:space="preserve"> authentication based on user and password authentication.</t>
  </si>
  <si>
    <t xml:space="preserve"> Login password immediately after the first successful login. Moreover, the initial should never be reused.</t>
  </si>
  <si>
    <t>Role-based Access Control (RBAC) authorization mechanism.</t>
  </si>
  <si>
    <t>backup and recovery, data management, data retention policies</t>
  </si>
  <si>
    <t>Quality Assurance</t>
  </si>
  <si>
    <t>QA &amp; Bug Fixing</t>
  </si>
  <si>
    <t>UAT</t>
  </si>
  <si>
    <t>Deployment per instance</t>
  </si>
  <si>
    <t>Assumptions</t>
  </si>
  <si>
    <t>Every functionalities described in the document require detailed system study</t>
  </si>
  <si>
    <t>The work-flows, description of the keywords in the requirement need to be studied with the help of an expert in the WMS field</t>
  </si>
  <si>
    <t>The effort is a high-level one based on assumption and it needs to be estimated based on the detailed system study</t>
  </si>
  <si>
    <t>Only english language is considered</t>
  </si>
  <si>
    <t xml:space="preserve">  WMS</t>
  </si>
  <si>
    <t>Android</t>
  </si>
  <si>
    <t>iOS</t>
  </si>
  <si>
    <t xml:space="preserve">Hours </t>
  </si>
  <si>
    <t xml:space="preserve">Splash Screen </t>
  </si>
  <si>
    <t>Porter</t>
  </si>
  <si>
    <t>Receive notification on new request(once warehouse supervisor assigns team for operation)</t>
  </si>
  <si>
    <t>WIP: 1.1</t>
  </si>
  <si>
    <t>Pack and load to truck</t>
  </si>
  <si>
    <t>WIP: 1.2</t>
  </si>
  <si>
    <t>Unload and keep in Inventory</t>
  </si>
  <si>
    <t>+ 1 Day (Deployment)</t>
  </si>
  <si>
    <t>WIP: 1.3</t>
  </si>
  <si>
    <t>Pack item</t>
  </si>
  <si>
    <t>WIP: 1.4</t>
  </si>
  <si>
    <t>Locate item</t>
  </si>
  <si>
    <t>IWW:1.1</t>
  </si>
  <si>
    <t>Retrieve and put back to Location.</t>
  </si>
  <si>
    <t>API Developer</t>
  </si>
  <si>
    <t>IWW:1.2</t>
  </si>
  <si>
    <t>Keep all Disposal item in designated area and load on to the truck.</t>
  </si>
  <si>
    <t>IWW:1.3</t>
  </si>
  <si>
    <t>Keep / transfer all items in designated Warehouse.</t>
  </si>
  <si>
    <t>Total Delivery Time / Platform</t>
  </si>
  <si>
    <t>WOP:1.2</t>
  </si>
  <si>
    <t>Safe loading in Warehouse and unloading in Client Location.</t>
  </si>
  <si>
    <t>Deliver the goods and receive signature</t>
  </si>
  <si>
    <t>Reaching the correct location and being accepted by the right person</t>
  </si>
  <si>
    <t>Login/logout</t>
  </si>
  <si>
    <t>Receive notification on new request</t>
  </si>
  <si>
    <t>Dashboard</t>
  </si>
  <si>
    <t>Warehouse Supervisor</t>
  </si>
  <si>
    <t>Receive new Inbound client requests</t>
  </si>
  <si>
    <t xml:space="preserve">coordinate with client representative </t>
  </si>
  <si>
    <t>WIP: 1.1,IWW1.1,1.3,WOP1.1</t>
  </si>
  <si>
    <t>Assign operation team</t>
  </si>
  <si>
    <t>Warehouse assistant/Senior Warehouse Assistant</t>
  </si>
  <si>
    <t>Receive new requests(once warehouse supervisor assigns team for operation)</t>
  </si>
  <si>
    <t>Unload and assign area for inventory</t>
  </si>
  <si>
    <t xml:space="preserve">check and receive </t>
  </si>
  <si>
    <t>Inventory each item (quantity, weight, dimensions, Condition and brand name (if any))</t>
  </si>
  <si>
    <t>Photograph and photoedit</t>
  </si>
  <si>
    <t>Barcode label Print &amp; Upload to system</t>
  </si>
  <si>
    <t xml:space="preserve">Recheck Inventory </t>
  </si>
  <si>
    <t>Locate item on system assigned location</t>
  </si>
  <si>
    <t>Checks physically items quantity. Package Details.Item Condition and designated Location comparing with inventory data sheet.</t>
  </si>
  <si>
    <t>Retrieve all Disposable items from Location and keep in designated area.</t>
  </si>
  <si>
    <t>Retrieve all items from Location and Transfer to assigned location.</t>
  </si>
  <si>
    <t>WOP:1.1</t>
  </si>
  <si>
    <t>Picking items from the Rack</t>
  </si>
  <si>
    <t>Keep items ready in the dispatching area.</t>
  </si>
  <si>
    <t>Safe loading.Checks items Loaded in good manner.</t>
  </si>
  <si>
    <t>Login/login</t>
  </si>
  <si>
    <t>Forklift Operator</t>
  </si>
  <si>
    <t>Safe loading</t>
  </si>
  <si>
    <t>Driver</t>
  </si>
  <si>
    <t>Ship to Warehouse</t>
  </si>
  <si>
    <t>Ships to Client Location</t>
  </si>
  <si>
    <t>Inventory database Administrator</t>
  </si>
  <si>
    <t>Receive new request</t>
  </si>
  <si>
    <t>WIP: 1.5</t>
  </si>
  <si>
    <t>Verify drafted inventory</t>
  </si>
  <si>
    <t>Confirm inventory standards and standard quality of photos</t>
  </si>
  <si>
    <t>Assign category and post on system</t>
  </si>
  <si>
    <t>Updates Item details in the system if any changes.</t>
  </si>
  <si>
    <t>Segregating item with Client comment.</t>
  </si>
  <si>
    <t>Prepare IDF (Item Disposal Form)</t>
  </si>
  <si>
    <t>submit IDF to the client representative</t>
  </si>
  <si>
    <t>Retrieves the item and location details from the system.</t>
  </si>
  <si>
    <t xml:space="preserve"> Transfers and updates items to assigned warehouse</t>
  </si>
  <si>
    <t>WOP1.3</t>
  </si>
  <si>
    <t>Updates Outbound inventory in the system</t>
  </si>
  <si>
    <t xml:space="preserve"> Approves &amp; verifies all inbound Inventory.</t>
  </si>
  <si>
    <t>Database Supervisor</t>
  </si>
  <si>
    <t>Receive Outbound client Requests</t>
  </si>
  <si>
    <t>Approves and verifies Inbound inventory</t>
  </si>
  <si>
    <t>Generates inventory data sheets rack-wise.</t>
  </si>
  <si>
    <t>Preparing IDF (Item Disposal Form)</t>
  </si>
  <si>
    <t>Assigning Warehouse as per Client.</t>
  </si>
  <si>
    <t>Coordinates with client representative.</t>
  </si>
  <si>
    <t>Mobile API Development</t>
  </si>
  <si>
    <t>API</t>
  </si>
  <si>
    <r>
      <rPr>
        <b/>
        <u/>
        <sz val="12"/>
        <color rgb="FF000000"/>
        <rFont val="Calibri"/>
        <family val="2"/>
        <charset val="1"/>
      </rPr>
      <t xml:space="preserve">Assumptions
</t>
    </r>
    <r>
      <rPr>
        <sz val="12"/>
        <color rgb="FF000000"/>
        <rFont val="Calibri"/>
        <family val="2"/>
        <charset val="1"/>
      </rPr>
      <t>1.The estimation is put for both tablet and phone.
2.The estimation is only for portrait mode of the app.
3.The estimated time may vary with difference in functionality and design.</t>
    </r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</si>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</sst>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0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FF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C0C0C0"/>
      </patternFill>
    </fill>
    <fill>
      <patternFill patternType="solid">
        <fgColor rgb="FFD99694"/>
        <bgColor rgb="FFFF99CC"/>
      </patternFill>
    </fill>
    <fill>
      <patternFill patternType="solid">
        <fgColor rgb="FFF79646"/>
        <bgColor rgb="FFD99694"/>
      </patternFill>
    </fill>
  </fills>
  <borders count="10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3" borderId="4" xfId="0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16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right" vertical="center"/>
    </xf>
    <xf numFmtId="0" fontId="4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 indent="2"/>
    </xf>
    <xf numFmtId="0" fontId="0" fillId="0" borderId="0" xfId="0" applyFont="1" applyAlignment="1">
      <alignment vertical="center"/>
    </xf>
    <xf numFmtId="0" fontId="0" fillId="2" borderId="4" xfId="0" applyFont="1" applyFill="1" applyBorder="1" applyAlignment="1">
      <alignment horizontal="left" vertical="center"/>
    </xf>
    <xf numFmtId="0" fontId="0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indent="15"/>
    </xf>
    <xf numFmtId="2" fontId="4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2" borderId="4" xfId="0" applyFont="1" applyFill="1" applyBorder="1" applyAlignment="1">
      <alignment horizontal="left" vertical="center" wrapText="1" indent="2"/>
    </xf>
    <xf numFmtId="0" fontId="0" fillId="2" borderId="4" xfId="0" applyFont="1" applyFill="1" applyBorder="1" applyAlignment="1">
      <alignment horizontal="left" vertical="center" indent="6"/>
    </xf>
    <xf numFmtId="2" fontId="0" fillId="0" borderId="0" xfId="0" applyNumberFormat="1"/>
    <xf numFmtId="0" fontId="0" fillId="0" borderId="4" xfId="0" applyFont="1" applyBorder="1" applyAlignment="1">
      <alignment horizontal="left" vertical="center" wrapText="1" indent="2"/>
    </xf>
    <xf numFmtId="0" fontId="0" fillId="0" borderId="4" xfId="0" applyFont="1" applyBorder="1" applyAlignment="1">
      <alignment horizontal="left" vertical="center" indent="2"/>
    </xf>
    <xf numFmtId="0" fontId="0" fillId="0" borderId="4" xfId="0" applyFont="1" applyBorder="1" applyAlignment="1">
      <alignment horizontal="left" vertical="center" indent="4"/>
    </xf>
    <xf numFmtId="0" fontId="3" fillId="6" borderId="4" xfId="0" applyFont="1" applyFill="1" applyBorder="1" applyAlignment="1">
      <alignment horizontal="left" vertical="center" indent="2"/>
    </xf>
    <xf numFmtId="0" fontId="0" fillId="2" borderId="4" xfId="0" applyFont="1" applyFill="1" applyBorder="1" applyAlignment="1">
      <alignment horizontal="left" vertical="center" indent="4"/>
    </xf>
    <xf numFmtId="0" fontId="8" fillId="2" borderId="4" xfId="0" applyFont="1" applyFill="1" applyBorder="1" applyAlignment="1">
      <alignment horizontal="left" vertical="center" indent="2"/>
    </xf>
    <xf numFmtId="0" fontId="3" fillId="7" borderId="4" xfId="0" applyFont="1" applyFill="1" applyBorder="1" applyAlignment="1">
      <alignment horizontal="left" vertical="center" indent="2"/>
    </xf>
    <xf numFmtId="0" fontId="3" fillId="7" borderId="4" xfId="0" applyFont="1" applyFill="1" applyBorder="1" applyAlignment="1">
      <alignment horizontal="center"/>
    </xf>
    <xf numFmtId="0" fontId="0" fillId="2" borderId="4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8" xfId="0" applyFont="1" applyFill="1" applyBorder="1"/>
    <xf numFmtId="0" fontId="0" fillId="2" borderId="8" xfId="0" applyFont="1" applyFill="1" applyBorder="1" applyAlignment="1">
      <alignment horizontal="center"/>
    </xf>
    <xf numFmtId="0" fontId="9" fillId="2" borderId="1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indent="15"/>
    </xf>
    <xf numFmtId="0" fontId="0" fillId="0" borderId="0" xfId="0" applyFont="1"/>
    <xf numFmtId="0" fontId="4" fillId="0" borderId="6" xfId="0" applyFont="1" applyBorder="1" applyAlignment="1">
      <alignment horizontal="left" vertical="center"/>
    </xf>
    <xf numFmtId="0" fontId="0" fillId="0" borderId="0" xfId="0" applyFont="1" applyAlignment="1">
      <alignment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2257920</xdr:colOff>
      <xdr:row>3</xdr:row>
      <xdr:rowOff>128160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059640" cy="727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2317320</xdr:colOff>
      <xdr:row>3</xdr:row>
      <xdr:rowOff>128160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045960" cy="7279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8"/>
  <sheetViews>
    <sheetView tabSelected="1" topLeftCell="B1" zoomScale="80" zoomScaleNormal="80" workbookViewId="0">
      <selection activeCell="C3" sqref="C3"/>
    </sheetView>
  </sheetViews>
  <sheetFormatPr defaultColWidth="10.875" defaultRowHeight="15.75" x14ac:dyDescent="0.25"/>
  <cols>
    <col min="1" max="1" width="8.25" style="6" customWidth="1"/>
    <col min="2" max="2" width="99.5" style="7" customWidth="1"/>
    <col min="3" max="3" width="14.25" style="6" customWidth="1"/>
    <col min="4" max="4" width="13.875" style="8" customWidth="1"/>
    <col min="5" max="5" width="19.125" style="7" customWidth="1"/>
    <col min="6" max="6" width="12.75" style="7" customWidth="1"/>
    <col min="7" max="7" width="10.875" style="7"/>
    <col min="8" max="8" width="10.75" style="7" customWidth="1"/>
    <col min="9" max="9" width="0.25" style="7" hidden="1" customWidth="1"/>
    <col min="10" max="10" width="10.875" style="7" hidden="1"/>
    <col min="11" max="11" width="10.875" style="7"/>
    <col min="12" max="12" width="13.5" style="7" customWidth="1"/>
    <col min="13" max="1024" width="10.875" style="7"/>
  </cols>
  <sheetData>
    <row r="1" spans="1:12" ht="15.75" customHeight="1" x14ac:dyDescent="0.25">
      <c r="A1" s="9"/>
      <c r="B1" s="9"/>
      <c r="C1" s="10"/>
      <c r="D1" s="11"/>
    </row>
    <row r="2" spans="1:12" ht="15.75" customHeight="1" x14ac:dyDescent="0.25">
      <c r="A2" s="11"/>
      <c r="B2" s="11"/>
      <c r="C2" s="10"/>
      <c r="D2" s="11"/>
    </row>
    <row r="3" spans="1:12" ht="15.75" customHeight="1" x14ac:dyDescent="0.25">
      <c r="A3" s="11"/>
      <c r="B3" s="12" t="s">
        <v>0</v>
      </c>
      <c r="C3" s="10"/>
      <c r="D3" s="13" t="s">
        <v>1</v>
      </c>
    </row>
    <row r="4" spans="1:12" ht="15.75" customHeight="1" x14ac:dyDescent="0.25">
      <c r="A4" s="11"/>
      <c r="B4" s="10"/>
      <c r="C4" s="10"/>
      <c r="D4" s="14" t="s">
        <v>2</v>
      </c>
    </row>
    <row r="5" spans="1:12" ht="15.75" customHeight="1" x14ac:dyDescent="0.25">
      <c r="A5" s="15"/>
      <c r="B5" s="15"/>
      <c r="C5" s="16"/>
      <c r="D5" s="15"/>
      <c r="E5" s="17"/>
    </row>
    <row r="6" spans="1:12" s="25" customFormat="1" ht="18" customHeight="1" x14ac:dyDescent="0.25">
      <c r="A6" s="18"/>
      <c r="B6" s="19" t="s">
        <v>3</v>
      </c>
      <c r="C6" s="20" t="s">
        <v>4</v>
      </c>
      <c r="D6" s="18" t="s">
        <v>5</v>
      </c>
      <c r="E6" s="21"/>
      <c r="F6" s="22" t="s">
        <v>6</v>
      </c>
      <c r="G6" s="23" t="s">
        <v>5</v>
      </c>
      <c r="H6" s="23" t="s">
        <v>7</v>
      </c>
      <c r="I6" s="24"/>
      <c r="J6" s="24"/>
    </row>
    <row r="7" spans="1:12" s="25" customFormat="1" ht="18" customHeight="1" x14ac:dyDescent="0.25">
      <c r="A7" s="18"/>
      <c r="B7" s="26" t="s">
        <v>8</v>
      </c>
      <c r="C7" s="27"/>
      <c r="D7" s="18"/>
      <c r="E7" s="28" t="s">
        <v>9</v>
      </c>
      <c r="F7" s="29">
        <v>1</v>
      </c>
      <c r="G7" s="30">
        <f>D11/F7</f>
        <v>15</v>
      </c>
      <c r="H7" s="31">
        <f t="shared" ref="H7:H13" si="0">F7*G7</f>
        <v>15</v>
      </c>
      <c r="I7" s="24"/>
      <c r="J7" s="24"/>
      <c r="K7" s="32"/>
      <c r="L7" s="33"/>
    </row>
    <row r="8" spans="1:12" s="25" customFormat="1" ht="18" customHeight="1" x14ac:dyDescent="0.25">
      <c r="A8" s="34">
        <v>1</v>
      </c>
      <c r="B8" s="35" t="s">
        <v>10</v>
      </c>
      <c r="C8" s="34">
        <v>64</v>
      </c>
      <c r="D8" s="34">
        <f>C8/8</f>
        <v>8</v>
      </c>
      <c r="E8" s="28" t="s">
        <v>11</v>
      </c>
      <c r="F8" s="29">
        <v>1.5</v>
      </c>
      <c r="G8" s="30">
        <f>92/F8</f>
        <v>61.333333333333336</v>
      </c>
      <c r="H8" s="31">
        <f t="shared" si="0"/>
        <v>92</v>
      </c>
      <c r="I8" s="5">
        <f>SUM(D13:D63)</f>
        <v>135.75</v>
      </c>
      <c r="J8" s="4">
        <f>SUM(H8:H10)</f>
        <v>209.73750000000001</v>
      </c>
      <c r="K8" s="3">
        <f>SUM(H8:H9)</f>
        <v>184</v>
      </c>
      <c r="L8" s="2">
        <f>SUM(D13:D86)</f>
        <v>183.5</v>
      </c>
    </row>
    <row r="9" spans="1:12" s="25" customFormat="1" ht="18" customHeight="1" x14ac:dyDescent="0.25">
      <c r="A9" s="34">
        <v>2</v>
      </c>
      <c r="B9" s="35" t="s">
        <v>12</v>
      </c>
      <c r="C9" s="34">
        <f>SUM(C13:C89)*0.1</f>
        <v>205.9</v>
      </c>
      <c r="D9" s="34">
        <f>C9/8</f>
        <v>25.737500000000001</v>
      </c>
      <c r="E9" s="28" t="s">
        <v>13</v>
      </c>
      <c r="F9" s="29">
        <v>1.5</v>
      </c>
      <c r="G9" s="30">
        <f>92/F9</f>
        <v>61.333333333333336</v>
      </c>
      <c r="H9" s="31">
        <f t="shared" si="0"/>
        <v>92</v>
      </c>
      <c r="I9" s="5"/>
      <c r="J9" s="4"/>
      <c r="K9" s="3"/>
      <c r="L9" s="2"/>
    </row>
    <row r="10" spans="1:12" s="25" customFormat="1" ht="18" customHeight="1" x14ac:dyDescent="0.25">
      <c r="A10" s="34">
        <v>3</v>
      </c>
      <c r="B10" s="35" t="s">
        <v>14</v>
      </c>
      <c r="C10" s="34">
        <v>80</v>
      </c>
      <c r="D10" s="34">
        <f>C10/8</f>
        <v>10</v>
      </c>
      <c r="E10" s="28" t="s">
        <v>15</v>
      </c>
      <c r="F10" s="29">
        <v>1</v>
      </c>
      <c r="G10" s="30">
        <f>D9/F10</f>
        <v>25.737500000000001</v>
      </c>
      <c r="H10" s="31">
        <f t="shared" si="0"/>
        <v>25.737500000000001</v>
      </c>
      <c r="I10" s="5"/>
      <c r="J10" s="4"/>
      <c r="K10" s="32"/>
      <c r="L10" s="33"/>
    </row>
    <row r="11" spans="1:12" s="36" customFormat="1" ht="18" customHeight="1" x14ac:dyDescent="0.25">
      <c r="A11" s="34">
        <v>4</v>
      </c>
      <c r="B11" s="35" t="s">
        <v>16</v>
      </c>
      <c r="C11" s="34">
        <v>120</v>
      </c>
      <c r="D11" s="34">
        <f>C11/8</f>
        <v>15</v>
      </c>
      <c r="E11" s="28" t="s">
        <v>17</v>
      </c>
      <c r="F11" s="29">
        <v>1</v>
      </c>
      <c r="G11" s="30">
        <f>D8/F11</f>
        <v>8</v>
      </c>
      <c r="H11" s="31">
        <f t="shared" si="0"/>
        <v>8</v>
      </c>
      <c r="I11" s="24"/>
      <c r="J11" s="24"/>
      <c r="K11" s="32"/>
      <c r="L11" s="33"/>
    </row>
    <row r="12" spans="1:12" s="36" customFormat="1" ht="18" customHeight="1" x14ac:dyDescent="0.25">
      <c r="A12" s="18"/>
      <c r="B12" s="26" t="s">
        <v>18</v>
      </c>
      <c r="C12" s="26"/>
      <c r="D12" s="26"/>
      <c r="E12" s="28" t="s">
        <v>19</v>
      </c>
      <c r="F12" s="29">
        <v>1</v>
      </c>
      <c r="G12" s="30">
        <f>D10/F12</f>
        <v>10</v>
      </c>
      <c r="H12" s="31">
        <f t="shared" si="0"/>
        <v>10</v>
      </c>
      <c r="I12" s="24"/>
      <c r="J12" s="24"/>
      <c r="K12" s="32"/>
      <c r="L12" s="33"/>
    </row>
    <row r="13" spans="1:12" s="36" customFormat="1" ht="18" customHeight="1" x14ac:dyDescent="0.25">
      <c r="A13" s="34">
        <v>5</v>
      </c>
      <c r="B13" s="37" t="s">
        <v>20</v>
      </c>
      <c r="C13" s="34">
        <v>8</v>
      </c>
      <c r="D13" s="34">
        <f>C13/8</f>
        <v>1</v>
      </c>
      <c r="E13" s="28" t="s">
        <v>21</v>
      </c>
      <c r="F13" s="29">
        <v>2</v>
      </c>
      <c r="G13" s="30">
        <f>SUM(D88+D89+D90)/F13</f>
        <v>37.4375</v>
      </c>
      <c r="H13" s="31">
        <f t="shared" si="0"/>
        <v>74.875</v>
      </c>
      <c r="I13" s="24"/>
      <c r="J13" s="24"/>
      <c r="K13" s="32"/>
      <c r="L13" s="33"/>
    </row>
    <row r="14" spans="1:12" s="36" customFormat="1" ht="18" customHeight="1" x14ac:dyDescent="0.25">
      <c r="A14" s="38"/>
      <c r="B14" s="39" t="s">
        <v>22</v>
      </c>
      <c r="C14" s="38"/>
      <c r="D14" s="38"/>
      <c r="E14" s="40" t="s">
        <v>23</v>
      </c>
      <c r="F14" s="29"/>
      <c r="G14" s="41">
        <f>SUM(G7:G13)</f>
        <v>218.8416666666667</v>
      </c>
      <c r="H14" s="31">
        <f>SUM(H7:H13)</f>
        <v>317.61250000000001</v>
      </c>
      <c r="I14" s="24"/>
      <c r="J14" s="24"/>
      <c r="K14" s="32"/>
      <c r="L14" s="33"/>
    </row>
    <row r="15" spans="1:12" s="36" customFormat="1" ht="18" customHeight="1" x14ac:dyDescent="0.25">
      <c r="A15" s="34"/>
      <c r="B15" s="35" t="s">
        <v>24</v>
      </c>
      <c r="C15" s="34">
        <v>20</v>
      </c>
      <c r="D15" s="34">
        <f t="shared" ref="D15:D46" si="1">C15/8</f>
        <v>2.5</v>
      </c>
      <c r="F15" s="42" t="s">
        <v>25</v>
      </c>
      <c r="G15" s="42" t="s">
        <v>26</v>
      </c>
      <c r="I15" s="43"/>
      <c r="J15" s="25"/>
    </row>
    <row r="16" spans="1:12" s="36" customFormat="1" ht="18" customHeight="1" x14ac:dyDescent="0.25">
      <c r="A16" s="34"/>
      <c r="B16" s="35" t="s">
        <v>27</v>
      </c>
      <c r="C16" s="34">
        <v>40</v>
      </c>
      <c r="D16" s="34">
        <f t="shared" si="1"/>
        <v>5</v>
      </c>
      <c r="E16" s="36" t="s">
        <v>28</v>
      </c>
      <c r="F16" s="44">
        <f>H14</f>
        <v>317.61250000000001</v>
      </c>
      <c r="G16" s="45">
        <f>F16/20</f>
        <v>15.880625</v>
      </c>
      <c r="I16" s="25"/>
    </row>
    <row r="17" spans="1:9" s="36" customFormat="1" ht="18" customHeight="1" x14ac:dyDescent="0.25">
      <c r="A17" s="34"/>
      <c r="B17" s="35" t="s">
        <v>29</v>
      </c>
      <c r="C17" s="34">
        <v>40</v>
      </c>
      <c r="D17" s="34">
        <f t="shared" si="1"/>
        <v>5</v>
      </c>
      <c r="E17" s="36" t="s">
        <v>30</v>
      </c>
      <c r="F17" s="44">
        <f>SUM(G7,G9,G11,G13)</f>
        <v>121.77083333333334</v>
      </c>
      <c r="G17" s="45">
        <f>F17/20</f>
        <v>6.088541666666667</v>
      </c>
      <c r="I17" s="25"/>
    </row>
    <row r="18" spans="1:9" s="36" customFormat="1" ht="18" customHeight="1" x14ac:dyDescent="0.25">
      <c r="A18" s="34"/>
      <c r="B18" s="35" t="s">
        <v>31</v>
      </c>
      <c r="C18" s="34">
        <v>12</v>
      </c>
      <c r="D18" s="34">
        <f t="shared" si="1"/>
        <v>1.5</v>
      </c>
      <c r="E18" s="46"/>
      <c r="F18" s="47"/>
      <c r="G18" s="47"/>
      <c r="H18" s="48"/>
      <c r="I18" s="25"/>
    </row>
    <row r="19" spans="1:9" s="36" customFormat="1" ht="18" customHeight="1" x14ac:dyDescent="0.25">
      <c r="A19" s="34"/>
      <c r="B19" s="35" t="s">
        <v>32</v>
      </c>
      <c r="C19" s="34">
        <v>12</v>
      </c>
      <c r="D19" s="34">
        <f t="shared" si="1"/>
        <v>1.5</v>
      </c>
      <c r="E19" s="46"/>
      <c r="F19" s="47"/>
      <c r="G19" s="47"/>
      <c r="H19" s="48"/>
      <c r="I19" s="25"/>
    </row>
    <row r="20" spans="1:9" s="36" customFormat="1" ht="31.5" x14ac:dyDescent="0.25">
      <c r="A20" s="34"/>
      <c r="B20" s="49" t="s">
        <v>33</v>
      </c>
      <c r="C20" s="34">
        <v>40</v>
      </c>
      <c r="D20" s="34">
        <f t="shared" si="1"/>
        <v>5</v>
      </c>
      <c r="E20" s="46"/>
      <c r="F20" s="47"/>
      <c r="G20" s="47"/>
      <c r="H20" s="48"/>
      <c r="I20" s="25"/>
    </row>
    <row r="21" spans="1:9" s="36" customFormat="1" ht="18" customHeight="1" x14ac:dyDescent="0.25">
      <c r="A21" s="34"/>
      <c r="B21" s="35" t="s">
        <v>34</v>
      </c>
      <c r="C21" s="34">
        <v>12</v>
      </c>
      <c r="D21" s="34">
        <f t="shared" si="1"/>
        <v>1.5</v>
      </c>
      <c r="E21" s="46"/>
      <c r="F21" s="47"/>
      <c r="G21" s="47"/>
      <c r="H21" s="48"/>
      <c r="I21" s="25"/>
    </row>
    <row r="22" spans="1:9" s="36" customFormat="1" ht="18" customHeight="1" x14ac:dyDescent="0.25">
      <c r="A22" s="34"/>
      <c r="B22" s="35" t="s">
        <v>35</v>
      </c>
      <c r="C22" s="34">
        <v>16</v>
      </c>
      <c r="D22" s="34">
        <f t="shared" si="1"/>
        <v>2</v>
      </c>
      <c r="E22" s="46"/>
      <c r="F22" s="47"/>
      <c r="G22" s="47"/>
      <c r="H22" s="48"/>
      <c r="I22" s="25"/>
    </row>
    <row r="23" spans="1:9" s="36" customFormat="1" ht="18" customHeight="1" x14ac:dyDescent="0.25">
      <c r="A23" s="34"/>
      <c r="B23" s="35" t="s">
        <v>36</v>
      </c>
      <c r="C23" s="34">
        <v>24</v>
      </c>
      <c r="D23" s="34">
        <f t="shared" si="1"/>
        <v>3</v>
      </c>
      <c r="E23" s="46"/>
      <c r="F23" s="47"/>
      <c r="G23" s="47"/>
      <c r="H23" s="48"/>
      <c r="I23" s="25"/>
    </row>
    <row r="24" spans="1:9" s="36" customFormat="1" x14ac:dyDescent="0.25">
      <c r="A24" s="35"/>
      <c r="B24" s="50" t="s">
        <v>37</v>
      </c>
      <c r="C24" s="34">
        <v>16</v>
      </c>
      <c r="D24" s="34">
        <f t="shared" si="1"/>
        <v>2</v>
      </c>
    </row>
    <row r="25" spans="1:9" s="36" customFormat="1" ht="18.75" customHeight="1" x14ac:dyDescent="0.25">
      <c r="A25" s="34"/>
      <c r="B25" s="50" t="s">
        <v>38</v>
      </c>
      <c r="C25" s="34">
        <v>16</v>
      </c>
      <c r="D25" s="34">
        <f t="shared" si="1"/>
        <v>2</v>
      </c>
    </row>
    <row r="26" spans="1:9" s="36" customFormat="1" ht="18.75" customHeight="1" x14ac:dyDescent="0.25">
      <c r="A26" s="34"/>
      <c r="B26" s="50" t="s">
        <v>39</v>
      </c>
      <c r="C26" s="34">
        <v>16</v>
      </c>
      <c r="D26" s="34">
        <f t="shared" si="1"/>
        <v>2</v>
      </c>
    </row>
    <row r="27" spans="1:9" s="36" customFormat="1" ht="18.75" customHeight="1" x14ac:dyDescent="0.25">
      <c r="A27" s="34"/>
      <c r="B27" s="50" t="s">
        <v>40</v>
      </c>
      <c r="C27" s="34">
        <v>16</v>
      </c>
      <c r="D27" s="34">
        <f t="shared" si="1"/>
        <v>2</v>
      </c>
    </row>
    <row r="28" spans="1:9" s="36" customFormat="1" ht="18.75" customHeight="1" x14ac:dyDescent="0.25">
      <c r="A28" s="34"/>
      <c r="B28" s="50" t="s">
        <v>41</v>
      </c>
      <c r="C28" s="34">
        <v>16</v>
      </c>
      <c r="D28" s="34">
        <f t="shared" si="1"/>
        <v>2</v>
      </c>
    </row>
    <row r="29" spans="1:9" s="36" customFormat="1" ht="18.75" customHeight="1" x14ac:dyDescent="0.25">
      <c r="A29" s="34"/>
      <c r="B29" s="50" t="s">
        <v>42</v>
      </c>
      <c r="C29" s="34">
        <v>16</v>
      </c>
      <c r="D29" s="34">
        <f t="shared" si="1"/>
        <v>2</v>
      </c>
    </row>
    <row r="30" spans="1:9" s="36" customFormat="1" ht="18.75" customHeight="1" x14ac:dyDescent="0.25">
      <c r="A30" s="34"/>
      <c r="B30" s="35" t="s">
        <v>43</v>
      </c>
      <c r="C30" s="34">
        <v>40</v>
      </c>
      <c r="D30" s="34">
        <f t="shared" si="1"/>
        <v>5</v>
      </c>
    </row>
    <row r="31" spans="1:9" s="36" customFormat="1" ht="18.75" customHeight="1" x14ac:dyDescent="0.25">
      <c r="A31" s="35"/>
      <c r="B31" s="35" t="s">
        <v>44</v>
      </c>
      <c r="C31" s="34">
        <v>22</v>
      </c>
      <c r="D31" s="34">
        <f t="shared" si="1"/>
        <v>2.75</v>
      </c>
    </row>
    <row r="32" spans="1:9" s="36" customFormat="1" ht="18.75" customHeight="1" x14ac:dyDescent="0.25">
      <c r="A32" s="34"/>
      <c r="B32" s="35" t="s">
        <v>45</v>
      </c>
      <c r="C32" s="34">
        <v>22</v>
      </c>
      <c r="D32" s="34">
        <f t="shared" si="1"/>
        <v>2.75</v>
      </c>
    </row>
    <row r="33" spans="1:4" s="36" customFormat="1" ht="18.75" customHeight="1" x14ac:dyDescent="0.25">
      <c r="A33" s="34"/>
      <c r="B33" s="35" t="s">
        <v>46</v>
      </c>
      <c r="C33" s="34">
        <v>22</v>
      </c>
      <c r="D33" s="34">
        <f t="shared" si="1"/>
        <v>2.75</v>
      </c>
    </row>
    <row r="34" spans="1:4" s="36" customFormat="1" ht="18.75" customHeight="1" x14ac:dyDescent="0.25">
      <c r="A34" s="34"/>
      <c r="B34" s="35" t="s">
        <v>47</v>
      </c>
      <c r="C34" s="34">
        <v>16</v>
      </c>
      <c r="D34" s="34">
        <f t="shared" si="1"/>
        <v>2</v>
      </c>
    </row>
    <row r="35" spans="1:4" s="36" customFormat="1" ht="18.75" customHeight="1" x14ac:dyDescent="0.25">
      <c r="A35" s="34"/>
      <c r="B35" s="35"/>
      <c r="C35" s="34"/>
      <c r="D35" s="34">
        <f t="shared" si="1"/>
        <v>0</v>
      </c>
    </row>
    <row r="36" spans="1:4" s="36" customFormat="1" ht="18.75" customHeight="1" x14ac:dyDescent="0.25">
      <c r="A36" s="39"/>
      <c r="B36" s="39" t="s">
        <v>48</v>
      </c>
      <c r="C36" s="39"/>
      <c r="D36" s="34">
        <f t="shared" si="1"/>
        <v>0</v>
      </c>
    </row>
    <row r="37" spans="1:4" s="36" customFormat="1" ht="18.75" customHeight="1" x14ac:dyDescent="0.25">
      <c r="A37" s="34"/>
      <c r="B37" s="35" t="s">
        <v>49</v>
      </c>
      <c r="C37" s="34">
        <v>22</v>
      </c>
      <c r="D37" s="34">
        <f t="shared" si="1"/>
        <v>2.75</v>
      </c>
    </row>
    <row r="38" spans="1:4" s="36" customFormat="1" ht="18.75" customHeight="1" x14ac:dyDescent="0.25">
      <c r="A38" s="34"/>
      <c r="B38" s="35" t="s">
        <v>50</v>
      </c>
      <c r="C38" s="34">
        <v>12</v>
      </c>
      <c r="D38" s="34">
        <f t="shared" si="1"/>
        <v>1.5</v>
      </c>
    </row>
    <row r="39" spans="1:4" s="36" customFormat="1" x14ac:dyDescent="0.25">
      <c r="A39" s="34"/>
      <c r="B39" s="49" t="s">
        <v>51</v>
      </c>
      <c r="C39" s="34">
        <v>32</v>
      </c>
      <c r="D39" s="34">
        <f t="shared" si="1"/>
        <v>4</v>
      </c>
    </row>
    <row r="40" spans="1:4" s="36" customFormat="1" x14ac:dyDescent="0.25">
      <c r="A40" s="34"/>
      <c r="B40" s="49" t="s">
        <v>52</v>
      </c>
      <c r="C40" s="34">
        <v>20</v>
      </c>
      <c r="D40" s="34">
        <f t="shared" si="1"/>
        <v>2.5</v>
      </c>
    </row>
    <row r="41" spans="1:4" s="36" customFormat="1" ht="31.5" x14ac:dyDescent="0.25">
      <c r="A41" s="34"/>
      <c r="B41" s="49" t="s">
        <v>53</v>
      </c>
      <c r="C41" s="34">
        <v>14</v>
      </c>
      <c r="D41" s="34">
        <f t="shared" si="1"/>
        <v>1.75</v>
      </c>
    </row>
    <row r="42" spans="1:4" s="36" customFormat="1" x14ac:dyDescent="0.25">
      <c r="A42" s="34"/>
      <c r="B42" s="49" t="s">
        <v>54</v>
      </c>
      <c r="C42" s="34">
        <v>32</v>
      </c>
      <c r="D42" s="34">
        <f t="shared" si="1"/>
        <v>4</v>
      </c>
    </row>
    <row r="43" spans="1:4" s="36" customFormat="1" x14ac:dyDescent="0.25">
      <c r="A43" s="34"/>
      <c r="B43" s="49" t="s">
        <v>55</v>
      </c>
      <c r="C43" s="34">
        <v>16</v>
      </c>
      <c r="D43" s="34">
        <f t="shared" si="1"/>
        <v>2</v>
      </c>
    </row>
    <row r="44" spans="1:4" s="36" customFormat="1" x14ac:dyDescent="0.25">
      <c r="A44" s="34"/>
      <c r="B44" s="49" t="s">
        <v>56</v>
      </c>
      <c r="C44" s="34">
        <v>32</v>
      </c>
      <c r="D44" s="34">
        <f t="shared" si="1"/>
        <v>4</v>
      </c>
    </row>
    <row r="45" spans="1:4" s="36" customFormat="1" x14ac:dyDescent="0.25">
      <c r="A45" s="34"/>
      <c r="B45" s="49" t="s">
        <v>57</v>
      </c>
      <c r="C45" s="34">
        <v>40</v>
      </c>
      <c r="D45" s="34">
        <f t="shared" si="1"/>
        <v>5</v>
      </c>
    </row>
    <row r="46" spans="1:4" s="36" customFormat="1" x14ac:dyDescent="0.25">
      <c r="A46" s="34"/>
      <c r="B46" s="49" t="s">
        <v>58</v>
      </c>
      <c r="C46" s="34">
        <v>16</v>
      </c>
      <c r="D46" s="34">
        <f t="shared" si="1"/>
        <v>2</v>
      </c>
    </row>
    <row r="47" spans="1:4" s="36" customFormat="1" ht="18.75" customHeight="1" x14ac:dyDescent="0.25">
      <c r="A47" s="34"/>
      <c r="B47" s="35" t="s">
        <v>59</v>
      </c>
      <c r="C47" s="34">
        <v>32</v>
      </c>
      <c r="D47" s="34">
        <f t="shared" ref="D47:D78" si="2">C47/8</f>
        <v>4</v>
      </c>
    </row>
    <row r="48" spans="1:4" s="36" customFormat="1" x14ac:dyDescent="0.25">
      <c r="A48" s="49"/>
      <c r="B48" s="49" t="s">
        <v>60</v>
      </c>
      <c r="C48" s="34">
        <v>12</v>
      </c>
      <c r="D48" s="34">
        <f t="shared" si="2"/>
        <v>1.5</v>
      </c>
    </row>
    <row r="49" spans="1:11" s="36" customFormat="1" x14ac:dyDescent="0.25">
      <c r="A49" s="34"/>
      <c r="B49" s="35" t="s">
        <v>61</v>
      </c>
      <c r="C49" s="34">
        <v>24</v>
      </c>
      <c r="D49" s="34">
        <f t="shared" si="2"/>
        <v>3</v>
      </c>
    </row>
    <row r="50" spans="1:11" s="36" customFormat="1" x14ac:dyDescent="0.25">
      <c r="A50" s="34"/>
      <c r="B50" s="35"/>
      <c r="C50" s="34"/>
      <c r="D50" s="34">
        <f t="shared" si="2"/>
        <v>0</v>
      </c>
    </row>
    <row r="51" spans="1:11" s="36" customFormat="1" x14ac:dyDescent="0.25">
      <c r="A51" s="39"/>
      <c r="B51" s="39" t="s">
        <v>62</v>
      </c>
      <c r="C51" s="39"/>
      <c r="D51" s="34">
        <f t="shared" si="2"/>
        <v>0</v>
      </c>
    </row>
    <row r="52" spans="1:11" s="36" customFormat="1" x14ac:dyDescent="0.25">
      <c r="A52" s="34"/>
      <c r="B52" s="35" t="s">
        <v>63</v>
      </c>
      <c r="C52" s="34">
        <v>24</v>
      </c>
      <c r="D52" s="34">
        <f t="shared" si="2"/>
        <v>3</v>
      </c>
    </row>
    <row r="53" spans="1:11" s="36" customFormat="1" x14ac:dyDescent="0.25">
      <c r="A53" s="35"/>
      <c r="B53" s="35" t="s">
        <v>64</v>
      </c>
      <c r="C53" s="34">
        <v>32</v>
      </c>
      <c r="D53" s="34">
        <f t="shared" si="2"/>
        <v>4</v>
      </c>
      <c r="K53" s="51"/>
    </row>
    <row r="54" spans="1:11" s="36" customFormat="1" x14ac:dyDescent="0.25">
      <c r="A54" s="35"/>
      <c r="B54" s="35" t="s">
        <v>65</v>
      </c>
      <c r="C54" s="34">
        <v>16</v>
      </c>
      <c r="D54" s="34">
        <f t="shared" si="2"/>
        <v>2</v>
      </c>
    </row>
    <row r="55" spans="1:11" s="36" customFormat="1" x14ac:dyDescent="0.25">
      <c r="A55" s="35"/>
      <c r="B55" s="35" t="s">
        <v>66</v>
      </c>
      <c r="C55" s="34">
        <v>40</v>
      </c>
      <c r="D55" s="34">
        <f t="shared" si="2"/>
        <v>5</v>
      </c>
    </row>
    <row r="56" spans="1:11" s="36" customFormat="1" x14ac:dyDescent="0.25">
      <c r="A56" s="35"/>
      <c r="B56" s="35" t="s">
        <v>67</v>
      </c>
      <c r="C56" s="34">
        <v>12</v>
      </c>
      <c r="D56" s="34">
        <f t="shared" si="2"/>
        <v>1.5</v>
      </c>
    </row>
    <row r="57" spans="1:11" s="36" customFormat="1" x14ac:dyDescent="0.25">
      <c r="A57" s="35"/>
      <c r="B57" s="35" t="s">
        <v>68</v>
      </c>
      <c r="C57" s="34">
        <v>20</v>
      </c>
      <c r="D57" s="34">
        <f t="shared" si="2"/>
        <v>2.5</v>
      </c>
    </row>
    <row r="58" spans="1:11" ht="18.75" customHeight="1" x14ac:dyDescent="0.25">
      <c r="A58" s="35"/>
      <c r="B58" s="35" t="s">
        <v>69</v>
      </c>
      <c r="C58" s="34">
        <v>48</v>
      </c>
      <c r="D58" s="34">
        <f t="shared" si="2"/>
        <v>6</v>
      </c>
    </row>
    <row r="59" spans="1:11" ht="18.75" customHeight="1" x14ac:dyDescent="0.25">
      <c r="A59" s="35"/>
      <c r="B59" s="35" t="s">
        <v>70</v>
      </c>
      <c r="C59" s="34">
        <v>20</v>
      </c>
      <c r="D59" s="34">
        <f t="shared" si="2"/>
        <v>2.5</v>
      </c>
    </row>
    <row r="60" spans="1:11" ht="18.75" customHeight="1" x14ac:dyDescent="0.25">
      <c r="A60" s="35"/>
      <c r="B60" s="35" t="s">
        <v>71</v>
      </c>
      <c r="C60" s="34">
        <v>24</v>
      </c>
      <c r="D60" s="34">
        <f t="shared" si="2"/>
        <v>3</v>
      </c>
    </row>
    <row r="61" spans="1:11" x14ac:dyDescent="0.25">
      <c r="A61" s="35"/>
      <c r="B61" s="35" t="s">
        <v>72</v>
      </c>
      <c r="C61" s="34">
        <v>24</v>
      </c>
      <c r="D61" s="34">
        <f t="shared" si="2"/>
        <v>3</v>
      </c>
    </row>
    <row r="62" spans="1:11" x14ac:dyDescent="0.25">
      <c r="A62" s="34"/>
      <c r="B62" s="35" t="s">
        <v>73</v>
      </c>
      <c r="C62" s="34">
        <v>40</v>
      </c>
      <c r="D62" s="34">
        <f t="shared" si="2"/>
        <v>5</v>
      </c>
    </row>
    <row r="63" spans="1:11" ht="18.75" customHeight="1" x14ac:dyDescent="0.25">
      <c r="A63" s="34"/>
      <c r="B63" s="35" t="s">
        <v>74</v>
      </c>
      <c r="C63" s="34">
        <v>40</v>
      </c>
      <c r="D63" s="34">
        <f t="shared" si="2"/>
        <v>5</v>
      </c>
    </row>
    <row r="64" spans="1:11" ht="18.75" customHeight="1" x14ac:dyDescent="0.25">
      <c r="A64" s="34"/>
      <c r="B64" s="35" t="s">
        <v>75</v>
      </c>
      <c r="C64" s="34">
        <v>48</v>
      </c>
      <c r="D64" s="34">
        <f t="shared" si="2"/>
        <v>6</v>
      </c>
    </row>
    <row r="65" spans="1:6" ht="18.75" customHeight="1" x14ac:dyDescent="0.25">
      <c r="A65" s="34"/>
      <c r="B65" s="35" t="s">
        <v>76</v>
      </c>
      <c r="C65" s="34">
        <v>40</v>
      </c>
      <c r="D65" s="34">
        <f t="shared" si="2"/>
        <v>5</v>
      </c>
    </row>
    <row r="66" spans="1:6" ht="18.75" customHeight="1" x14ac:dyDescent="0.25">
      <c r="A66" s="35"/>
      <c r="B66" s="35" t="s">
        <v>77</v>
      </c>
      <c r="C66" s="34">
        <v>12</v>
      </c>
      <c r="D66" s="34">
        <f t="shared" si="2"/>
        <v>1.5</v>
      </c>
    </row>
    <row r="67" spans="1:6" ht="18.75" customHeight="1" x14ac:dyDescent="0.25">
      <c r="A67" s="34"/>
      <c r="B67" s="35" t="s">
        <v>78</v>
      </c>
      <c r="C67" s="34">
        <v>20</v>
      </c>
      <c r="D67" s="34">
        <f t="shared" si="2"/>
        <v>2.5</v>
      </c>
    </row>
    <row r="68" spans="1:6" ht="18.75" customHeight="1" x14ac:dyDescent="0.25">
      <c r="A68" s="34"/>
      <c r="B68" s="35" t="s">
        <v>79</v>
      </c>
      <c r="C68" s="34">
        <v>12</v>
      </c>
      <c r="D68" s="34">
        <f t="shared" si="2"/>
        <v>1.5</v>
      </c>
    </row>
    <row r="69" spans="1:6" ht="18.75" customHeight="1" x14ac:dyDescent="0.25">
      <c r="A69" s="34"/>
      <c r="B69" s="52" t="s">
        <v>80</v>
      </c>
      <c r="C69" s="34">
        <v>32</v>
      </c>
      <c r="D69" s="34">
        <f t="shared" si="2"/>
        <v>4</v>
      </c>
    </row>
    <row r="70" spans="1:6" ht="18.75" customHeight="1" x14ac:dyDescent="0.25">
      <c r="A70" s="34"/>
      <c r="B70" s="53"/>
      <c r="C70" s="34"/>
      <c r="D70" s="34"/>
    </row>
    <row r="71" spans="1:6" ht="18.75" customHeight="1" x14ac:dyDescent="0.25">
      <c r="A71" s="39"/>
      <c r="B71" s="39" t="s">
        <v>81</v>
      </c>
      <c r="C71" s="39"/>
      <c r="D71" s="39"/>
    </row>
    <row r="72" spans="1:6" ht="31.5" x14ac:dyDescent="0.25">
      <c r="A72" s="34"/>
      <c r="B72" s="52" t="s">
        <v>82</v>
      </c>
      <c r="C72" s="34">
        <v>40</v>
      </c>
      <c r="D72" s="34">
        <f t="shared" ref="D72:D85" si="3">C72/8</f>
        <v>5</v>
      </c>
    </row>
    <row r="73" spans="1:6" ht="18.75" customHeight="1" x14ac:dyDescent="0.25">
      <c r="A73" s="34"/>
      <c r="B73" s="53" t="s">
        <v>83</v>
      </c>
      <c r="C73" s="34">
        <v>14</v>
      </c>
      <c r="D73" s="34">
        <f t="shared" si="3"/>
        <v>1.75</v>
      </c>
      <c r="F73" s="34"/>
    </row>
    <row r="74" spans="1:6" ht="18.75" customHeight="1" x14ac:dyDescent="0.25">
      <c r="A74" s="34"/>
      <c r="B74" s="53" t="s">
        <v>84</v>
      </c>
      <c r="C74" s="34">
        <v>20</v>
      </c>
      <c r="D74" s="34">
        <f t="shared" si="3"/>
        <v>2.5</v>
      </c>
    </row>
    <row r="75" spans="1:6" ht="18.75" customHeight="1" x14ac:dyDescent="0.25">
      <c r="A75" s="34"/>
      <c r="B75" s="53" t="s">
        <v>85</v>
      </c>
      <c r="C75" s="34">
        <v>14</v>
      </c>
      <c r="D75" s="34">
        <f t="shared" si="3"/>
        <v>1.75</v>
      </c>
    </row>
    <row r="76" spans="1:6" ht="18.75" customHeight="1" x14ac:dyDescent="0.25">
      <c r="A76" s="34"/>
      <c r="B76" s="53" t="s">
        <v>86</v>
      </c>
      <c r="C76" s="34">
        <v>14</v>
      </c>
      <c r="D76" s="34">
        <f t="shared" si="3"/>
        <v>1.75</v>
      </c>
    </row>
    <row r="77" spans="1:6" ht="18.75" customHeight="1" x14ac:dyDescent="0.25">
      <c r="A77" s="34"/>
      <c r="B77" s="53" t="s">
        <v>87</v>
      </c>
      <c r="C77" s="34">
        <v>20</v>
      </c>
      <c r="D77" s="34">
        <f t="shared" si="3"/>
        <v>2.5</v>
      </c>
    </row>
    <row r="78" spans="1:6" ht="18.75" customHeight="1" x14ac:dyDescent="0.25">
      <c r="A78" s="34"/>
      <c r="B78" s="53" t="s">
        <v>88</v>
      </c>
      <c r="C78" s="34">
        <v>24</v>
      </c>
      <c r="D78" s="34">
        <f t="shared" si="3"/>
        <v>3</v>
      </c>
    </row>
    <row r="79" spans="1:6" ht="31.5" x14ac:dyDescent="0.25">
      <c r="A79" s="34"/>
      <c r="B79" s="52" t="s">
        <v>89</v>
      </c>
      <c r="C79" s="34">
        <v>20</v>
      </c>
      <c r="D79" s="34">
        <f t="shared" si="3"/>
        <v>2.5</v>
      </c>
    </row>
    <row r="80" spans="1:6" ht="18.75" customHeight="1" x14ac:dyDescent="0.25">
      <c r="A80" s="34"/>
      <c r="B80" s="53" t="s">
        <v>90</v>
      </c>
      <c r="C80" s="34">
        <v>16</v>
      </c>
      <c r="D80" s="34">
        <f t="shared" si="3"/>
        <v>2</v>
      </c>
    </row>
    <row r="81" spans="1:4" ht="18.75" customHeight="1" x14ac:dyDescent="0.25">
      <c r="A81" s="34"/>
      <c r="B81" s="53"/>
      <c r="C81" s="34"/>
      <c r="D81" s="34">
        <f t="shared" si="3"/>
        <v>0</v>
      </c>
    </row>
    <row r="82" spans="1:4" ht="18.75" customHeight="1" x14ac:dyDescent="0.25">
      <c r="A82" s="34"/>
      <c r="B82" s="53" t="s">
        <v>91</v>
      </c>
      <c r="C82" s="34">
        <v>8</v>
      </c>
      <c r="D82" s="34">
        <f t="shared" si="3"/>
        <v>1</v>
      </c>
    </row>
    <row r="83" spans="1:4" ht="18.75" customHeight="1" x14ac:dyDescent="0.25">
      <c r="A83" s="34"/>
      <c r="B83" s="53" t="s">
        <v>92</v>
      </c>
      <c r="C83" s="34">
        <v>12</v>
      </c>
      <c r="D83" s="34">
        <f t="shared" si="3"/>
        <v>1.5</v>
      </c>
    </row>
    <row r="84" spans="1:4" ht="18.75" customHeight="1" x14ac:dyDescent="0.25">
      <c r="A84" s="34"/>
      <c r="B84" s="53" t="s">
        <v>93</v>
      </c>
      <c r="C84" s="34">
        <v>16</v>
      </c>
      <c r="D84" s="34">
        <f t="shared" si="3"/>
        <v>2</v>
      </c>
    </row>
    <row r="85" spans="1:4" ht="18.75" customHeight="1" x14ac:dyDescent="0.25">
      <c r="A85" s="34"/>
      <c r="B85" s="53" t="s">
        <v>94</v>
      </c>
      <c r="C85" s="34"/>
      <c r="D85" s="34">
        <f t="shared" si="3"/>
        <v>0</v>
      </c>
    </row>
    <row r="86" spans="1:4" x14ac:dyDescent="0.25">
      <c r="A86" s="34"/>
      <c r="B86" s="54"/>
      <c r="C86" s="34"/>
      <c r="D86" s="34"/>
    </row>
    <row r="87" spans="1:4" x14ac:dyDescent="0.25">
      <c r="A87" s="38"/>
      <c r="B87" s="55" t="s">
        <v>95</v>
      </c>
      <c r="C87" s="38"/>
      <c r="D87" s="38"/>
    </row>
    <row r="88" spans="1:4" x14ac:dyDescent="0.25">
      <c r="A88" s="34"/>
      <c r="B88" s="56" t="s">
        <v>96</v>
      </c>
      <c r="C88" s="34">
        <f>SUM(C15:C85)*0.35</f>
        <v>510.99999999999994</v>
      </c>
      <c r="D88" s="34">
        <f>C88/8</f>
        <v>63.874999999999993</v>
      </c>
    </row>
    <row r="89" spans="1:4" x14ac:dyDescent="0.25">
      <c r="A89" s="34"/>
      <c r="B89" s="56" t="s">
        <v>97</v>
      </c>
      <c r="C89" s="34">
        <v>80</v>
      </c>
      <c r="D89" s="34">
        <f>C89/8</f>
        <v>10</v>
      </c>
    </row>
    <row r="90" spans="1:4" x14ac:dyDescent="0.25">
      <c r="A90" s="34"/>
      <c r="B90" s="57" t="s">
        <v>98</v>
      </c>
      <c r="C90" s="34">
        <v>8</v>
      </c>
      <c r="D90" s="34">
        <f>C90/8</f>
        <v>1</v>
      </c>
    </row>
    <row r="91" spans="1:4" x14ac:dyDescent="0.25">
      <c r="A91" s="58"/>
      <c r="B91" s="58" t="s">
        <v>7</v>
      </c>
      <c r="C91" s="59">
        <f>SUM(C8:C90)</f>
        <v>2536.9</v>
      </c>
      <c r="D91" s="59">
        <f>SUM(D8:D90)</f>
        <v>317.11250000000001</v>
      </c>
    </row>
    <row r="92" spans="1:4" x14ac:dyDescent="0.25">
      <c r="A92" s="34"/>
      <c r="B92" s="60"/>
      <c r="C92" s="61"/>
      <c r="D92" s="34"/>
    </row>
    <row r="93" spans="1:4" x14ac:dyDescent="0.25">
      <c r="A93" s="34"/>
      <c r="B93" s="62"/>
      <c r="C93" s="63"/>
    </row>
    <row r="94" spans="1:4" x14ac:dyDescent="0.25">
      <c r="A94" s="34"/>
      <c r="B94" s="64" t="s">
        <v>99</v>
      </c>
    </row>
    <row r="95" spans="1:4" x14ac:dyDescent="0.25">
      <c r="A95" s="34"/>
      <c r="B95" s="7" t="s">
        <v>100</v>
      </c>
    </row>
    <row r="96" spans="1:4" x14ac:dyDescent="0.25">
      <c r="B96" s="7" t="s">
        <v>101</v>
      </c>
    </row>
    <row r="97" spans="2:2" x14ac:dyDescent="0.25">
      <c r="B97" s="7" t="s">
        <v>102</v>
      </c>
    </row>
    <row r="98" spans="2:2" x14ac:dyDescent="0.25">
      <c r="B98" s="7" t="s">
        <v>103</v>
      </c>
    </row>
  </sheetData>
  <mergeCells count="4">
    <mergeCell ref="I8:I10"/>
    <mergeCell ref="J8:J10"/>
    <mergeCell ref="K8:K9"/>
    <mergeCell ref="L8:L9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7"/>
  <sheetViews>
    <sheetView topLeftCell="A85" zoomScale="80" zoomScaleNormal="80" workbookViewId="0">
      <selection activeCell="B117" sqref="B117"/>
    </sheetView>
  </sheetViews>
  <sheetFormatPr defaultColWidth="10.875" defaultRowHeight="15.75" x14ac:dyDescent="0.25"/>
  <cols>
    <col min="1" max="1" width="7.5" style="6" customWidth="1"/>
    <col min="2" max="2" width="80" style="7" customWidth="1"/>
    <col min="3" max="3" width="9.375" style="7" customWidth="1"/>
    <col min="4" max="4" width="9.25" style="7" customWidth="1"/>
    <col min="5" max="5" width="8.875" style="6" customWidth="1"/>
    <col min="6" max="6" width="9.25" style="8" customWidth="1"/>
    <col min="7" max="7" width="19.125" style="7" customWidth="1"/>
    <col min="8" max="8" width="12.75" style="7" customWidth="1"/>
    <col min="9" max="9" width="10.875" style="7"/>
    <col min="10" max="10" width="10.75" style="7" customWidth="1"/>
    <col min="11" max="11" width="0.25" style="7" hidden="1" customWidth="1"/>
    <col min="12" max="12" width="10.875" style="7" hidden="1"/>
    <col min="13" max="13" width="10.875" style="7"/>
    <col min="14" max="14" width="13.5" style="7" customWidth="1"/>
    <col min="15" max="1024" width="10.875" style="7"/>
  </cols>
  <sheetData>
    <row r="1" spans="1:14" ht="15.75" customHeight="1" x14ac:dyDescent="0.25">
      <c r="A1" s="9"/>
      <c r="B1" s="9"/>
      <c r="C1" s="11"/>
      <c r="D1" s="11"/>
      <c r="E1" s="10"/>
      <c r="F1" s="11"/>
    </row>
    <row r="2" spans="1:14" ht="15.75" customHeight="1" x14ac:dyDescent="0.25">
      <c r="A2" s="11"/>
      <c r="B2" s="11"/>
      <c r="C2" s="11"/>
      <c r="D2" s="11"/>
      <c r="E2" s="10"/>
      <c r="F2" s="11"/>
    </row>
    <row r="3" spans="1:14" ht="15.75" customHeight="1" x14ac:dyDescent="0.25">
      <c r="A3" s="11"/>
      <c r="B3" s="12" t="s">
        <v>104</v>
      </c>
      <c r="C3" s="12"/>
      <c r="D3" s="12"/>
      <c r="E3" s="10"/>
      <c r="F3" s="13" t="s">
        <v>1</v>
      </c>
    </row>
    <row r="4" spans="1:14" ht="15.75" customHeight="1" x14ac:dyDescent="0.25">
      <c r="A4" s="11"/>
      <c r="B4" s="10"/>
      <c r="C4" s="10"/>
      <c r="D4" s="10"/>
      <c r="E4" s="10"/>
      <c r="F4" s="14" t="s">
        <v>2</v>
      </c>
    </row>
    <row r="5" spans="1:14" ht="15.75" customHeight="1" x14ac:dyDescent="0.25">
      <c r="A5" s="15"/>
      <c r="B5" s="15"/>
      <c r="C5" s="15"/>
      <c r="D5" s="15"/>
      <c r="E5" s="16"/>
      <c r="F5" s="15"/>
      <c r="G5" s="17"/>
    </row>
    <row r="6" spans="1:14" s="25" customFormat="1" ht="18" customHeight="1" x14ac:dyDescent="0.25">
      <c r="A6" s="18"/>
      <c r="B6" s="19" t="s">
        <v>3</v>
      </c>
      <c r="C6" s="1" t="s">
        <v>105</v>
      </c>
      <c r="D6" s="1"/>
      <c r="E6" s="1" t="s">
        <v>106</v>
      </c>
      <c r="F6" s="1"/>
      <c r="G6" s="21"/>
      <c r="H6" s="22" t="s">
        <v>6</v>
      </c>
      <c r="I6" s="23" t="s">
        <v>5</v>
      </c>
      <c r="J6" s="23" t="s">
        <v>7</v>
      </c>
      <c r="K6" s="24"/>
      <c r="L6" s="24"/>
    </row>
    <row r="7" spans="1:14" s="25" customFormat="1" ht="18" customHeight="1" x14ac:dyDescent="0.25">
      <c r="A7" s="18"/>
      <c r="B7" s="19"/>
      <c r="C7" s="20" t="s">
        <v>4</v>
      </c>
      <c r="D7" s="20" t="s">
        <v>5</v>
      </c>
      <c r="E7" s="20" t="s">
        <v>107</v>
      </c>
      <c r="F7" s="18" t="s">
        <v>5</v>
      </c>
      <c r="G7" s="28" t="s">
        <v>9</v>
      </c>
      <c r="H7" s="29">
        <v>1</v>
      </c>
      <c r="I7" s="30">
        <v>44</v>
      </c>
      <c r="J7" s="31">
        <f>H7*I7</f>
        <v>44</v>
      </c>
      <c r="K7" s="24"/>
      <c r="L7" s="24"/>
      <c r="M7" s="32"/>
      <c r="N7" s="33"/>
    </row>
    <row r="8" spans="1:14" s="25" customFormat="1" ht="18" customHeight="1" x14ac:dyDescent="0.25">
      <c r="A8" s="18"/>
      <c r="B8" s="26" t="s">
        <v>18</v>
      </c>
      <c r="C8" s="26"/>
      <c r="D8" s="26"/>
      <c r="E8" s="26"/>
      <c r="F8" s="26"/>
      <c r="G8" s="28" t="s">
        <v>13</v>
      </c>
      <c r="H8" s="29">
        <v>1</v>
      </c>
      <c r="I8" s="30">
        <v>44</v>
      </c>
      <c r="J8" s="31">
        <f>H8*I8</f>
        <v>44</v>
      </c>
      <c r="K8" s="5"/>
      <c r="L8" s="4"/>
      <c r="M8" s="32">
        <f>SUM(F9:F97)</f>
        <v>88.5</v>
      </c>
      <c r="N8" s="33">
        <f>SUM(J7:J8)</f>
        <v>88</v>
      </c>
    </row>
    <row r="9" spans="1:14" s="25" customFormat="1" ht="18" customHeight="1" x14ac:dyDescent="0.25">
      <c r="A9" s="34"/>
      <c r="B9" s="37" t="s">
        <v>108</v>
      </c>
      <c r="C9" s="34">
        <v>8</v>
      </c>
      <c r="D9" s="65">
        <f>SUM(C9/8)</f>
        <v>1</v>
      </c>
      <c r="E9" s="34">
        <v>8</v>
      </c>
      <c r="F9" s="66">
        <f>SUM(E9/8)</f>
        <v>1</v>
      </c>
      <c r="G9" s="28" t="s">
        <v>21</v>
      </c>
      <c r="H9" s="29">
        <v>2</v>
      </c>
      <c r="I9" s="30">
        <f>SUM(F101:F102)/H9</f>
        <v>17.8</v>
      </c>
      <c r="J9" s="31">
        <f>H9*I9</f>
        <v>35.6</v>
      </c>
      <c r="K9" s="5"/>
      <c r="L9" s="4"/>
      <c r="M9" s="32"/>
      <c r="N9" s="33"/>
    </row>
    <row r="10" spans="1:14" s="36" customFormat="1" ht="18" customHeight="1" x14ac:dyDescent="0.25">
      <c r="A10" s="38"/>
      <c r="B10" s="39" t="s">
        <v>109</v>
      </c>
      <c r="C10" s="38"/>
      <c r="D10" s="38"/>
      <c r="E10" s="38"/>
      <c r="F10" s="38"/>
      <c r="G10" s="67" t="s">
        <v>23</v>
      </c>
      <c r="H10" s="29"/>
      <c r="I10" s="41"/>
      <c r="J10" s="31">
        <f>SUM(J7:J9)</f>
        <v>123.6</v>
      </c>
      <c r="K10" s="24"/>
      <c r="L10" s="24"/>
      <c r="M10" s="32"/>
      <c r="N10" s="33"/>
    </row>
    <row r="11" spans="1:14" s="36" customFormat="1" ht="18" customHeight="1" x14ac:dyDescent="0.25">
      <c r="A11" s="34"/>
      <c r="B11" s="35" t="s">
        <v>110</v>
      </c>
      <c r="C11" s="34">
        <v>10</v>
      </c>
      <c r="D11" s="65">
        <f t="shared" ref="D11:D24" si="0">SUM(C11/8)</f>
        <v>1.25</v>
      </c>
      <c r="E11" s="34">
        <v>10</v>
      </c>
      <c r="F11" s="66">
        <f t="shared" ref="F11:F24" si="1">SUM(E11/8)</f>
        <v>1.25</v>
      </c>
      <c r="K11" s="24"/>
      <c r="L11" s="24"/>
      <c r="M11" s="32"/>
      <c r="N11" s="33"/>
    </row>
    <row r="12" spans="1:14" s="36" customFormat="1" ht="18" customHeight="1" x14ac:dyDescent="0.25">
      <c r="A12" s="34" t="s">
        <v>111</v>
      </c>
      <c r="B12" s="35" t="s">
        <v>112</v>
      </c>
      <c r="C12" s="34">
        <v>16</v>
      </c>
      <c r="D12" s="65">
        <f t="shared" si="0"/>
        <v>2</v>
      </c>
      <c r="E12" s="34">
        <v>16</v>
      </c>
      <c r="F12" s="66">
        <f t="shared" si="1"/>
        <v>2</v>
      </c>
      <c r="K12" s="24"/>
      <c r="L12" s="24"/>
      <c r="M12" s="32"/>
      <c r="N12" s="33"/>
    </row>
    <row r="13" spans="1:14" s="36" customFormat="1" ht="18" customHeight="1" x14ac:dyDescent="0.25">
      <c r="A13" s="34" t="s">
        <v>113</v>
      </c>
      <c r="B13" s="35" t="s">
        <v>114</v>
      </c>
      <c r="C13" s="34">
        <v>8</v>
      </c>
      <c r="D13" s="65">
        <f t="shared" si="0"/>
        <v>1</v>
      </c>
      <c r="E13" s="34">
        <v>8</v>
      </c>
      <c r="F13" s="66">
        <f t="shared" si="1"/>
        <v>1</v>
      </c>
      <c r="G13" s="36" t="s">
        <v>28</v>
      </c>
      <c r="H13" s="51">
        <f>J10</f>
        <v>123.6</v>
      </c>
      <c r="I13" s="68" t="s">
        <v>115</v>
      </c>
      <c r="K13" s="24"/>
      <c r="L13" s="24"/>
      <c r="M13" s="32"/>
      <c r="N13" s="33"/>
    </row>
    <row r="14" spans="1:14" s="36" customFormat="1" ht="18" customHeight="1" x14ac:dyDescent="0.25">
      <c r="A14" s="34" t="s">
        <v>116</v>
      </c>
      <c r="B14" s="35" t="s">
        <v>117</v>
      </c>
      <c r="C14" s="34">
        <v>8</v>
      </c>
      <c r="D14" s="65">
        <f t="shared" si="0"/>
        <v>1</v>
      </c>
      <c r="E14" s="34">
        <v>8</v>
      </c>
      <c r="F14" s="66">
        <f t="shared" si="1"/>
        <v>1</v>
      </c>
      <c r="G14" s="36" t="s">
        <v>30</v>
      </c>
      <c r="H14" s="51">
        <f>SUM(I8:I9)</f>
        <v>61.8</v>
      </c>
      <c r="I14" s="68" t="s">
        <v>115</v>
      </c>
      <c r="K14" s="24"/>
      <c r="L14" s="24"/>
      <c r="M14" s="32"/>
      <c r="N14" s="33"/>
    </row>
    <row r="15" spans="1:14" s="36" customFormat="1" ht="18" customHeight="1" x14ac:dyDescent="0.25">
      <c r="A15" s="34" t="s">
        <v>118</v>
      </c>
      <c r="B15" s="35" t="s">
        <v>119</v>
      </c>
      <c r="C15" s="34">
        <v>8</v>
      </c>
      <c r="D15" s="65">
        <f t="shared" si="0"/>
        <v>1</v>
      </c>
      <c r="E15" s="34">
        <v>8</v>
      </c>
      <c r="F15" s="66">
        <f t="shared" si="1"/>
        <v>1</v>
      </c>
      <c r="G15" s="46"/>
      <c r="H15" s="47"/>
      <c r="I15" s="47"/>
      <c r="J15" s="48"/>
      <c r="K15" s="43"/>
      <c r="L15" s="25"/>
    </row>
    <row r="16" spans="1:14" s="36" customFormat="1" ht="18" customHeight="1" x14ac:dyDescent="0.25">
      <c r="A16" s="34" t="s">
        <v>120</v>
      </c>
      <c r="B16" s="35" t="s">
        <v>121</v>
      </c>
      <c r="C16" s="34">
        <v>8</v>
      </c>
      <c r="D16" s="65">
        <f t="shared" si="0"/>
        <v>1</v>
      </c>
      <c r="E16" s="34">
        <v>8</v>
      </c>
      <c r="F16" s="66">
        <f t="shared" si="1"/>
        <v>1</v>
      </c>
      <c r="G16" s="69" t="s">
        <v>122</v>
      </c>
      <c r="H16" s="29">
        <v>1</v>
      </c>
      <c r="I16" s="30">
        <f>G99</f>
        <v>39.825000000000003</v>
      </c>
      <c r="J16" s="31">
        <f>H16*I16</f>
        <v>39.825000000000003</v>
      </c>
      <c r="K16" s="25"/>
    </row>
    <row r="17" spans="1:13" s="36" customFormat="1" ht="18" customHeight="1" x14ac:dyDescent="0.25">
      <c r="A17" s="34" t="s">
        <v>123</v>
      </c>
      <c r="B17" s="35" t="s">
        <v>124</v>
      </c>
      <c r="C17" s="34">
        <v>8</v>
      </c>
      <c r="D17" s="65">
        <f t="shared" si="0"/>
        <v>1</v>
      </c>
      <c r="E17" s="34">
        <v>8</v>
      </c>
      <c r="F17" s="66">
        <f t="shared" si="1"/>
        <v>1</v>
      </c>
      <c r="K17" s="25"/>
    </row>
    <row r="18" spans="1:13" s="36" customFormat="1" ht="31.5" x14ac:dyDescent="0.25">
      <c r="A18" s="34" t="s">
        <v>125</v>
      </c>
      <c r="B18" s="35" t="s">
        <v>126</v>
      </c>
      <c r="C18" s="34">
        <v>8</v>
      </c>
      <c r="D18" s="65">
        <f t="shared" si="0"/>
        <v>1</v>
      </c>
      <c r="E18" s="34">
        <v>8</v>
      </c>
      <c r="F18" s="66">
        <f t="shared" si="1"/>
        <v>1</v>
      </c>
      <c r="G18" s="70" t="s">
        <v>127</v>
      </c>
      <c r="H18" s="42">
        <f>SUM(H14,J16/2)</f>
        <v>81.712500000000006</v>
      </c>
      <c r="K18" s="25"/>
    </row>
    <row r="19" spans="1:13" s="36" customFormat="1" ht="18" customHeight="1" x14ac:dyDescent="0.25">
      <c r="A19" s="34" t="s">
        <v>128</v>
      </c>
      <c r="B19" s="35" t="s">
        <v>129</v>
      </c>
      <c r="C19" s="34">
        <v>8</v>
      </c>
      <c r="D19" s="65">
        <f t="shared" si="0"/>
        <v>1</v>
      </c>
      <c r="E19" s="34">
        <v>8</v>
      </c>
      <c r="F19" s="66">
        <f t="shared" si="1"/>
        <v>1</v>
      </c>
      <c r="K19" s="25"/>
    </row>
    <row r="20" spans="1:13" s="36" customFormat="1" ht="18.75" customHeight="1" x14ac:dyDescent="0.25">
      <c r="A20" s="34"/>
      <c r="B20" s="56" t="s">
        <v>130</v>
      </c>
      <c r="C20" s="34">
        <v>12</v>
      </c>
      <c r="D20" s="65">
        <f t="shared" si="0"/>
        <v>1.5</v>
      </c>
      <c r="E20" s="34">
        <v>12</v>
      </c>
      <c r="F20" s="66">
        <f t="shared" si="1"/>
        <v>1.5</v>
      </c>
    </row>
    <row r="21" spans="1:13" s="36" customFormat="1" ht="18.75" customHeight="1" x14ac:dyDescent="0.25">
      <c r="A21" s="34"/>
      <c r="B21" s="56" t="s">
        <v>131</v>
      </c>
      <c r="C21" s="34">
        <v>12</v>
      </c>
      <c r="D21" s="65">
        <f t="shared" si="0"/>
        <v>1.5</v>
      </c>
      <c r="E21" s="34">
        <v>12</v>
      </c>
      <c r="F21" s="66">
        <f t="shared" si="1"/>
        <v>1.5</v>
      </c>
    </row>
    <row r="22" spans="1:13" s="36" customFormat="1" ht="18.75" customHeight="1" x14ac:dyDescent="0.25">
      <c r="A22" s="34"/>
      <c r="B22" s="35" t="s">
        <v>132</v>
      </c>
      <c r="C22" s="34">
        <v>12</v>
      </c>
      <c r="D22" s="65">
        <f t="shared" si="0"/>
        <v>1.5</v>
      </c>
      <c r="E22" s="34">
        <v>12</v>
      </c>
      <c r="F22" s="66">
        <f t="shared" si="1"/>
        <v>1.5</v>
      </c>
    </row>
    <row r="23" spans="1:13" s="36" customFormat="1" ht="18.75" customHeight="1" x14ac:dyDescent="0.25">
      <c r="A23" s="34"/>
      <c r="B23" s="35" t="s">
        <v>133</v>
      </c>
      <c r="C23" s="34">
        <v>8</v>
      </c>
      <c r="D23" s="65">
        <f t="shared" si="0"/>
        <v>1</v>
      </c>
      <c r="E23" s="34">
        <v>8</v>
      </c>
      <c r="F23" s="66">
        <f t="shared" si="1"/>
        <v>1</v>
      </c>
    </row>
    <row r="24" spans="1:13" s="36" customFormat="1" x14ac:dyDescent="0.25">
      <c r="A24" s="34"/>
      <c r="B24" s="35" t="s">
        <v>134</v>
      </c>
      <c r="C24" s="34">
        <v>12</v>
      </c>
      <c r="D24" s="65">
        <f t="shared" si="0"/>
        <v>1.5</v>
      </c>
      <c r="E24" s="34">
        <v>12</v>
      </c>
      <c r="F24" s="66">
        <f t="shared" si="1"/>
        <v>1.5</v>
      </c>
    </row>
    <row r="25" spans="1:13" s="36" customFormat="1" x14ac:dyDescent="0.25">
      <c r="A25" s="34"/>
      <c r="B25" s="35"/>
      <c r="C25" s="34"/>
      <c r="D25" s="34"/>
      <c r="E25" s="34"/>
      <c r="F25" s="34"/>
      <c r="M25" s="51"/>
    </row>
    <row r="26" spans="1:13" s="36" customFormat="1" x14ac:dyDescent="0.25">
      <c r="A26" s="39"/>
      <c r="B26" s="39" t="s">
        <v>135</v>
      </c>
      <c r="C26" s="71"/>
      <c r="D26" s="71"/>
      <c r="E26" s="71"/>
      <c r="F26" s="71"/>
    </row>
    <row r="27" spans="1:13" s="36" customFormat="1" x14ac:dyDescent="0.25">
      <c r="A27" s="72"/>
      <c r="B27" s="35" t="s">
        <v>136</v>
      </c>
      <c r="C27" s="73">
        <v>8</v>
      </c>
      <c r="D27" s="65">
        <f>SUM(C27/8)</f>
        <v>1</v>
      </c>
      <c r="E27" s="73">
        <v>8</v>
      </c>
      <c r="F27" s="66">
        <f>SUM(E27/8)</f>
        <v>1</v>
      </c>
    </row>
    <row r="28" spans="1:13" s="36" customFormat="1" x14ac:dyDescent="0.25">
      <c r="A28" s="34" t="s">
        <v>111</v>
      </c>
      <c r="B28" s="35" t="s">
        <v>137</v>
      </c>
      <c r="C28" s="34">
        <v>8</v>
      </c>
      <c r="D28" s="65">
        <f>SUM(C28/8)</f>
        <v>1</v>
      </c>
      <c r="E28" s="34">
        <v>8</v>
      </c>
      <c r="F28" s="66">
        <f>SUM(E28/8)</f>
        <v>1</v>
      </c>
    </row>
    <row r="29" spans="1:13" s="36" customFormat="1" x14ac:dyDescent="0.25">
      <c r="A29" s="34" t="s">
        <v>138</v>
      </c>
      <c r="B29" s="74" t="s">
        <v>139</v>
      </c>
      <c r="C29" s="34">
        <v>8</v>
      </c>
      <c r="D29" s="65">
        <f>SUM(C29/8)</f>
        <v>1</v>
      </c>
      <c r="E29" s="34">
        <v>8</v>
      </c>
      <c r="F29" s="66">
        <f>SUM(E29/8)</f>
        <v>1</v>
      </c>
    </row>
    <row r="30" spans="1:13" s="36" customFormat="1" x14ac:dyDescent="0.25">
      <c r="A30" s="34"/>
      <c r="B30" s="35" t="s">
        <v>134</v>
      </c>
      <c r="C30" s="34">
        <v>12</v>
      </c>
      <c r="D30" s="65">
        <f>SUM(C30/8)</f>
        <v>1.5</v>
      </c>
      <c r="E30" s="34">
        <v>12</v>
      </c>
      <c r="F30" s="66">
        <f>SUM(E30/8)</f>
        <v>1.5</v>
      </c>
    </row>
    <row r="31" spans="1:13" s="36" customFormat="1" x14ac:dyDescent="0.25">
      <c r="A31" s="34"/>
      <c r="B31" s="35" t="s">
        <v>132</v>
      </c>
      <c r="C31" s="34">
        <v>8</v>
      </c>
      <c r="D31" s="65">
        <f>SUM(C31/8)</f>
        <v>1</v>
      </c>
      <c r="E31" s="34">
        <v>8</v>
      </c>
      <c r="F31" s="66">
        <f>SUM(E31/8)</f>
        <v>1</v>
      </c>
    </row>
    <row r="32" spans="1:13" s="36" customFormat="1" x14ac:dyDescent="0.25">
      <c r="A32" s="34"/>
      <c r="B32" s="35"/>
      <c r="C32" s="34"/>
      <c r="D32" s="34"/>
      <c r="E32" s="34"/>
      <c r="F32" s="34"/>
    </row>
    <row r="33" spans="1:6" s="36" customFormat="1" x14ac:dyDescent="0.25">
      <c r="A33" s="39"/>
      <c r="B33" s="39" t="s">
        <v>140</v>
      </c>
      <c r="C33" s="71"/>
      <c r="D33" s="71"/>
      <c r="E33" s="71"/>
      <c r="F33" s="71"/>
    </row>
    <row r="34" spans="1:6" s="36" customFormat="1" x14ac:dyDescent="0.25">
      <c r="A34" s="35"/>
      <c r="B34" s="35" t="s">
        <v>141</v>
      </c>
      <c r="C34" s="34">
        <v>12</v>
      </c>
      <c r="D34" s="65">
        <f t="shared" ref="D34:D49" si="2">SUM(C34/8)</f>
        <v>1.5</v>
      </c>
      <c r="E34" s="34">
        <v>12</v>
      </c>
      <c r="F34" s="66">
        <f t="shared" ref="F34:F49" si="3">SUM(E34/8)</f>
        <v>1.5</v>
      </c>
    </row>
    <row r="35" spans="1:6" s="36" customFormat="1" x14ac:dyDescent="0.25">
      <c r="A35" s="34" t="s">
        <v>113</v>
      </c>
      <c r="B35" s="35" t="s">
        <v>142</v>
      </c>
      <c r="C35" s="34">
        <v>8</v>
      </c>
      <c r="D35" s="65">
        <f t="shared" si="2"/>
        <v>1</v>
      </c>
      <c r="E35" s="34">
        <v>8</v>
      </c>
      <c r="F35" s="66">
        <f t="shared" si="3"/>
        <v>1</v>
      </c>
    </row>
    <row r="36" spans="1:6" s="36" customFormat="1" x14ac:dyDescent="0.25">
      <c r="A36" s="34" t="s">
        <v>113</v>
      </c>
      <c r="B36" s="35" t="s">
        <v>143</v>
      </c>
      <c r="C36" s="34">
        <v>12</v>
      </c>
      <c r="D36" s="65">
        <f t="shared" si="2"/>
        <v>1.5</v>
      </c>
      <c r="E36" s="34">
        <v>12</v>
      </c>
      <c r="F36" s="66">
        <f t="shared" si="3"/>
        <v>1.5</v>
      </c>
    </row>
    <row r="37" spans="1:6" s="36" customFormat="1" x14ac:dyDescent="0.25">
      <c r="A37" s="34" t="s">
        <v>116</v>
      </c>
      <c r="B37" s="35" t="s">
        <v>144</v>
      </c>
      <c r="C37" s="34">
        <v>12</v>
      </c>
      <c r="D37" s="65">
        <f t="shared" si="2"/>
        <v>1.5</v>
      </c>
      <c r="E37" s="34">
        <v>12</v>
      </c>
      <c r="F37" s="66">
        <f t="shared" si="3"/>
        <v>1.5</v>
      </c>
    </row>
    <row r="38" spans="1:6" s="36" customFormat="1" x14ac:dyDescent="0.25">
      <c r="A38" s="34" t="s">
        <v>116</v>
      </c>
      <c r="B38" s="35" t="s">
        <v>145</v>
      </c>
      <c r="C38" s="34">
        <v>12</v>
      </c>
      <c r="D38" s="65">
        <f t="shared" si="2"/>
        <v>1.5</v>
      </c>
      <c r="E38" s="34">
        <v>12</v>
      </c>
      <c r="F38" s="66">
        <f t="shared" si="3"/>
        <v>1.5</v>
      </c>
    </row>
    <row r="39" spans="1:6" s="36" customFormat="1" x14ac:dyDescent="0.25">
      <c r="A39" s="34" t="s">
        <v>116</v>
      </c>
      <c r="B39" s="35" t="s">
        <v>146</v>
      </c>
      <c r="C39" s="34">
        <v>12</v>
      </c>
      <c r="D39" s="65">
        <f t="shared" si="2"/>
        <v>1.5</v>
      </c>
      <c r="E39" s="34">
        <v>12</v>
      </c>
      <c r="F39" s="66">
        <f t="shared" si="3"/>
        <v>1.5</v>
      </c>
    </row>
    <row r="40" spans="1:6" s="36" customFormat="1" x14ac:dyDescent="0.25">
      <c r="A40" s="34" t="s">
        <v>118</v>
      </c>
      <c r="B40" s="35" t="s">
        <v>147</v>
      </c>
      <c r="C40" s="34">
        <v>12</v>
      </c>
      <c r="D40" s="65">
        <f t="shared" si="2"/>
        <v>1.5</v>
      </c>
      <c r="E40" s="34">
        <v>12</v>
      </c>
      <c r="F40" s="66">
        <f t="shared" si="3"/>
        <v>1.5</v>
      </c>
    </row>
    <row r="41" spans="1:6" s="36" customFormat="1" x14ac:dyDescent="0.25">
      <c r="A41" s="34" t="s">
        <v>118</v>
      </c>
      <c r="B41" s="35" t="s">
        <v>148</v>
      </c>
      <c r="C41" s="34">
        <v>12</v>
      </c>
      <c r="D41" s="65">
        <f t="shared" si="2"/>
        <v>1.5</v>
      </c>
      <c r="E41" s="34">
        <v>12</v>
      </c>
      <c r="F41" s="66">
        <f t="shared" si="3"/>
        <v>1.5</v>
      </c>
    </row>
    <row r="42" spans="1:6" s="36" customFormat="1" ht="31.5" x14ac:dyDescent="0.25">
      <c r="A42" s="34" t="s">
        <v>120</v>
      </c>
      <c r="B42" s="49" t="s">
        <v>149</v>
      </c>
      <c r="C42" s="34">
        <v>12</v>
      </c>
      <c r="D42" s="65">
        <f t="shared" si="2"/>
        <v>1.5</v>
      </c>
      <c r="E42" s="34">
        <v>12</v>
      </c>
      <c r="F42" s="66">
        <f t="shared" si="3"/>
        <v>1.5</v>
      </c>
    </row>
    <row r="43" spans="1:6" s="36" customFormat="1" x14ac:dyDescent="0.25">
      <c r="A43" s="34" t="s">
        <v>123</v>
      </c>
      <c r="B43" s="49" t="s">
        <v>150</v>
      </c>
      <c r="C43" s="34">
        <v>8</v>
      </c>
      <c r="D43" s="65">
        <f t="shared" si="2"/>
        <v>1</v>
      </c>
      <c r="E43" s="34">
        <v>8</v>
      </c>
      <c r="F43" s="66">
        <f t="shared" si="3"/>
        <v>1</v>
      </c>
    </row>
    <row r="44" spans="1:6" s="36" customFormat="1" x14ac:dyDescent="0.25">
      <c r="A44" s="34" t="s">
        <v>125</v>
      </c>
      <c r="B44" s="49" t="s">
        <v>151</v>
      </c>
      <c r="C44" s="34">
        <v>8</v>
      </c>
      <c r="D44" s="65">
        <f t="shared" si="2"/>
        <v>1</v>
      </c>
      <c r="E44" s="34">
        <v>8</v>
      </c>
      <c r="F44" s="66">
        <f t="shared" si="3"/>
        <v>1</v>
      </c>
    </row>
    <row r="45" spans="1:6" s="36" customFormat="1" x14ac:dyDescent="0.25">
      <c r="A45" s="34" t="s">
        <v>152</v>
      </c>
      <c r="B45" s="49" t="s">
        <v>153</v>
      </c>
      <c r="C45" s="34">
        <v>8</v>
      </c>
      <c r="D45" s="65">
        <f t="shared" si="2"/>
        <v>1</v>
      </c>
      <c r="E45" s="34">
        <v>8</v>
      </c>
      <c r="F45" s="66">
        <f t="shared" si="3"/>
        <v>1</v>
      </c>
    </row>
    <row r="46" spans="1:6" s="36" customFormat="1" x14ac:dyDescent="0.25">
      <c r="A46" s="34" t="s">
        <v>152</v>
      </c>
      <c r="B46" s="49" t="s">
        <v>154</v>
      </c>
      <c r="C46" s="34">
        <v>8</v>
      </c>
      <c r="D46" s="65">
        <f t="shared" si="2"/>
        <v>1</v>
      </c>
      <c r="E46" s="34">
        <v>8</v>
      </c>
      <c r="F46" s="66">
        <f t="shared" si="3"/>
        <v>1</v>
      </c>
    </row>
    <row r="47" spans="1:6" s="36" customFormat="1" x14ac:dyDescent="0.25">
      <c r="A47" s="34" t="s">
        <v>128</v>
      </c>
      <c r="B47" s="49" t="s">
        <v>155</v>
      </c>
      <c r="C47" s="34">
        <v>8</v>
      </c>
      <c r="D47" s="65">
        <f t="shared" si="2"/>
        <v>1</v>
      </c>
      <c r="E47" s="34">
        <v>8</v>
      </c>
      <c r="F47" s="66">
        <f t="shared" si="3"/>
        <v>1</v>
      </c>
    </row>
    <row r="48" spans="1:6" s="36" customFormat="1" x14ac:dyDescent="0.25">
      <c r="A48" s="34"/>
      <c r="B48" s="35" t="s">
        <v>156</v>
      </c>
      <c r="C48" s="34">
        <v>8</v>
      </c>
      <c r="D48" s="65">
        <f t="shared" si="2"/>
        <v>1</v>
      </c>
      <c r="E48" s="34">
        <v>8</v>
      </c>
      <c r="F48" s="66">
        <f t="shared" si="3"/>
        <v>1</v>
      </c>
    </row>
    <row r="49" spans="1:6" s="36" customFormat="1" x14ac:dyDescent="0.25">
      <c r="A49" s="34"/>
      <c r="B49" s="35" t="s">
        <v>134</v>
      </c>
      <c r="C49" s="34">
        <v>12</v>
      </c>
      <c r="D49" s="65">
        <f t="shared" si="2"/>
        <v>1.5</v>
      </c>
      <c r="E49" s="34">
        <v>12</v>
      </c>
      <c r="F49" s="66">
        <f t="shared" si="3"/>
        <v>1.5</v>
      </c>
    </row>
    <row r="50" spans="1:6" s="36" customFormat="1" x14ac:dyDescent="0.25">
      <c r="A50" s="34"/>
      <c r="B50" s="49"/>
      <c r="C50" s="34"/>
      <c r="D50" s="34"/>
      <c r="E50" s="34"/>
      <c r="F50" s="34"/>
    </row>
    <row r="51" spans="1:6" s="36" customFormat="1" x14ac:dyDescent="0.25">
      <c r="A51" s="38"/>
      <c r="B51" s="39" t="s">
        <v>157</v>
      </c>
      <c r="C51" s="38"/>
      <c r="D51" s="38"/>
      <c r="E51" s="38"/>
      <c r="F51" s="38"/>
    </row>
    <row r="52" spans="1:6" s="36" customFormat="1" x14ac:dyDescent="0.25">
      <c r="A52" s="35"/>
      <c r="B52" s="35" t="s">
        <v>141</v>
      </c>
      <c r="C52" s="34">
        <v>12</v>
      </c>
      <c r="D52" s="65">
        <f t="shared" ref="D52:D60" si="4">SUM(C52/8)</f>
        <v>1.5</v>
      </c>
      <c r="E52" s="34">
        <v>12</v>
      </c>
      <c r="F52" s="66">
        <f t="shared" ref="F52:F60" si="5">SUM(E52/8)</f>
        <v>1.5</v>
      </c>
    </row>
    <row r="53" spans="1:6" s="36" customFormat="1" x14ac:dyDescent="0.25">
      <c r="A53" s="34" t="s">
        <v>113</v>
      </c>
      <c r="B53" s="35" t="s">
        <v>114</v>
      </c>
      <c r="C53" s="34">
        <v>12</v>
      </c>
      <c r="D53" s="65">
        <f t="shared" si="4"/>
        <v>1.5</v>
      </c>
      <c r="E53" s="34">
        <v>12</v>
      </c>
      <c r="F53" s="66">
        <f t="shared" si="5"/>
        <v>1.5</v>
      </c>
    </row>
    <row r="54" spans="1:6" s="36" customFormat="1" x14ac:dyDescent="0.25">
      <c r="A54" s="34" t="s">
        <v>118</v>
      </c>
      <c r="B54" s="35" t="s">
        <v>119</v>
      </c>
      <c r="C54" s="34">
        <v>8</v>
      </c>
      <c r="D54" s="65">
        <f t="shared" si="4"/>
        <v>1</v>
      </c>
      <c r="E54" s="34">
        <v>8</v>
      </c>
      <c r="F54" s="66">
        <f t="shared" si="5"/>
        <v>1</v>
      </c>
    </row>
    <row r="55" spans="1:6" s="36" customFormat="1" x14ac:dyDescent="0.25">
      <c r="A55" s="34" t="s">
        <v>120</v>
      </c>
      <c r="B55" s="35" t="s">
        <v>121</v>
      </c>
      <c r="C55" s="34">
        <v>8</v>
      </c>
      <c r="D55" s="65">
        <f t="shared" si="4"/>
        <v>1</v>
      </c>
      <c r="E55" s="34">
        <v>8</v>
      </c>
      <c r="F55" s="66">
        <f t="shared" si="5"/>
        <v>1</v>
      </c>
    </row>
    <row r="56" spans="1:6" s="36" customFormat="1" x14ac:dyDescent="0.25">
      <c r="A56" s="34" t="s">
        <v>123</v>
      </c>
      <c r="B56" s="35" t="s">
        <v>124</v>
      </c>
      <c r="C56" s="34">
        <v>8</v>
      </c>
      <c r="D56" s="65">
        <f t="shared" si="4"/>
        <v>1</v>
      </c>
      <c r="E56" s="34">
        <v>8</v>
      </c>
      <c r="F56" s="66">
        <f t="shared" si="5"/>
        <v>1</v>
      </c>
    </row>
    <row r="57" spans="1:6" s="36" customFormat="1" x14ac:dyDescent="0.25">
      <c r="A57" s="34" t="s">
        <v>125</v>
      </c>
      <c r="B57" s="35" t="s">
        <v>126</v>
      </c>
      <c r="C57" s="34">
        <v>12</v>
      </c>
      <c r="D57" s="65">
        <f t="shared" si="4"/>
        <v>1.5</v>
      </c>
      <c r="E57" s="34">
        <v>12</v>
      </c>
      <c r="F57" s="66">
        <f t="shared" si="5"/>
        <v>1.5</v>
      </c>
    </row>
    <row r="58" spans="1:6" s="36" customFormat="1" x14ac:dyDescent="0.25">
      <c r="A58" s="34" t="s">
        <v>128</v>
      </c>
      <c r="B58" s="35" t="s">
        <v>158</v>
      </c>
      <c r="C58" s="34">
        <v>8</v>
      </c>
      <c r="D58" s="65">
        <f t="shared" si="4"/>
        <v>1</v>
      </c>
      <c r="E58" s="34">
        <v>8</v>
      </c>
      <c r="F58" s="66">
        <f t="shared" si="5"/>
        <v>1</v>
      </c>
    </row>
    <row r="59" spans="1:6" s="36" customFormat="1" x14ac:dyDescent="0.25">
      <c r="A59" s="34"/>
      <c r="B59" s="35" t="s">
        <v>156</v>
      </c>
      <c r="C59" s="34">
        <v>8</v>
      </c>
      <c r="D59" s="65">
        <f t="shared" si="4"/>
        <v>1</v>
      </c>
      <c r="E59" s="34">
        <v>8</v>
      </c>
      <c r="F59" s="66">
        <f t="shared" si="5"/>
        <v>1</v>
      </c>
    </row>
    <row r="60" spans="1:6" s="36" customFormat="1" x14ac:dyDescent="0.25">
      <c r="A60" s="34"/>
      <c r="B60" s="35" t="s">
        <v>134</v>
      </c>
      <c r="C60" s="34">
        <v>12</v>
      </c>
      <c r="D60" s="65">
        <f t="shared" si="4"/>
        <v>1.5</v>
      </c>
      <c r="E60" s="34">
        <v>12</v>
      </c>
      <c r="F60" s="66">
        <f t="shared" si="5"/>
        <v>1.5</v>
      </c>
    </row>
    <row r="61" spans="1:6" s="36" customFormat="1" x14ac:dyDescent="0.25">
      <c r="A61" s="34"/>
      <c r="B61" s="35"/>
      <c r="C61" s="34"/>
      <c r="D61" s="34"/>
      <c r="E61" s="34"/>
      <c r="F61" s="34"/>
    </row>
    <row r="62" spans="1:6" s="36" customFormat="1" x14ac:dyDescent="0.25">
      <c r="A62" s="39"/>
      <c r="B62" s="39" t="s">
        <v>159</v>
      </c>
      <c r="C62" s="71"/>
      <c r="D62" s="71"/>
      <c r="E62" s="71"/>
      <c r="F62" s="71"/>
    </row>
    <row r="63" spans="1:6" s="36" customFormat="1" x14ac:dyDescent="0.25">
      <c r="A63" s="35"/>
      <c r="B63" s="35" t="s">
        <v>141</v>
      </c>
      <c r="C63" s="34">
        <v>8</v>
      </c>
      <c r="D63" s="65">
        <f t="shared" ref="D63:D68" si="6">SUM(C63/8)</f>
        <v>1</v>
      </c>
      <c r="E63" s="34">
        <v>8</v>
      </c>
      <c r="F63" s="66">
        <f t="shared" ref="F63:F68" si="7">SUM(E63/8)</f>
        <v>1</v>
      </c>
    </row>
    <row r="64" spans="1:6" s="36" customFormat="1" x14ac:dyDescent="0.25">
      <c r="A64" s="34" t="s">
        <v>111</v>
      </c>
      <c r="B64" s="35" t="s">
        <v>160</v>
      </c>
      <c r="C64" s="34">
        <v>8</v>
      </c>
      <c r="D64" s="65">
        <f t="shared" si="6"/>
        <v>1</v>
      </c>
      <c r="E64" s="34">
        <v>8</v>
      </c>
      <c r="F64" s="66">
        <f t="shared" si="7"/>
        <v>1</v>
      </c>
    </row>
    <row r="65" spans="1:6" s="36" customFormat="1" x14ac:dyDescent="0.25">
      <c r="A65" s="34" t="s">
        <v>125</v>
      </c>
      <c r="B65" s="35" t="s">
        <v>126</v>
      </c>
      <c r="C65" s="34">
        <v>8</v>
      </c>
      <c r="D65" s="65">
        <f t="shared" si="6"/>
        <v>1</v>
      </c>
      <c r="E65" s="34">
        <v>8</v>
      </c>
      <c r="F65" s="66">
        <f t="shared" si="7"/>
        <v>1</v>
      </c>
    </row>
    <row r="66" spans="1:6" s="36" customFormat="1" x14ac:dyDescent="0.25">
      <c r="A66" s="34" t="s">
        <v>128</v>
      </c>
      <c r="B66" s="35" t="s">
        <v>161</v>
      </c>
      <c r="C66" s="34">
        <v>8</v>
      </c>
      <c r="D66" s="65">
        <f t="shared" si="6"/>
        <v>1</v>
      </c>
      <c r="E66" s="34">
        <v>8</v>
      </c>
      <c r="F66" s="66">
        <f t="shared" si="7"/>
        <v>1</v>
      </c>
    </row>
    <row r="67" spans="1:6" s="36" customFormat="1" x14ac:dyDescent="0.25">
      <c r="A67" s="34"/>
      <c r="B67" s="35" t="s">
        <v>156</v>
      </c>
      <c r="C67" s="34">
        <v>8</v>
      </c>
      <c r="D67" s="65">
        <f t="shared" si="6"/>
        <v>1</v>
      </c>
      <c r="E67" s="34">
        <v>8</v>
      </c>
      <c r="F67" s="66">
        <f t="shared" si="7"/>
        <v>1</v>
      </c>
    </row>
    <row r="68" spans="1:6" s="36" customFormat="1" x14ac:dyDescent="0.25">
      <c r="A68" s="34"/>
      <c r="B68" s="35" t="s">
        <v>134</v>
      </c>
      <c r="C68" s="34">
        <v>12</v>
      </c>
      <c r="D68" s="65">
        <f t="shared" si="6"/>
        <v>1.5</v>
      </c>
      <c r="E68" s="34">
        <v>12</v>
      </c>
      <c r="F68" s="66">
        <f t="shared" si="7"/>
        <v>1.5</v>
      </c>
    </row>
    <row r="69" spans="1:6" s="36" customFormat="1" x14ac:dyDescent="0.25">
      <c r="A69" s="34"/>
      <c r="B69" s="35"/>
      <c r="C69" s="34"/>
      <c r="D69" s="34"/>
      <c r="E69" s="34"/>
      <c r="F69" s="34"/>
    </row>
    <row r="70" spans="1:6" s="36" customFormat="1" x14ac:dyDescent="0.25">
      <c r="A70" s="39"/>
      <c r="B70" s="39" t="s">
        <v>162</v>
      </c>
      <c r="C70" s="71"/>
      <c r="D70" s="71"/>
      <c r="E70" s="71"/>
      <c r="F70" s="71"/>
    </row>
    <row r="71" spans="1:6" s="36" customFormat="1" x14ac:dyDescent="0.25">
      <c r="A71" s="53"/>
      <c r="B71" s="53" t="s">
        <v>163</v>
      </c>
      <c r="C71" s="75">
        <v>12</v>
      </c>
      <c r="D71" s="65">
        <f t="shared" ref="D71:D85" si="8">SUM(C71/8)</f>
        <v>1.5</v>
      </c>
      <c r="E71" s="75">
        <v>12</v>
      </c>
      <c r="F71" s="66">
        <f t="shared" ref="F71:F85" si="9">SUM(E71/8)</f>
        <v>1.5</v>
      </c>
    </row>
    <row r="72" spans="1:6" s="36" customFormat="1" x14ac:dyDescent="0.25">
      <c r="A72" s="34" t="s">
        <v>164</v>
      </c>
      <c r="B72" s="35" t="s">
        <v>165</v>
      </c>
      <c r="C72" s="34">
        <v>8</v>
      </c>
      <c r="D72" s="65">
        <f t="shared" si="8"/>
        <v>1</v>
      </c>
      <c r="E72" s="34">
        <v>8</v>
      </c>
      <c r="F72" s="66">
        <f t="shared" si="9"/>
        <v>1</v>
      </c>
    </row>
    <row r="73" spans="1:6" s="36" customFormat="1" x14ac:dyDescent="0.25">
      <c r="A73" s="34" t="s">
        <v>164</v>
      </c>
      <c r="B73" s="35" t="s">
        <v>166</v>
      </c>
      <c r="C73" s="34">
        <v>8</v>
      </c>
      <c r="D73" s="65">
        <f t="shared" si="8"/>
        <v>1</v>
      </c>
      <c r="E73" s="34">
        <v>8</v>
      </c>
      <c r="F73" s="66">
        <f t="shared" si="9"/>
        <v>1</v>
      </c>
    </row>
    <row r="74" spans="1:6" s="36" customFormat="1" x14ac:dyDescent="0.25">
      <c r="A74" s="34" t="s">
        <v>164</v>
      </c>
      <c r="B74" s="52" t="s">
        <v>167</v>
      </c>
      <c r="C74" s="34">
        <v>8</v>
      </c>
      <c r="D74" s="65">
        <f t="shared" si="8"/>
        <v>1</v>
      </c>
      <c r="E74" s="34">
        <v>8</v>
      </c>
      <c r="F74" s="66">
        <f t="shared" si="9"/>
        <v>1</v>
      </c>
    </row>
    <row r="75" spans="1:6" s="36" customFormat="1" x14ac:dyDescent="0.25">
      <c r="A75" s="34" t="s">
        <v>120</v>
      </c>
      <c r="B75" s="53" t="s">
        <v>168</v>
      </c>
      <c r="C75" s="34">
        <v>12</v>
      </c>
      <c r="D75" s="65">
        <f t="shared" si="8"/>
        <v>1.5</v>
      </c>
      <c r="E75" s="34">
        <v>12</v>
      </c>
      <c r="F75" s="66">
        <f t="shared" si="9"/>
        <v>1.5</v>
      </c>
    </row>
    <row r="76" spans="1:6" s="36" customFormat="1" x14ac:dyDescent="0.25">
      <c r="A76" s="34" t="s">
        <v>123</v>
      </c>
      <c r="B76" s="53" t="s">
        <v>169</v>
      </c>
      <c r="C76" s="34">
        <v>8</v>
      </c>
      <c r="D76" s="65">
        <f t="shared" si="8"/>
        <v>1</v>
      </c>
      <c r="E76" s="34">
        <v>8</v>
      </c>
      <c r="F76" s="66">
        <f t="shared" si="9"/>
        <v>1</v>
      </c>
    </row>
    <row r="77" spans="1:6" s="36" customFormat="1" x14ac:dyDescent="0.25">
      <c r="A77" s="34" t="s">
        <v>123</v>
      </c>
      <c r="B77" s="53" t="s">
        <v>170</v>
      </c>
      <c r="C77" s="34">
        <v>12</v>
      </c>
      <c r="D77" s="65">
        <f t="shared" si="8"/>
        <v>1.5</v>
      </c>
      <c r="E77" s="34">
        <v>12</v>
      </c>
      <c r="F77" s="66">
        <f t="shared" si="9"/>
        <v>1.5</v>
      </c>
    </row>
    <row r="78" spans="1:6" s="36" customFormat="1" x14ac:dyDescent="0.25">
      <c r="A78" s="34" t="s">
        <v>123</v>
      </c>
      <c r="B78" s="53" t="s">
        <v>171</v>
      </c>
      <c r="C78" s="34">
        <v>8</v>
      </c>
      <c r="D78" s="65">
        <f t="shared" si="8"/>
        <v>1</v>
      </c>
      <c r="E78" s="34">
        <v>8</v>
      </c>
      <c r="F78" s="66">
        <f t="shared" si="9"/>
        <v>1</v>
      </c>
    </row>
    <row r="79" spans="1:6" s="36" customFormat="1" x14ac:dyDescent="0.25">
      <c r="A79" s="34" t="s">
        <v>125</v>
      </c>
      <c r="B79" s="53" t="s">
        <v>172</v>
      </c>
      <c r="C79" s="34">
        <v>8</v>
      </c>
      <c r="D79" s="65">
        <f t="shared" si="8"/>
        <v>1</v>
      </c>
      <c r="E79" s="34">
        <v>8</v>
      </c>
      <c r="F79" s="66">
        <f t="shared" si="9"/>
        <v>1</v>
      </c>
    </row>
    <row r="80" spans="1:6" s="36" customFormat="1" x14ac:dyDescent="0.25">
      <c r="A80" s="34" t="s">
        <v>125</v>
      </c>
      <c r="B80" s="53" t="s">
        <v>173</v>
      </c>
      <c r="C80" s="34">
        <v>8</v>
      </c>
      <c r="D80" s="65">
        <f t="shared" si="8"/>
        <v>1</v>
      </c>
      <c r="E80" s="34">
        <v>8</v>
      </c>
      <c r="F80" s="66">
        <f t="shared" si="9"/>
        <v>1</v>
      </c>
    </row>
    <row r="81" spans="1:6" s="36" customFormat="1" x14ac:dyDescent="0.25">
      <c r="A81" s="34" t="s">
        <v>152</v>
      </c>
      <c r="B81" s="53" t="s">
        <v>172</v>
      </c>
      <c r="C81" s="34">
        <v>8</v>
      </c>
      <c r="D81" s="65">
        <f t="shared" si="8"/>
        <v>1</v>
      </c>
      <c r="E81" s="34">
        <v>8</v>
      </c>
      <c r="F81" s="66">
        <f t="shared" si="9"/>
        <v>1</v>
      </c>
    </row>
    <row r="82" spans="1:6" s="36" customFormat="1" x14ac:dyDescent="0.25">
      <c r="A82" s="34" t="s">
        <v>174</v>
      </c>
      <c r="B82" s="53" t="s">
        <v>175</v>
      </c>
      <c r="C82" s="34">
        <v>6</v>
      </c>
      <c r="D82" s="65">
        <f t="shared" si="8"/>
        <v>0.75</v>
      </c>
      <c r="E82" s="34">
        <v>6</v>
      </c>
      <c r="F82" s="66">
        <f t="shared" si="9"/>
        <v>0.75</v>
      </c>
    </row>
    <row r="83" spans="1:6" s="36" customFormat="1" x14ac:dyDescent="0.25">
      <c r="A83" s="34" t="s">
        <v>174</v>
      </c>
      <c r="B83" s="53" t="s">
        <v>176</v>
      </c>
      <c r="C83" s="34">
        <v>8</v>
      </c>
      <c r="D83" s="65">
        <f t="shared" si="8"/>
        <v>1</v>
      </c>
      <c r="E83" s="34">
        <v>8</v>
      </c>
      <c r="F83" s="66">
        <f t="shared" si="9"/>
        <v>1</v>
      </c>
    </row>
    <row r="84" spans="1:6" s="36" customFormat="1" x14ac:dyDescent="0.25">
      <c r="A84" s="34"/>
      <c r="B84" s="35" t="s">
        <v>156</v>
      </c>
      <c r="C84" s="34">
        <v>6</v>
      </c>
      <c r="D84" s="65">
        <f t="shared" si="8"/>
        <v>0.75</v>
      </c>
      <c r="E84" s="34">
        <v>6</v>
      </c>
      <c r="F84" s="66">
        <f t="shared" si="9"/>
        <v>0.75</v>
      </c>
    </row>
    <row r="85" spans="1:6" s="36" customFormat="1" x14ac:dyDescent="0.25">
      <c r="A85" s="34"/>
      <c r="B85" s="35" t="s">
        <v>134</v>
      </c>
      <c r="C85" s="34">
        <v>8</v>
      </c>
      <c r="D85" s="65">
        <f t="shared" si="8"/>
        <v>1</v>
      </c>
      <c r="E85" s="34">
        <v>8</v>
      </c>
      <c r="F85" s="66">
        <f t="shared" si="9"/>
        <v>1</v>
      </c>
    </row>
    <row r="86" spans="1:6" s="36" customFormat="1" x14ac:dyDescent="0.25">
      <c r="A86" s="34"/>
      <c r="B86" s="53"/>
      <c r="C86" s="34"/>
      <c r="D86" s="34"/>
      <c r="E86" s="34"/>
      <c r="F86" s="34"/>
    </row>
    <row r="87" spans="1:6" s="36" customFormat="1" x14ac:dyDescent="0.25">
      <c r="A87" s="39"/>
      <c r="B87" s="39" t="s">
        <v>177</v>
      </c>
      <c r="C87" s="71"/>
      <c r="D87" s="71"/>
      <c r="E87" s="71"/>
      <c r="F87" s="71"/>
    </row>
    <row r="88" spans="1:6" s="36" customFormat="1" x14ac:dyDescent="0.25">
      <c r="A88" s="53"/>
      <c r="B88" s="53" t="s">
        <v>178</v>
      </c>
      <c r="C88" s="75">
        <v>12</v>
      </c>
      <c r="D88" s="65">
        <f t="shared" ref="D88:D97" si="10">SUM(C88/8)</f>
        <v>1.5</v>
      </c>
      <c r="E88" s="75">
        <v>12</v>
      </c>
      <c r="F88" s="66">
        <f t="shared" ref="F88:F97" si="11">SUM(E88/8)</f>
        <v>1.5</v>
      </c>
    </row>
    <row r="89" spans="1:6" s="36" customFormat="1" x14ac:dyDescent="0.25">
      <c r="A89" s="34" t="s">
        <v>164</v>
      </c>
      <c r="B89" s="53" t="s">
        <v>179</v>
      </c>
      <c r="C89" s="34">
        <v>8</v>
      </c>
      <c r="D89" s="65">
        <f t="shared" si="10"/>
        <v>1</v>
      </c>
      <c r="E89" s="34">
        <v>8</v>
      </c>
      <c r="F89" s="66">
        <f t="shared" si="11"/>
        <v>1</v>
      </c>
    </row>
    <row r="90" spans="1:6" s="36" customFormat="1" x14ac:dyDescent="0.25">
      <c r="A90" s="34" t="s">
        <v>120</v>
      </c>
      <c r="B90" s="53" t="s">
        <v>180</v>
      </c>
      <c r="C90" s="34">
        <v>8</v>
      </c>
      <c r="D90" s="65">
        <f t="shared" si="10"/>
        <v>1</v>
      </c>
      <c r="E90" s="34">
        <v>8</v>
      </c>
      <c r="F90" s="66">
        <f t="shared" si="11"/>
        <v>1</v>
      </c>
    </row>
    <row r="91" spans="1:6" s="36" customFormat="1" x14ac:dyDescent="0.25">
      <c r="A91" s="34" t="s">
        <v>123</v>
      </c>
      <c r="B91" s="53" t="s">
        <v>169</v>
      </c>
      <c r="C91" s="34">
        <v>8</v>
      </c>
      <c r="D91" s="65">
        <f t="shared" si="10"/>
        <v>1</v>
      </c>
      <c r="E91" s="34">
        <v>8</v>
      </c>
      <c r="F91" s="66">
        <f t="shared" si="11"/>
        <v>1</v>
      </c>
    </row>
    <row r="92" spans="1:6" s="36" customFormat="1" x14ac:dyDescent="0.25">
      <c r="A92" s="34" t="s">
        <v>123</v>
      </c>
      <c r="B92" s="53" t="s">
        <v>181</v>
      </c>
      <c r="C92" s="34">
        <v>8</v>
      </c>
      <c r="D92" s="65">
        <f t="shared" si="10"/>
        <v>1</v>
      </c>
      <c r="E92" s="34">
        <v>8</v>
      </c>
      <c r="F92" s="66">
        <f t="shared" si="11"/>
        <v>1</v>
      </c>
    </row>
    <row r="93" spans="1:6" s="36" customFormat="1" x14ac:dyDescent="0.25">
      <c r="A93" s="34" t="s">
        <v>123</v>
      </c>
      <c r="B93" s="53" t="s">
        <v>171</v>
      </c>
      <c r="C93" s="34">
        <v>6</v>
      </c>
      <c r="D93" s="65">
        <f t="shared" si="10"/>
        <v>0.75</v>
      </c>
      <c r="E93" s="34">
        <v>6</v>
      </c>
      <c r="F93" s="66">
        <f t="shared" si="11"/>
        <v>0.75</v>
      </c>
    </row>
    <row r="94" spans="1:6" s="36" customFormat="1" x14ac:dyDescent="0.25">
      <c r="A94" s="34" t="s">
        <v>125</v>
      </c>
      <c r="B94" s="53" t="s">
        <v>182</v>
      </c>
      <c r="C94" s="34">
        <v>8</v>
      </c>
      <c r="D94" s="65">
        <f t="shared" si="10"/>
        <v>1</v>
      </c>
      <c r="E94" s="34">
        <v>8</v>
      </c>
      <c r="F94" s="66">
        <f t="shared" si="11"/>
        <v>1</v>
      </c>
    </row>
    <row r="95" spans="1:6" s="36" customFormat="1" x14ac:dyDescent="0.25">
      <c r="A95" s="34" t="s">
        <v>152</v>
      </c>
      <c r="B95" s="35" t="s">
        <v>183</v>
      </c>
      <c r="C95" s="34">
        <v>8</v>
      </c>
      <c r="D95" s="65">
        <f t="shared" si="10"/>
        <v>1</v>
      </c>
      <c r="E95" s="34">
        <v>8</v>
      </c>
      <c r="F95" s="66">
        <f t="shared" si="11"/>
        <v>1</v>
      </c>
    </row>
    <row r="96" spans="1:6" s="36" customFormat="1" x14ac:dyDescent="0.25">
      <c r="A96" s="34"/>
      <c r="B96" s="35" t="s">
        <v>156</v>
      </c>
      <c r="C96" s="34">
        <v>8</v>
      </c>
      <c r="D96" s="65">
        <f t="shared" si="10"/>
        <v>1</v>
      </c>
      <c r="E96" s="34">
        <v>8</v>
      </c>
      <c r="F96" s="66">
        <f t="shared" si="11"/>
        <v>1</v>
      </c>
    </row>
    <row r="97" spans="1:8" s="36" customFormat="1" x14ac:dyDescent="0.25">
      <c r="A97" s="34"/>
      <c r="B97" s="35" t="s">
        <v>134</v>
      </c>
      <c r="C97" s="34">
        <v>12</v>
      </c>
      <c r="D97" s="65">
        <f t="shared" si="10"/>
        <v>1.5</v>
      </c>
      <c r="E97" s="34">
        <v>12</v>
      </c>
      <c r="F97" s="66">
        <f t="shared" si="11"/>
        <v>1.5</v>
      </c>
    </row>
    <row r="98" spans="1:8" s="36" customFormat="1" x14ac:dyDescent="0.25">
      <c r="A98" s="38"/>
      <c r="B98" s="55" t="s">
        <v>184</v>
      </c>
      <c r="C98" s="71"/>
      <c r="D98" s="38"/>
      <c r="E98" s="38"/>
      <c r="F98" s="38"/>
      <c r="G98"/>
    </row>
    <row r="99" spans="1:8" ht="18.75" customHeight="1" x14ac:dyDescent="0.25">
      <c r="A99" s="34"/>
      <c r="B99" s="35" t="s">
        <v>185</v>
      </c>
      <c r="C99" s="34"/>
      <c r="D99" s="34"/>
      <c r="E99" s="34"/>
      <c r="F99" s="34"/>
      <c r="G99" s="36">
        <f>SUM(F9:F97)*0.45</f>
        <v>39.825000000000003</v>
      </c>
    </row>
    <row r="100" spans="1:8" ht="18.75" customHeight="1" x14ac:dyDescent="0.25">
      <c r="A100" s="38"/>
      <c r="B100" s="55" t="s">
        <v>95</v>
      </c>
      <c r="C100" s="71"/>
      <c r="D100" s="38"/>
      <c r="E100" s="38"/>
      <c r="F100" s="38"/>
      <c r="H100" s="56"/>
    </row>
    <row r="101" spans="1:8" ht="18.75" customHeight="1" x14ac:dyDescent="0.25">
      <c r="A101" s="34"/>
      <c r="B101" s="56" t="s">
        <v>96</v>
      </c>
      <c r="C101" s="34">
        <v>204.8</v>
      </c>
      <c r="D101" s="65">
        <f>SUM(C101/8)</f>
        <v>25.6</v>
      </c>
      <c r="E101" s="34">
        <v>204.8</v>
      </c>
      <c r="F101" s="66">
        <f>SUM(E101/8)</f>
        <v>25.6</v>
      </c>
    </row>
    <row r="102" spans="1:8" ht="18.75" customHeight="1" x14ac:dyDescent="0.25">
      <c r="A102" s="34"/>
      <c r="B102" s="56" t="s">
        <v>97</v>
      </c>
      <c r="C102" s="34">
        <v>80</v>
      </c>
      <c r="D102" s="65">
        <f>SUM(C102/8)</f>
        <v>10</v>
      </c>
      <c r="E102" s="34">
        <v>80</v>
      </c>
      <c r="F102" s="66">
        <f>SUM(E102/8)</f>
        <v>10</v>
      </c>
    </row>
    <row r="103" spans="1:8" ht="18.75" customHeight="1" x14ac:dyDescent="0.25">
      <c r="A103" s="34"/>
      <c r="B103" s="57" t="s">
        <v>98</v>
      </c>
      <c r="C103" s="76">
        <v>8</v>
      </c>
      <c r="D103" s="65">
        <f>SUM(C103/8)</f>
        <v>1</v>
      </c>
      <c r="E103" s="34">
        <v>8</v>
      </c>
      <c r="F103" s="66">
        <f>SUM(E103/8)</f>
        <v>1</v>
      </c>
    </row>
    <row r="104" spans="1:8" ht="18.75" customHeight="1" x14ac:dyDescent="0.25">
      <c r="A104" s="58"/>
      <c r="B104" s="58" t="s">
        <v>7</v>
      </c>
      <c r="C104" s="77">
        <f>SUM(C8:C103)</f>
        <v>1000.8</v>
      </c>
      <c r="D104" s="78">
        <f>SUM(C104/8)</f>
        <v>125.1</v>
      </c>
      <c r="E104" s="77">
        <f>SUM(E8:E103)</f>
        <v>1000.8</v>
      </c>
      <c r="F104" s="77">
        <f>SUM(E104/8)</f>
        <v>125.1</v>
      </c>
    </row>
    <row r="105" spans="1:8" ht="18.75" customHeight="1" x14ac:dyDescent="0.25">
      <c r="A105" s="34"/>
      <c r="B105" s="60"/>
      <c r="C105" s="60"/>
      <c r="D105" s="60"/>
      <c r="E105" s="61"/>
      <c r="F105" s="34"/>
    </row>
    <row r="106" spans="1:8" ht="66.75" customHeight="1" x14ac:dyDescent="0.25">
      <c r="A106" s="34"/>
      <c r="B106" s="62"/>
      <c r="C106" s="62"/>
      <c r="D106" s="62"/>
      <c r="E106" s="63"/>
    </row>
    <row r="107" spans="1:8" ht="63" x14ac:dyDescent="0.25">
      <c r="A107" s="34"/>
      <c r="B107" s="79" t="s">
        <v>186</v>
      </c>
      <c r="C107" s="64"/>
      <c r="D107" s="64"/>
    </row>
    <row r="108" spans="1:8" x14ac:dyDescent="0.25">
      <c r="A108" s="34"/>
      <c r="B108" s="80"/>
    </row>
    <row r="109" spans="1:8" ht="18.75" customHeight="1" x14ac:dyDescent="0.25">
      <c r="A109" s="34"/>
      <c r="B109" s="80" t="s">
        <v>187</v>
      </c>
    </row>
    <row r="110" spans="1:8" ht="18.75" customHeight="1" x14ac:dyDescent="0.25">
      <c r="B110" s="80" t="s">
        <v>187</v>
      </c>
    </row>
    <row r="111" spans="1:8" ht="18.75" customHeight="1" x14ac:dyDescent="0.25"/>
    <row r="112" spans="1:8" ht="18.75" customHeight="1" x14ac:dyDescent="0.25"/>
    <row r="113" ht="18.75" customHeight="1" x14ac:dyDescent="0.25"/>
    <row r="114" ht="18.75" customHeight="1" x14ac:dyDescent="0.25"/>
    <row r="115" ht="18.75" customHeight="1" x14ac:dyDescent="0.25"/>
    <row r="116" ht="18.75" customHeight="1" x14ac:dyDescent="0.25"/>
    <row r="117" ht="18.75" customHeight="1" x14ac:dyDescent="0.25"/>
    <row r="118" ht="18.75" customHeight="1" x14ac:dyDescent="0.25"/>
    <row r="119" ht="18.75" customHeight="1" x14ac:dyDescent="0.25"/>
    <row r="120" ht="18.75" customHeight="1" x14ac:dyDescent="0.25"/>
    <row r="121" ht="18.75" customHeight="1" x14ac:dyDescent="0.25"/>
    <row r="122" ht="18.75" customHeight="1" x14ac:dyDescent="0.25"/>
    <row r="123" ht="18.75" customHeight="1" x14ac:dyDescent="0.25"/>
    <row r="124" ht="134.25" customHeight="1" x14ac:dyDescent="0.25"/>
    <row r="125" ht="18.75" customHeight="1" x14ac:dyDescent="0.25"/>
    <row r="126" ht="18.75" customHeight="1" x14ac:dyDescent="0.25"/>
    <row r="127" ht="18.75" customHeight="1" x14ac:dyDescent="0.25"/>
  </sheetData>
  <mergeCells count="4">
    <mergeCell ref="C6:D6"/>
    <mergeCell ref="E6:F6"/>
    <mergeCell ref="K8:K9"/>
    <mergeCell ref="L8:L9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workflow-based</vt:lpstr>
      <vt:lpstr>mobile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www.Verbat.com;Lakshmy T</dc:creator>
  <dc:description/>
  <cp:lastModifiedBy>Prashant</cp:lastModifiedBy>
  <cp:revision>3</cp:revision>
  <dcterms:created xsi:type="dcterms:W3CDTF">2013-06-07T15:02:07Z</dcterms:created>
  <dcterms:modified xsi:type="dcterms:W3CDTF">2020-09-28T09:31:27Z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