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proposal\PWC-TaxAcademy\"/>
    </mc:Choice>
  </mc:AlternateContent>
  <bookViews>
    <workbookView xWindow="0" yWindow="0" windowWidth="28800" windowHeight="11985" tabRatio="500"/>
  </bookViews>
  <sheets>
    <sheet name="Tax Academy Estimate" sheetId="6" r:id="rId1"/>
    <sheet name="TAX Academy-Prashant" sheetId="5" r:id="rId2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75" i="6" l="1"/>
  <c r="G9" i="5"/>
  <c r="G8" i="5"/>
  <c r="D75" i="5"/>
  <c r="D95" i="6" l="1"/>
  <c r="D94" i="6"/>
  <c r="C93" i="6"/>
  <c r="D93" i="6" s="1"/>
  <c r="D91" i="6"/>
  <c r="D90" i="6"/>
  <c r="D89" i="6"/>
  <c r="D88" i="6"/>
  <c r="D87" i="6"/>
  <c r="D86" i="6"/>
  <c r="D85" i="6"/>
  <c r="D83" i="6"/>
  <c r="D82" i="6"/>
  <c r="D81" i="6"/>
  <c r="D80" i="6"/>
  <c r="D79" i="6"/>
  <c r="D78" i="6"/>
  <c r="D77" i="6"/>
  <c r="D76" i="6"/>
  <c r="D74" i="6"/>
  <c r="D73" i="6"/>
  <c r="D71" i="6"/>
  <c r="D70" i="6"/>
  <c r="D69" i="6"/>
  <c r="D68" i="6"/>
  <c r="D67" i="6"/>
  <c r="D66" i="6"/>
  <c r="D65" i="6"/>
  <c r="D64" i="6"/>
  <c r="D63" i="6"/>
  <c r="D61" i="6"/>
  <c r="D60" i="6"/>
  <c r="D59" i="6"/>
  <c r="D58" i="6"/>
  <c r="D57" i="6"/>
  <c r="D56" i="6"/>
  <c r="D55" i="6"/>
  <c r="D54" i="6"/>
  <c r="D53" i="6"/>
  <c r="D52" i="6"/>
  <c r="D51" i="6"/>
  <c r="D49" i="6"/>
  <c r="D48" i="6"/>
  <c r="D47" i="6"/>
  <c r="D46" i="6"/>
  <c r="D44" i="6"/>
  <c r="D43" i="6"/>
  <c r="D42" i="6"/>
  <c r="D41" i="6"/>
  <c r="D40" i="6"/>
  <c r="D39" i="6"/>
  <c r="D38" i="6"/>
  <c r="D37" i="6"/>
  <c r="D36" i="6"/>
  <c r="D34" i="6"/>
  <c r="D33" i="6"/>
  <c r="D32" i="6"/>
  <c r="D31" i="6"/>
  <c r="D30" i="6"/>
  <c r="D29" i="6"/>
  <c r="D28" i="6"/>
  <c r="D27" i="6"/>
  <c r="D26" i="6"/>
  <c r="D24" i="6"/>
  <c r="D23" i="6"/>
  <c r="D22" i="6"/>
  <c r="D21" i="6"/>
  <c r="D20" i="6"/>
  <c r="D19" i="6"/>
  <c r="D18" i="6"/>
  <c r="D17" i="6"/>
  <c r="D16" i="6"/>
  <c r="D14" i="6"/>
  <c r="D10" i="6"/>
  <c r="C9" i="6"/>
  <c r="D9" i="6" s="1"/>
  <c r="D8" i="6"/>
  <c r="D96" i="6" l="1"/>
  <c r="D86" i="5"/>
  <c r="D87" i="5"/>
  <c r="D88" i="5"/>
  <c r="D89" i="5"/>
  <c r="D90" i="5"/>
  <c r="D91" i="5"/>
  <c r="D85" i="5"/>
  <c r="D74" i="5"/>
  <c r="D76" i="5"/>
  <c r="D77" i="5"/>
  <c r="D78" i="5"/>
  <c r="D79" i="5"/>
  <c r="D80" i="5"/>
  <c r="D81" i="5"/>
  <c r="D82" i="5"/>
  <c r="D83" i="5"/>
  <c r="D73" i="5"/>
  <c r="D71" i="5"/>
  <c r="D70" i="5"/>
  <c r="D69" i="5"/>
  <c r="D68" i="5"/>
  <c r="D67" i="5"/>
  <c r="D56" i="5"/>
  <c r="D57" i="5"/>
  <c r="D58" i="5"/>
  <c r="D59" i="5"/>
  <c r="D60" i="5"/>
  <c r="D61" i="5"/>
  <c r="D47" i="5"/>
  <c r="D48" i="5"/>
  <c r="D49" i="5"/>
  <c r="D46" i="5"/>
  <c r="D32" i="5"/>
  <c r="D33" i="5"/>
  <c r="D34" i="5"/>
  <c r="D37" i="5"/>
  <c r="D24" i="5"/>
  <c r="D18" i="5"/>
  <c r="D19" i="5"/>
  <c r="D20" i="5"/>
  <c r="D21" i="5"/>
  <c r="D22" i="5"/>
  <c r="H9" i="5" l="1"/>
  <c r="H8" i="5"/>
  <c r="C93" i="5"/>
  <c r="D93" i="5" s="1"/>
  <c r="D94" i="5"/>
  <c r="D95" i="5"/>
  <c r="D64" i="5"/>
  <c r="D65" i="5"/>
  <c r="D66" i="5"/>
  <c r="D63" i="5"/>
  <c r="D52" i="5"/>
  <c r="D53" i="5"/>
  <c r="D54" i="5"/>
  <c r="D55" i="5"/>
  <c r="D51" i="5"/>
  <c r="D41" i="5"/>
  <c r="D42" i="5"/>
  <c r="D43" i="5"/>
  <c r="D44" i="5"/>
  <c r="C9" i="5"/>
  <c r="D31" i="5"/>
  <c r="D27" i="5"/>
  <c r="D17" i="5"/>
  <c r="D23" i="5"/>
  <c r="L8" i="5" l="1"/>
  <c r="G13" i="5"/>
  <c r="H13" i="5" s="1"/>
  <c r="D40" i="5"/>
  <c r="D39" i="5"/>
  <c r="D38" i="5"/>
  <c r="D36" i="5"/>
  <c r="D30" i="5"/>
  <c r="D29" i="5"/>
  <c r="D28" i="5"/>
  <c r="D26" i="5"/>
  <c r="D16" i="5"/>
  <c r="F14" i="5"/>
  <c r="D14" i="5"/>
  <c r="G7" i="5"/>
  <c r="F17" i="5" s="1"/>
  <c r="K17" i="5" s="1"/>
  <c r="D10" i="5"/>
  <c r="G12" i="5" s="1"/>
  <c r="H12" i="5" s="1"/>
  <c r="D9" i="5"/>
  <c r="G10" i="5" s="1"/>
  <c r="H10" i="5" s="1"/>
  <c r="J8" i="5" s="1"/>
  <c r="D8" i="5"/>
  <c r="G11" i="5" s="1"/>
  <c r="K8" i="5" l="1"/>
  <c r="H11" i="5"/>
  <c r="G14" i="5"/>
  <c r="I8" i="5"/>
  <c r="D96" i="5"/>
  <c r="H7" i="5" l="1"/>
  <c r="H14" i="5" s="1"/>
  <c r="F16" i="5" s="1"/>
  <c r="K16" i="5" s="1"/>
</calcChain>
</file>

<file path=xl/sharedStrings.xml><?xml version="1.0" encoding="utf-8"?>
<sst xmlns="http://schemas.openxmlformats.org/spreadsheetml/2006/main" count="216" uniqueCount="114">
  <si>
    <t>Module</t>
  </si>
  <si>
    <t>Man Days</t>
  </si>
  <si>
    <t>Total Effort</t>
  </si>
  <si>
    <t>Initiation</t>
  </si>
  <si>
    <t>Development</t>
  </si>
  <si>
    <t>UAT</t>
  </si>
  <si>
    <t>Project Management</t>
  </si>
  <si>
    <t>Hours</t>
  </si>
  <si>
    <t>Quality Assurance</t>
  </si>
  <si>
    <t>QA &amp; Bug Fixing</t>
  </si>
  <si>
    <t>Assumptions</t>
  </si>
  <si>
    <t>QA</t>
  </si>
  <si>
    <t xml:space="preserve">Business analysis </t>
  </si>
  <si>
    <t>No</t>
  </si>
  <si>
    <t>Designer</t>
  </si>
  <si>
    <t>Sr Developer</t>
  </si>
  <si>
    <t>Jr Developer</t>
  </si>
  <si>
    <t>PM</t>
  </si>
  <si>
    <t>BA</t>
  </si>
  <si>
    <t>Total</t>
  </si>
  <si>
    <t>Tech writer</t>
  </si>
  <si>
    <t xml:space="preserve">Application basic setup </t>
  </si>
  <si>
    <t>Deployment per instance</t>
  </si>
  <si>
    <t>Effort</t>
  </si>
  <si>
    <t>Delivery Time</t>
  </si>
  <si>
    <t>SRS,FS,User Manual</t>
  </si>
  <si>
    <t>Register new user</t>
  </si>
  <si>
    <t>Login/logout</t>
  </si>
  <si>
    <t>Advanced search, sorting and filtering</t>
  </si>
  <si>
    <t>The effort may change after a detailed system study</t>
  </si>
  <si>
    <t>Authentication / Authorization / Access control</t>
  </si>
  <si>
    <t>Exception Handling  and error handling</t>
  </si>
  <si>
    <t>URL encoding,  Input validation</t>
  </si>
  <si>
    <t>Cookie Encryption, Cookie replay attacks</t>
  </si>
  <si>
    <t>Session hijacking prevention</t>
  </si>
  <si>
    <t>Cross site scripting and session management</t>
  </si>
  <si>
    <t>Protection against injection (SQL, CRLF, LDAP)</t>
  </si>
  <si>
    <t>Resource</t>
  </si>
  <si>
    <t>-</t>
  </si>
  <si>
    <t xml:space="preserve"> - </t>
  </si>
  <si>
    <t>Tax Academy - PWC</t>
  </si>
  <si>
    <t>16/4/2020</t>
  </si>
  <si>
    <t>Thursady</t>
  </si>
  <si>
    <t>Key cloak integration (Optional: Phase 2)</t>
  </si>
  <si>
    <t>Multi Factor Autentication (email, Phone:SMS - OTP)</t>
  </si>
  <si>
    <t>Verify email, forgot password, forgot User name,   remember password</t>
  </si>
  <si>
    <t>About Us</t>
  </si>
  <si>
    <t xml:space="preserve">Social Media </t>
  </si>
  <si>
    <t>Terms of Use, Privacy Policy, Refund Policy, Course Reschedule policy, Corporate Learning</t>
  </si>
  <si>
    <t>LDAP integration &amp; AD (Phase 2)</t>
  </si>
  <si>
    <t>Login &amp; Log out</t>
  </si>
  <si>
    <t>Static Pages &amp; General Site Features</t>
  </si>
  <si>
    <t>Live Chat (Phase 2)</t>
  </si>
  <si>
    <t>Home Page Elements</t>
  </si>
  <si>
    <t>Banner Image, logo, PWC Branding</t>
  </si>
  <si>
    <t>Trending courses</t>
  </si>
  <si>
    <t>Popular courses</t>
  </si>
  <si>
    <t>Contact Us, Call Us, Request a call back</t>
  </si>
  <si>
    <t>PWC Tax Academy reviews</t>
  </si>
  <si>
    <t>Partners</t>
  </si>
  <si>
    <t>Features of Tax Academy</t>
  </si>
  <si>
    <t>Admin</t>
  </si>
  <si>
    <t>manage Users</t>
  </si>
  <si>
    <t>Create roles (Authors, content creators))</t>
  </si>
  <si>
    <t>Uploiad course</t>
  </si>
  <si>
    <t>Advanced Analytics (Phase 2)</t>
  </si>
  <si>
    <t>Course list page (after search or after pressing  the "Show Courses" button): Multi card layout</t>
  </si>
  <si>
    <t>Advanced search for Course list page  by categories, most popular etc</t>
  </si>
  <si>
    <t>Course Details Page (Course image, short description, long description, ratings, views, key topics, course curriculum : Eligibility, prerequisies, Course contents, Syllabus, certification details)</t>
  </si>
  <si>
    <t>Learning Paths ( Bundled courses to gain expertise in a specific area) (Phase 2 optional)</t>
  </si>
  <si>
    <t>Profile icon with drop down (Update profile, invoices, Exams, certificates, help &amp; support)</t>
  </si>
  <si>
    <t>Courses for bundeled courses section</t>
  </si>
  <si>
    <t>Courses Section with progress</t>
  </si>
  <si>
    <t>Course details</t>
  </si>
  <si>
    <t>Manage learning paths</t>
  </si>
  <si>
    <t>tag courses, learning paths and artifacts</t>
  </si>
  <si>
    <t>Track user activity</t>
  </si>
  <si>
    <t>Manage course ( course details + artifact directories + topic rating)</t>
  </si>
  <si>
    <t>add to cart</t>
  </si>
  <si>
    <t>make payment</t>
  </si>
  <si>
    <t>Update Dashboard</t>
  </si>
  <si>
    <t>SMS integration</t>
  </si>
  <si>
    <t>Payment gateway integration</t>
  </si>
  <si>
    <t>Document store integration (Phase 2)</t>
  </si>
  <si>
    <t>Keaycloak (identity management : Phase 2)</t>
  </si>
  <si>
    <t>REDIS Integration (Phase 2)</t>
  </si>
  <si>
    <t>ELK stack integration (Phase 2)</t>
  </si>
  <si>
    <t>HDInsight integration (Phase 3)</t>
  </si>
  <si>
    <t>Notifications (SMS, Email)</t>
  </si>
  <si>
    <t>Security Features</t>
  </si>
  <si>
    <t>Auditing and logging</t>
  </si>
  <si>
    <t>System  Integration</t>
  </si>
  <si>
    <t>Scorm Integraion (Phase 2)</t>
  </si>
  <si>
    <t>Integration with content provider</t>
  </si>
  <si>
    <t>Google Analytics integration (Pdhase 3)</t>
  </si>
  <si>
    <t>Login with social media (only LinkedIn considered)</t>
  </si>
  <si>
    <t>Login integration with PWC (optional)</t>
  </si>
  <si>
    <t>Help &amp; Support (simple)</t>
  </si>
  <si>
    <t>Blog: simple (Phase 1)</t>
  </si>
  <si>
    <t>Advanced blog (Phase 2)</t>
  </si>
  <si>
    <t>Advanced Help &amp; Support : Phase 2)</t>
  </si>
  <si>
    <t>Search Courses (simple: DB Based)</t>
  </si>
  <si>
    <t>Explore all courses (via Button)</t>
  </si>
  <si>
    <t>Access Analytics ( Basic)</t>
  </si>
  <si>
    <t>Course related Pages (General before logging)</t>
  </si>
  <si>
    <t>User Dashboard (After logging)</t>
  </si>
  <si>
    <t>select course  for  purchase</t>
  </si>
  <si>
    <t>Responsive for mobile phones (Phase 2)</t>
  </si>
  <si>
    <t>Design and Prototype with PWC Brand Compliance (laptop, PC, Tablets)</t>
  </si>
  <si>
    <t>+ 2 Day (Deployment)</t>
  </si>
  <si>
    <t>Registration &amp; Sign in</t>
  </si>
  <si>
    <t>Card layout Information : Course name, short description, Actual price, course creater, credentials, Discount Price if any)</t>
  </si>
  <si>
    <t>Design and Prototype with PWC Brand Compliance (Laptop, PC, Tablets)</t>
  </si>
  <si>
    <t>Course content integration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</si>
</sst>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0" tint="-0.34998626667073579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6">
    <xf numFmtId="0" fontId="0" fillId="0" borderId="0" xfId="0"/>
    <xf numFmtId="0" fontId="0" fillId="2" borderId="1" xfId="0" applyFont="1" applyFill="1" applyBorder="1"/>
    <xf numFmtId="0" fontId="0" fillId="2" borderId="1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vertical="center"/>
    </xf>
    <xf numFmtId="0" fontId="4" fillId="2" borderId="0" xfId="0" applyFont="1" applyFill="1" applyBorder="1" applyAlignment="1">
      <alignment vertical="center"/>
    </xf>
    <xf numFmtId="0" fontId="4" fillId="2" borderId="4" xfId="0" applyFont="1" applyFill="1" applyBorder="1" applyAlignment="1">
      <alignment vertical="center"/>
    </xf>
    <xf numFmtId="0" fontId="3" fillId="0" borderId="0" xfId="0" applyFont="1" applyFill="1" applyAlignment="1">
      <alignment vertical="center"/>
    </xf>
    <xf numFmtId="0" fontId="0" fillId="0" borderId="0" xfId="0" applyFont="1" applyAlignment="1">
      <alignment vertical="center"/>
    </xf>
    <xf numFmtId="0" fontId="4" fillId="2" borderId="0" xfId="0" applyFont="1" applyFill="1" applyBorder="1" applyAlignment="1">
      <alignment horizontal="right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vertical="center"/>
    </xf>
    <xf numFmtId="0" fontId="4" fillId="3" borderId="2" xfId="0" applyFont="1" applyFill="1" applyBorder="1" applyAlignment="1">
      <alignment vertical="center"/>
    </xf>
    <xf numFmtId="0" fontId="0" fillId="2" borderId="2" xfId="0" applyFont="1" applyFill="1" applyBorder="1" applyAlignment="1">
      <alignment horizontal="left" vertical="center" indent="1"/>
    </xf>
    <xf numFmtId="14" fontId="5" fillId="2" borderId="0" xfId="0" applyNumberFormat="1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left" vertical="center" indent="1"/>
    </xf>
    <xf numFmtId="0" fontId="3" fillId="5" borderId="2" xfId="0" applyFont="1" applyFill="1" applyBorder="1" applyAlignment="1">
      <alignment horizontal="left" vertical="center" indent="1"/>
    </xf>
    <xf numFmtId="0" fontId="0" fillId="5" borderId="2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left" vertical="center" indent="2"/>
    </xf>
    <xf numFmtId="0" fontId="6" fillId="6" borderId="2" xfId="0" applyFont="1" applyFill="1" applyBorder="1" applyAlignment="1">
      <alignment vertical="center"/>
    </xf>
    <xf numFmtId="0" fontId="7" fillId="6" borderId="2" xfId="0" applyFont="1" applyFill="1" applyBorder="1" applyAlignment="1">
      <alignment vertical="center"/>
    </xf>
    <xf numFmtId="0" fontId="7" fillId="0" borderId="0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7" fillId="0" borderId="0" xfId="0" applyFont="1" applyFill="1" applyBorder="1" applyAlignment="1">
      <alignment vertical="center"/>
    </xf>
    <xf numFmtId="0" fontId="3" fillId="2" borderId="1" xfId="0" applyFont="1" applyFill="1" applyBorder="1"/>
    <xf numFmtId="0" fontId="8" fillId="0" borderId="0" xfId="0" applyFont="1" applyFill="1" applyAlignment="1">
      <alignment vertical="center"/>
    </xf>
    <xf numFmtId="0" fontId="6" fillId="0" borderId="2" xfId="0" applyFont="1" applyBorder="1" applyAlignment="1">
      <alignment horizontal="center" vertical="center"/>
    </xf>
    <xf numFmtId="0" fontId="6" fillId="6" borderId="6" xfId="0" applyFont="1" applyFill="1" applyBorder="1" applyAlignment="1">
      <alignment horizontal="right" vertical="center"/>
    </xf>
    <xf numFmtId="0" fontId="6" fillId="0" borderId="6" xfId="0" applyFont="1" applyBorder="1" applyAlignment="1">
      <alignment horizontal="right" vertical="center"/>
    </xf>
    <xf numFmtId="0" fontId="9" fillId="0" borderId="0" xfId="0" applyFont="1" applyFill="1" applyAlignment="1">
      <alignment vertical="center"/>
    </xf>
    <xf numFmtId="0" fontId="0" fillId="2" borderId="2" xfId="0" applyFont="1" applyFill="1" applyBorder="1" applyAlignment="1">
      <alignment horizontal="left" vertical="center"/>
    </xf>
    <xf numFmtId="0" fontId="10" fillId="2" borderId="2" xfId="0" applyFont="1" applyFill="1" applyBorder="1" applyAlignment="1">
      <alignment horizontal="left" vertical="center" indent="1"/>
    </xf>
    <xf numFmtId="0" fontId="3" fillId="0" borderId="2" xfId="0" applyFont="1" applyBorder="1" applyAlignment="1">
      <alignment horizontal="left" indent="9"/>
    </xf>
    <xf numFmtId="0" fontId="3" fillId="4" borderId="2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left" vertical="center"/>
    </xf>
    <xf numFmtId="0" fontId="0" fillId="2" borderId="8" xfId="0" applyFont="1" applyFill="1" applyBorder="1"/>
    <xf numFmtId="0" fontId="0" fillId="2" borderId="8" xfId="0" applyFont="1" applyFill="1" applyBorder="1" applyAlignment="1">
      <alignment horizontal="center"/>
    </xf>
    <xf numFmtId="0" fontId="0" fillId="2" borderId="2" xfId="0" applyFont="1" applyFill="1" applyBorder="1"/>
    <xf numFmtId="0" fontId="0" fillId="2" borderId="2" xfId="0" applyFont="1" applyFill="1" applyBorder="1" applyAlignment="1">
      <alignment horizontal="center"/>
    </xf>
    <xf numFmtId="2" fontId="7" fillId="7" borderId="2" xfId="0" applyNumberFormat="1" applyFont="1" applyFill="1" applyBorder="1" applyAlignment="1">
      <alignment horizontal="center" vertical="center"/>
    </xf>
    <xf numFmtId="2" fontId="0" fillId="0" borderId="2" xfId="0" applyNumberFormat="1" applyFont="1" applyBorder="1" applyAlignment="1">
      <alignment horizontal="center" vertical="center"/>
    </xf>
    <xf numFmtId="0" fontId="0" fillId="0" borderId="0" xfId="0" quotePrefix="1"/>
    <xf numFmtId="2" fontId="0" fillId="0" borderId="0" xfId="0" applyNumberFormat="1"/>
    <xf numFmtId="0" fontId="11" fillId="2" borderId="1" xfId="0" applyFont="1" applyFill="1" applyBorder="1"/>
    <xf numFmtId="0" fontId="3" fillId="0" borderId="0" xfId="0" applyFont="1" applyFill="1" applyAlignment="1">
      <alignment horizontal="center" vertical="center"/>
    </xf>
    <xf numFmtId="1" fontId="3" fillId="0" borderId="0" xfId="0" applyNumberFormat="1" applyFont="1" applyFill="1" applyAlignment="1">
      <alignment horizontal="center" vertical="center"/>
    </xf>
    <xf numFmtId="0" fontId="0" fillId="0" borderId="0" xfId="0" applyFont="1" applyAlignment="1">
      <alignment horizontal="left" vertical="center" indent="1"/>
    </xf>
    <xf numFmtId="0" fontId="3" fillId="3" borderId="5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0" fillId="2" borderId="0" xfId="0" applyFont="1" applyFill="1" applyBorder="1" applyAlignment="1">
      <alignment horizontal="left" vertical="center" indent="1"/>
    </xf>
    <xf numFmtId="0" fontId="0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6" fillId="0" borderId="10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1" fontId="3" fillId="0" borderId="0" xfId="0" applyNumberFormat="1" applyFont="1" applyFill="1" applyAlignment="1">
      <alignment horizontal="center" vertical="center"/>
    </xf>
    <xf numFmtId="0" fontId="0" fillId="2" borderId="2" xfId="0" applyFont="1" applyFill="1" applyBorder="1" applyAlignment="1">
      <alignment horizontal="left" vertical="center" wrapText="1" indent="1"/>
    </xf>
    <xf numFmtId="0" fontId="0" fillId="0" borderId="2" xfId="0" applyFont="1" applyBorder="1" applyAlignment="1">
      <alignment horizontal="left" vertical="center" indent="1"/>
    </xf>
    <xf numFmtId="0" fontId="0" fillId="0" borderId="9" xfId="0" applyFont="1" applyBorder="1" applyAlignment="1">
      <alignment horizontal="left" vertical="center" indent="1"/>
    </xf>
    <xf numFmtId="0" fontId="9" fillId="0" borderId="7" xfId="0" applyFont="1" applyFill="1" applyBorder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1" fontId="3" fillId="0" borderId="0" xfId="0" applyNumberFormat="1" applyFont="1" applyFill="1" applyAlignment="1">
      <alignment horizontal="center" vertical="center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2317760</xdr:colOff>
      <xdr:row>3</xdr:row>
      <xdr:rowOff>128588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889260" cy="72866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"/>
  <sheetViews>
    <sheetView tabSelected="1" topLeftCell="A61" zoomScale="80" zoomScaleNormal="80" workbookViewId="0">
      <selection activeCell="C76" sqref="C76"/>
    </sheetView>
  </sheetViews>
  <sheetFormatPr defaultColWidth="10.875" defaultRowHeight="15.75" x14ac:dyDescent="0.25"/>
  <cols>
    <col min="1" max="1" width="7.5" style="2" customWidth="1"/>
    <col min="2" max="2" width="100" style="1" bestFit="1" customWidth="1"/>
    <col min="3" max="3" width="14.25" style="2" customWidth="1"/>
    <col min="4" max="4" width="13.875" style="54" customWidth="1"/>
    <col min="5" max="5" width="19.125" customWidth="1"/>
    <col min="6" max="6" width="12.75" customWidth="1"/>
    <col min="8" max="8" width="10.75" customWidth="1"/>
    <col min="9" max="9" width="0.25" style="1" hidden="1" customWidth="1"/>
    <col min="10" max="10" width="10.875" style="1" hidden="1" customWidth="1"/>
    <col min="11" max="11" width="10.875" style="1"/>
    <col min="12" max="12" width="13.5" style="1" customWidth="1"/>
    <col min="13" max="16384" width="10.875" style="1"/>
  </cols>
  <sheetData>
    <row r="1" spans="1:12" ht="15.75" customHeight="1" x14ac:dyDescent="0.25">
      <c r="A1" s="4"/>
      <c r="B1" s="4"/>
      <c r="C1" s="3"/>
      <c r="D1" s="3"/>
    </row>
    <row r="2" spans="1:12" ht="15.75" customHeight="1" x14ac:dyDescent="0.25">
      <c r="A2" s="5"/>
      <c r="B2" s="5"/>
      <c r="C2" s="3"/>
      <c r="D2" s="3"/>
    </row>
    <row r="3" spans="1:12" ht="15.75" customHeight="1" x14ac:dyDescent="0.25">
      <c r="A3" s="5"/>
      <c r="B3" s="9" t="s">
        <v>40</v>
      </c>
      <c r="C3" s="3"/>
      <c r="D3" s="14" t="s">
        <v>41</v>
      </c>
    </row>
    <row r="4" spans="1:12" ht="15.75" customHeight="1" x14ac:dyDescent="0.25">
      <c r="A4" s="5"/>
      <c r="B4" s="3"/>
      <c r="C4" s="3"/>
      <c r="D4" s="15" t="s">
        <v>42</v>
      </c>
    </row>
    <row r="5" spans="1:12" ht="15.75" customHeight="1" x14ac:dyDescent="0.25">
      <c r="A5" s="6"/>
      <c r="B5" s="6"/>
      <c r="C5" s="17"/>
      <c r="D5" s="17"/>
    </row>
    <row r="6" spans="1:12" s="7" customFormat="1" ht="18" customHeight="1" x14ac:dyDescent="0.25">
      <c r="A6" s="10"/>
      <c r="B6" s="11" t="s">
        <v>0</v>
      </c>
      <c r="C6" s="51" t="s">
        <v>7</v>
      </c>
      <c r="D6" s="10" t="s">
        <v>1</v>
      </c>
      <c r="E6"/>
      <c r="F6"/>
      <c r="G6"/>
      <c r="H6"/>
      <c r="I6" s="33"/>
      <c r="J6" s="33"/>
    </row>
    <row r="7" spans="1:12" s="7" customFormat="1" ht="18" customHeight="1" x14ac:dyDescent="0.25">
      <c r="A7" s="10"/>
      <c r="B7" s="12" t="s">
        <v>3</v>
      </c>
      <c r="C7" s="18"/>
      <c r="D7" s="10"/>
      <c r="E7"/>
      <c r="F7"/>
      <c r="G7"/>
      <c r="H7"/>
      <c r="I7" s="33"/>
      <c r="J7" s="33"/>
      <c r="K7" s="57"/>
      <c r="L7" s="58"/>
    </row>
    <row r="8" spans="1:12" s="7" customFormat="1" ht="18" customHeight="1" x14ac:dyDescent="0.25">
      <c r="A8" s="16">
        <v>1</v>
      </c>
      <c r="B8" s="13" t="s">
        <v>12</v>
      </c>
      <c r="C8" s="16">
        <v>24</v>
      </c>
      <c r="D8" s="16">
        <f>C8/8</f>
        <v>3</v>
      </c>
      <c r="E8"/>
      <c r="F8"/>
      <c r="G8"/>
      <c r="H8"/>
      <c r="I8" s="62"/>
      <c r="J8" s="63"/>
      <c r="K8" s="64"/>
      <c r="L8" s="65"/>
    </row>
    <row r="9" spans="1:12" s="7" customFormat="1" ht="18" customHeight="1" x14ac:dyDescent="0.25">
      <c r="A9" s="16">
        <v>2</v>
      </c>
      <c r="B9" s="13" t="s">
        <v>6</v>
      </c>
      <c r="C9" s="16">
        <f>SUM(C16:C91)*0.1</f>
        <v>52.6</v>
      </c>
      <c r="D9" s="16">
        <f t="shared" ref="D9:D10" si="0">C9/8</f>
        <v>6.5750000000000002</v>
      </c>
      <c r="E9"/>
      <c r="F9"/>
      <c r="G9"/>
      <c r="H9"/>
      <c r="I9" s="62"/>
      <c r="J9" s="63"/>
      <c r="K9" s="64"/>
      <c r="L9" s="65"/>
    </row>
    <row r="10" spans="1:12" s="7" customFormat="1" ht="18" customHeight="1" x14ac:dyDescent="0.25">
      <c r="A10" s="16">
        <v>3</v>
      </c>
      <c r="B10" s="13" t="s">
        <v>25</v>
      </c>
      <c r="C10" s="16">
        <v>24</v>
      </c>
      <c r="D10" s="16">
        <f t="shared" si="0"/>
        <v>3</v>
      </c>
      <c r="E10"/>
      <c r="F10"/>
      <c r="G10"/>
      <c r="H10"/>
      <c r="I10" s="62"/>
      <c r="J10" s="63"/>
      <c r="K10" s="57"/>
      <c r="L10" s="58"/>
    </row>
    <row r="11" spans="1:12" s="8" customFormat="1" ht="18" customHeight="1" x14ac:dyDescent="0.25">
      <c r="A11" s="16">
        <v>4</v>
      </c>
      <c r="B11" s="13" t="s">
        <v>112</v>
      </c>
      <c r="C11" s="16"/>
      <c r="D11" s="16">
        <v>10</v>
      </c>
      <c r="E11"/>
      <c r="F11"/>
      <c r="G11"/>
      <c r="H11"/>
      <c r="I11" s="33"/>
      <c r="J11" s="33"/>
      <c r="K11" s="57"/>
      <c r="L11" s="58"/>
    </row>
    <row r="12" spans="1:12" s="8" customFormat="1" ht="18" customHeight="1" x14ac:dyDescent="0.25">
      <c r="A12" s="16"/>
      <c r="B12" s="13" t="s">
        <v>107</v>
      </c>
      <c r="C12" s="16"/>
      <c r="D12" s="16"/>
      <c r="E12"/>
      <c r="F12"/>
      <c r="G12"/>
      <c r="H12"/>
      <c r="I12" s="33"/>
      <c r="J12" s="33"/>
      <c r="K12" s="57"/>
      <c r="L12" s="58"/>
    </row>
    <row r="13" spans="1:12" s="8" customFormat="1" ht="18" customHeight="1" x14ac:dyDescent="0.25">
      <c r="A13" s="10"/>
      <c r="B13" s="12" t="s">
        <v>4</v>
      </c>
      <c r="C13" s="18"/>
      <c r="D13" s="18"/>
      <c r="E13"/>
      <c r="F13"/>
      <c r="G13"/>
      <c r="H13"/>
      <c r="I13" s="33"/>
      <c r="J13" s="33"/>
      <c r="K13" s="57"/>
      <c r="L13" s="58"/>
    </row>
    <row r="14" spans="1:12" s="8" customFormat="1" ht="18" customHeight="1" x14ac:dyDescent="0.25">
      <c r="A14" s="16">
        <v>5</v>
      </c>
      <c r="B14" s="34" t="s">
        <v>21</v>
      </c>
      <c r="C14" s="16">
        <v>8</v>
      </c>
      <c r="D14" s="16">
        <f>C14/8</f>
        <v>1</v>
      </c>
      <c r="E14"/>
      <c r="F14"/>
      <c r="G14"/>
      <c r="H14"/>
      <c r="I14" s="33"/>
      <c r="J14" s="33"/>
      <c r="K14" s="57"/>
      <c r="L14" s="58"/>
    </row>
    <row r="15" spans="1:12" s="8" customFormat="1" ht="18" customHeight="1" x14ac:dyDescent="0.25">
      <c r="A15" s="21"/>
      <c r="B15" s="38" t="s">
        <v>110</v>
      </c>
      <c r="C15" s="21"/>
      <c r="D15" s="21"/>
      <c r="E15"/>
      <c r="F15"/>
      <c r="G15"/>
      <c r="H15"/>
      <c r="I15" s="29"/>
      <c r="J15" s="7"/>
    </row>
    <row r="16" spans="1:12" s="8" customFormat="1" ht="18" customHeight="1" x14ac:dyDescent="0.25">
      <c r="A16" s="16"/>
      <c r="B16" s="13" t="s">
        <v>26</v>
      </c>
      <c r="C16" s="16">
        <v>8</v>
      </c>
      <c r="D16" s="16">
        <f>C16/8</f>
        <v>1</v>
      </c>
      <c r="E16"/>
      <c r="F16"/>
      <c r="G16"/>
      <c r="H16"/>
      <c r="I16" s="7"/>
    </row>
    <row r="17" spans="1:11" s="8" customFormat="1" ht="18" customHeight="1" x14ac:dyDescent="0.25">
      <c r="A17" s="16"/>
      <c r="B17" s="50" t="s">
        <v>95</v>
      </c>
      <c r="C17" s="16">
        <v>6</v>
      </c>
      <c r="D17" s="16">
        <f t="shared" ref="D17:D24" si="1">C17/8</f>
        <v>0.75</v>
      </c>
      <c r="E17"/>
      <c r="F17"/>
      <c r="G17"/>
      <c r="H17"/>
      <c r="I17" s="7"/>
    </row>
    <row r="18" spans="1:11" s="8" customFormat="1" ht="18" customHeight="1" x14ac:dyDescent="0.25">
      <c r="A18" s="16"/>
      <c r="B18" s="13" t="s">
        <v>49</v>
      </c>
      <c r="C18" s="16"/>
      <c r="D18" s="16">
        <f t="shared" si="1"/>
        <v>0</v>
      </c>
      <c r="E18"/>
      <c r="F18"/>
      <c r="G18"/>
      <c r="H18"/>
      <c r="I18" s="7"/>
    </row>
    <row r="19" spans="1:11" s="8" customFormat="1" ht="18.75" customHeight="1" x14ac:dyDescent="0.25">
      <c r="A19" s="16"/>
      <c r="B19" s="13" t="s">
        <v>96</v>
      </c>
      <c r="C19" s="16"/>
      <c r="D19" s="16">
        <f t="shared" si="1"/>
        <v>0</v>
      </c>
      <c r="E19"/>
      <c r="F19"/>
      <c r="G19"/>
      <c r="H19"/>
      <c r="I19"/>
      <c r="J19"/>
      <c r="K19"/>
    </row>
    <row r="20" spans="1:11" s="8" customFormat="1" ht="18.75" customHeight="1" x14ac:dyDescent="0.25">
      <c r="A20" s="16"/>
      <c r="B20" s="13" t="s">
        <v>43</v>
      </c>
      <c r="C20" s="16"/>
      <c r="D20" s="16">
        <f t="shared" si="1"/>
        <v>0</v>
      </c>
      <c r="E20"/>
      <c r="F20"/>
      <c r="G20"/>
      <c r="H20"/>
      <c r="I20"/>
      <c r="J20"/>
      <c r="K20"/>
    </row>
    <row r="21" spans="1:11" s="8" customFormat="1" x14ac:dyDescent="0.25">
      <c r="A21" s="16"/>
      <c r="B21" s="13" t="s">
        <v>44</v>
      </c>
      <c r="C21" s="16">
        <v>12</v>
      </c>
      <c r="D21" s="16">
        <f t="shared" si="1"/>
        <v>1.5</v>
      </c>
      <c r="E21"/>
      <c r="F21"/>
      <c r="G21"/>
      <c r="H21"/>
      <c r="I21"/>
      <c r="J21"/>
      <c r="K21"/>
    </row>
    <row r="22" spans="1:11" s="8" customFormat="1" x14ac:dyDescent="0.25">
      <c r="A22" s="16"/>
      <c r="B22" s="13" t="s">
        <v>45</v>
      </c>
      <c r="C22" s="16">
        <v>8</v>
      </c>
      <c r="D22" s="16">
        <f t="shared" si="1"/>
        <v>1</v>
      </c>
      <c r="E22"/>
      <c r="F22"/>
      <c r="G22"/>
      <c r="H22"/>
      <c r="I22"/>
      <c r="J22"/>
      <c r="K22" s="46"/>
    </row>
    <row r="23" spans="1:11" s="8" customFormat="1" x14ac:dyDescent="0.25">
      <c r="A23" s="16"/>
      <c r="B23" s="50" t="s">
        <v>30</v>
      </c>
      <c r="C23" s="16">
        <v>12</v>
      </c>
      <c r="D23" s="16">
        <f t="shared" si="1"/>
        <v>1.5</v>
      </c>
      <c r="E23"/>
      <c r="F23"/>
      <c r="G23"/>
      <c r="H23"/>
      <c r="I23"/>
      <c r="J23"/>
      <c r="K23"/>
    </row>
    <row r="24" spans="1:11" s="8" customFormat="1" x14ac:dyDescent="0.25">
      <c r="A24" s="16"/>
      <c r="B24" s="50" t="s">
        <v>50</v>
      </c>
      <c r="C24" s="16">
        <v>4</v>
      </c>
      <c r="D24" s="16">
        <f t="shared" si="1"/>
        <v>0.5</v>
      </c>
      <c r="E24"/>
      <c r="F24"/>
      <c r="G24"/>
      <c r="H24"/>
      <c r="I24"/>
      <c r="J24"/>
      <c r="K24"/>
    </row>
    <row r="25" spans="1:11" s="8" customFormat="1" x14ac:dyDescent="0.25">
      <c r="A25" s="38"/>
      <c r="B25" s="38" t="s">
        <v>51</v>
      </c>
      <c r="C25" s="52"/>
      <c r="D25" s="52"/>
      <c r="E25"/>
      <c r="F25"/>
      <c r="G25"/>
      <c r="H25"/>
      <c r="I25"/>
      <c r="J25"/>
      <c r="K25"/>
    </row>
    <row r="26" spans="1:11" s="8" customFormat="1" ht="20.25" customHeight="1" x14ac:dyDescent="0.25">
      <c r="A26" s="16"/>
      <c r="B26" s="13" t="s">
        <v>46</v>
      </c>
      <c r="C26" s="16">
        <v>4</v>
      </c>
      <c r="D26" s="16">
        <f t="shared" ref="D26:D34" si="2">C26/8</f>
        <v>0.5</v>
      </c>
      <c r="E26"/>
      <c r="F26"/>
      <c r="G26"/>
      <c r="H26"/>
      <c r="I26"/>
      <c r="J26"/>
      <c r="K26"/>
    </row>
    <row r="27" spans="1:11" s="8" customFormat="1" x14ac:dyDescent="0.25">
      <c r="A27" s="16"/>
      <c r="B27" s="13" t="s">
        <v>57</v>
      </c>
      <c r="C27" s="16">
        <v>18</v>
      </c>
      <c r="D27" s="16">
        <f t="shared" si="2"/>
        <v>2.25</v>
      </c>
      <c r="E27"/>
      <c r="F27"/>
      <c r="G27"/>
      <c r="H27"/>
      <c r="I27"/>
      <c r="J27"/>
      <c r="K27"/>
    </row>
    <row r="28" spans="1:11" s="8" customFormat="1" ht="18.75" customHeight="1" x14ac:dyDescent="0.25">
      <c r="A28" s="16"/>
      <c r="B28" s="13" t="s">
        <v>47</v>
      </c>
      <c r="C28" s="16">
        <v>4</v>
      </c>
      <c r="D28" s="16">
        <f t="shared" si="2"/>
        <v>0.5</v>
      </c>
      <c r="E28"/>
      <c r="F28"/>
      <c r="G28"/>
      <c r="H28"/>
      <c r="I28"/>
      <c r="J28"/>
      <c r="K28"/>
    </row>
    <row r="29" spans="1:11" x14ac:dyDescent="0.25">
      <c r="A29" s="16"/>
      <c r="B29" s="13" t="s">
        <v>48</v>
      </c>
      <c r="C29" s="16">
        <v>12</v>
      </c>
      <c r="D29" s="16">
        <f t="shared" si="2"/>
        <v>1.5</v>
      </c>
      <c r="I29"/>
      <c r="J29"/>
      <c r="K29"/>
    </row>
    <row r="30" spans="1:11" ht="18.75" customHeight="1" x14ac:dyDescent="0.25">
      <c r="A30" s="16"/>
      <c r="B30" s="59" t="s">
        <v>97</v>
      </c>
      <c r="C30" s="16">
        <v>12</v>
      </c>
      <c r="D30" s="16">
        <f t="shared" si="2"/>
        <v>1.5</v>
      </c>
      <c r="I30"/>
      <c r="J30"/>
      <c r="K30"/>
    </row>
    <row r="31" spans="1:11" ht="18.75" customHeight="1" x14ac:dyDescent="0.25">
      <c r="A31" s="16"/>
      <c r="B31" s="13" t="s">
        <v>98</v>
      </c>
      <c r="C31" s="16">
        <v>12</v>
      </c>
      <c r="D31" s="16">
        <f t="shared" si="2"/>
        <v>1.5</v>
      </c>
      <c r="I31"/>
      <c r="J31"/>
      <c r="K31"/>
    </row>
    <row r="32" spans="1:11" ht="18.75" customHeight="1" x14ac:dyDescent="0.25">
      <c r="A32" s="16"/>
      <c r="B32" s="13" t="s">
        <v>52</v>
      </c>
      <c r="C32" s="16"/>
      <c r="D32" s="16">
        <f t="shared" si="2"/>
        <v>0</v>
      </c>
      <c r="I32"/>
      <c r="J32"/>
      <c r="K32"/>
    </row>
    <row r="33" spans="1:11" ht="18.75" customHeight="1" x14ac:dyDescent="0.25">
      <c r="A33" s="16"/>
      <c r="B33" s="13" t="s">
        <v>99</v>
      </c>
      <c r="C33" s="16"/>
      <c r="D33" s="16">
        <f t="shared" si="2"/>
        <v>0</v>
      </c>
      <c r="I33"/>
      <c r="J33"/>
      <c r="K33"/>
    </row>
    <row r="34" spans="1:11" ht="18.75" customHeight="1" x14ac:dyDescent="0.25">
      <c r="A34" s="16"/>
      <c r="B34" s="13" t="s">
        <v>100</v>
      </c>
      <c r="C34" s="16"/>
      <c r="D34" s="16">
        <f t="shared" si="2"/>
        <v>0</v>
      </c>
      <c r="I34"/>
      <c r="J34"/>
      <c r="K34"/>
    </row>
    <row r="35" spans="1:11" ht="18.75" customHeight="1" x14ac:dyDescent="0.25">
      <c r="A35" s="38"/>
      <c r="B35" s="38" t="s">
        <v>53</v>
      </c>
      <c r="C35" s="52"/>
      <c r="D35" s="52"/>
      <c r="I35"/>
      <c r="J35"/>
      <c r="K35"/>
    </row>
    <row r="36" spans="1:11" ht="18.75" customHeight="1" x14ac:dyDescent="0.25">
      <c r="A36" s="16"/>
      <c r="B36" s="60" t="s">
        <v>101</v>
      </c>
      <c r="C36" s="16">
        <v>16</v>
      </c>
      <c r="D36" s="16">
        <f t="shared" ref="D36:D44" si="3">C36/8</f>
        <v>2</v>
      </c>
      <c r="I36"/>
      <c r="J36"/>
      <c r="K36"/>
    </row>
    <row r="37" spans="1:11" ht="18.75" customHeight="1" x14ac:dyDescent="0.25">
      <c r="A37" s="16"/>
      <c r="B37" s="61" t="s">
        <v>54</v>
      </c>
      <c r="C37" s="16"/>
      <c r="D37" s="16">
        <f t="shared" si="3"/>
        <v>0</v>
      </c>
      <c r="I37"/>
      <c r="J37"/>
      <c r="K37"/>
    </row>
    <row r="38" spans="1:11" ht="18.75" customHeight="1" x14ac:dyDescent="0.25">
      <c r="A38" s="16"/>
      <c r="B38" s="13" t="s">
        <v>69</v>
      </c>
      <c r="C38" s="16">
        <v>8</v>
      </c>
      <c r="D38" s="16">
        <f t="shared" si="3"/>
        <v>1</v>
      </c>
      <c r="I38"/>
      <c r="J38"/>
      <c r="K38"/>
    </row>
    <row r="39" spans="1:11" ht="18.75" customHeight="1" x14ac:dyDescent="0.25">
      <c r="A39" s="16"/>
      <c r="B39" s="13" t="s">
        <v>55</v>
      </c>
      <c r="C39" s="16">
        <v>4</v>
      </c>
      <c r="D39" s="16">
        <f t="shared" si="3"/>
        <v>0.5</v>
      </c>
      <c r="I39"/>
      <c r="J39"/>
      <c r="K39"/>
    </row>
    <row r="40" spans="1:11" ht="18.75" customHeight="1" x14ac:dyDescent="0.25">
      <c r="A40" s="16"/>
      <c r="B40" s="13" t="s">
        <v>56</v>
      </c>
      <c r="C40" s="16">
        <v>4</v>
      </c>
      <c r="D40" s="16">
        <f t="shared" si="3"/>
        <v>0.5</v>
      </c>
      <c r="I40"/>
      <c r="J40"/>
      <c r="K40"/>
    </row>
    <row r="41" spans="1:11" ht="18.75" customHeight="1" x14ac:dyDescent="0.25">
      <c r="A41" s="16"/>
      <c r="B41" s="13" t="s">
        <v>102</v>
      </c>
      <c r="C41" s="16">
        <v>16</v>
      </c>
      <c r="D41" s="16">
        <f t="shared" si="3"/>
        <v>2</v>
      </c>
      <c r="I41"/>
      <c r="J41"/>
      <c r="K41"/>
    </row>
    <row r="42" spans="1:11" ht="18.75" customHeight="1" x14ac:dyDescent="0.25">
      <c r="A42" s="16"/>
      <c r="B42" s="13" t="s">
        <v>58</v>
      </c>
      <c r="C42" s="16">
        <v>6</v>
      </c>
      <c r="D42" s="16">
        <f t="shared" si="3"/>
        <v>0.75</v>
      </c>
      <c r="I42"/>
      <c r="J42"/>
      <c r="K42"/>
    </row>
    <row r="43" spans="1:11" ht="18.75" customHeight="1" x14ac:dyDescent="0.25">
      <c r="A43" s="16"/>
      <c r="B43" s="13" t="s">
        <v>59</v>
      </c>
      <c r="C43" s="16">
        <v>2</v>
      </c>
      <c r="D43" s="16">
        <f t="shared" si="3"/>
        <v>0.25</v>
      </c>
      <c r="I43"/>
      <c r="J43"/>
      <c r="K43"/>
    </row>
    <row r="44" spans="1:11" ht="18.75" customHeight="1" x14ac:dyDescent="0.25">
      <c r="A44" s="16"/>
      <c r="B44" s="13" t="s">
        <v>60</v>
      </c>
      <c r="C44" s="16">
        <v>2</v>
      </c>
      <c r="D44" s="16">
        <f t="shared" si="3"/>
        <v>0.25</v>
      </c>
      <c r="I44"/>
      <c r="J44"/>
      <c r="K44"/>
    </row>
    <row r="45" spans="1:11" x14ac:dyDescent="0.25">
      <c r="A45" s="38"/>
      <c r="B45" s="38" t="s">
        <v>104</v>
      </c>
      <c r="C45" s="52"/>
      <c r="D45" s="52"/>
      <c r="I45"/>
      <c r="J45"/>
      <c r="K45"/>
    </row>
    <row r="46" spans="1:11" ht="18.75" customHeight="1" x14ac:dyDescent="0.25">
      <c r="A46" s="16"/>
      <c r="B46" s="13" t="s">
        <v>66</v>
      </c>
      <c r="C46" s="16">
        <v>16</v>
      </c>
      <c r="D46" s="16">
        <f>C46/8</f>
        <v>2</v>
      </c>
      <c r="I46"/>
      <c r="J46"/>
      <c r="K46"/>
    </row>
    <row r="47" spans="1:11" ht="18.75" customHeight="1" x14ac:dyDescent="0.25">
      <c r="A47" s="16"/>
      <c r="B47" s="13" t="s">
        <v>111</v>
      </c>
      <c r="C47" s="16">
        <v>6</v>
      </c>
      <c r="D47" s="16">
        <f t="shared" ref="D47:D49" si="4">C47/8</f>
        <v>0.75</v>
      </c>
      <c r="I47"/>
      <c r="J47"/>
      <c r="K47"/>
    </row>
    <row r="48" spans="1:11" x14ac:dyDescent="0.25">
      <c r="A48" s="16"/>
      <c r="B48" s="13" t="s">
        <v>67</v>
      </c>
      <c r="C48" s="16">
        <v>16</v>
      </c>
      <c r="D48" s="16">
        <f t="shared" si="4"/>
        <v>2</v>
      </c>
      <c r="I48"/>
      <c r="J48"/>
      <c r="K48"/>
    </row>
    <row r="49" spans="1:11" ht="31.5" x14ac:dyDescent="0.25">
      <c r="A49" s="16"/>
      <c r="B49" s="59" t="s">
        <v>68</v>
      </c>
      <c r="C49" s="16">
        <v>16</v>
      </c>
      <c r="D49" s="16">
        <f t="shared" si="4"/>
        <v>2</v>
      </c>
      <c r="I49"/>
      <c r="J49"/>
      <c r="K49"/>
    </row>
    <row r="50" spans="1:11" ht="18.75" customHeight="1" x14ac:dyDescent="0.25">
      <c r="A50" s="38"/>
      <c r="B50" s="38" t="s">
        <v>61</v>
      </c>
      <c r="C50" s="52"/>
      <c r="D50" s="52"/>
      <c r="I50"/>
      <c r="J50"/>
      <c r="K50"/>
    </row>
    <row r="51" spans="1:11" ht="18.75" customHeight="1" x14ac:dyDescent="0.25">
      <c r="A51" s="16"/>
      <c r="B51" s="13" t="s">
        <v>27</v>
      </c>
      <c r="C51" s="16">
        <v>6</v>
      </c>
      <c r="D51" s="16">
        <f>C51/8</f>
        <v>0.75</v>
      </c>
      <c r="I51"/>
      <c r="J51"/>
      <c r="K51"/>
    </row>
    <row r="52" spans="1:11" ht="18.75" customHeight="1" x14ac:dyDescent="0.25">
      <c r="A52" s="16"/>
      <c r="B52" s="13" t="s">
        <v>62</v>
      </c>
      <c r="C52" s="16">
        <v>14</v>
      </c>
      <c r="D52" s="16">
        <f t="shared" ref="D52:D61" si="5">C52/8</f>
        <v>1.75</v>
      </c>
      <c r="I52"/>
      <c r="J52"/>
      <c r="K52"/>
    </row>
    <row r="53" spans="1:11" ht="18.75" customHeight="1" x14ac:dyDescent="0.25">
      <c r="A53" s="16"/>
      <c r="B53" s="13" t="s">
        <v>63</v>
      </c>
      <c r="C53" s="16">
        <v>12</v>
      </c>
      <c r="D53" s="16">
        <f t="shared" si="5"/>
        <v>1.5</v>
      </c>
      <c r="I53"/>
      <c r="J53"/>
      <c r="K53"/>
    </row>
    <row r="54" spans="1:11" ht="18.75" customHeight="1" x14ac:dyDescent="0.25">
      <c r="A54" s="16"/>
      <c r="B54" s="13" t="s">
        <v>64</v>
      </c>
      <c r="C54" s="16">
        <v>12</v>
      </c>
      <c r="D54" s="16">
        <f t="shared" si="5"/>
        <v>1.5</v>
      </c>
      <c r="I54"/>
      <c r="J54"/>
      <c r="K54"/>
    </row>
    <row r="55" spans="1:11" ht="18.75" customHeight="1" x14ac:dyDescent="0.25">
      <c r="A55" s="16"/>
      <c r="B55" s="13" t="s">
        <v>103</v>
      </c>
      <c r="C55" s="16">
        <v>16</v>
      </c>
      <c r="D55" s="16">
        <f t="shared" si="5"/>
        <v>2</v>
      </c>
      <c r="I55"/>
      <c r="J55"/>
      <c r="K55"/>
    </row>
    <row r="56" spans="1:11" ht="18.75" customHeight="1" x14ac:dyDescent="0.25">
      <c r="A56" s="16"/>
      <c r="B56" s="13" t="s">
        <v>65</v>
      </c>
      <c r="C56" s="16"/>
      <c r="D56" s="16">
        <f t="shared" si="5"/>
        <v>0</v>
      </c>
      <c r="I56"/>
      <c r="J56"/>
      <c r="K56"/>
    </row>
    <row r="57" spans="1:11" ht="18.75" customHeight="1" x14ac:dyDescent="0.25">
      <c r="A57" s="16"/>
      <c r="B57" s="13" t="s">
        <v>74</v>
      </c>
      <c r="C57" s="16">
        <v>12</v>
      </c>
      <c r="D57" s="16">
        <f t="shared" si="5"/>
        <v>1.5</v>
      </c>
      <c r="I57"/>
      <c r="J57"/>
      <c r="K57"/>
    </row>
    <row r="58" spans="1:11" ht="18.75" customHeight="1" x14ac:dyDescent="0.25">
      <c r="A58" s="16"/>
      <c r="B58" s="13" t="s">
        <v>77</v>
      </c>
      <c r="C58" s="16">
        <v>12</v>
      </c>
      <c r="D58" s="16">
        <f t="shared" si="5"/>
        <v>1.5</v>
      </c>
      <c r="I58"/>
      <c r="J58"/>
      <c r="K58"/>
    </row>
    <row r="59" spans="1:11" ht="18.75" customHeight="1" x14ac:dyDescent="0.25">
      <c r="A59" s="16"/>
      <c r="B59" s="13" t="s">
        <v>75</v>
      </c>
      <c r="C59" s="16">
        <v>6</v>
      </c>
      <c r="D59" s="16">
        <f t="shared" si="5"/>
        <v>0.75</v>
      </c>
      <c r="I59"/>
      <c r="J59"/>
      <c r="K59"/>
    </row>
    <row r="60" spans="1:11" ht="18.75" customHeight="1" x14ac:dyDescent="0.25">
      <c r="A60" s="16"/>
      <c r="B60" s="13" t="s">
        <v>76</v>
      </c>
      <c r="C60" s="16">
        <v>6</v>
      </c>
      <c r="D60" s="16">
        <f t="shared" si="5"/>
        <v>0.75</v>
      </c>
      <c r="I60"/>
      <c r="J60"/>
      <c r="K60"/>
    </row>
    <row r="61" spans="1:11" x14ac:dyDescent="0.25">
      <c r="A61" s="16"/>
      <c r="B61" s="13" t="s">
        <v>93</v>
      </c>
      <c r="C61" s="16">
        <v>32</v>
      </c>
      <c r="D61" s="16">
        <f t="shared" si="5"/>
        <v>4</v>
      </c>
    </row>
    <row r="62" spans="1:11" x14ac:dyDescent="0.25">
      <c r="A62" s="38"/>
      <c r="B62" s="38" t="s">
        <v>105</v>
      </c>
      <c r="C62" s="52"/>
      <c r="D62" s="52"/>
    </row>
    <row r="63" spans="1:11" x14ac:dyDescent="0.25">
      <c r="A63" s="16"/>
      <c r="B63" s="13" t="s">
        <v>70</v>
      </c>
      <c r="C63" s="16">
        <v>4</v>
      </c>
      <c r="D63" s="16">
        <f>C63/8</f>
        <v>0.5</v>
      </c>
    </row>
    <row r="64" spans="1:11" x14ac:dyDescent="0.25">
      <c r="A64" s="16"/>
      <c r="B64" s="13" t="s">
        <v>72</v>
      </c>
      <c r="C64" s="16">
        <v>6</v>
      </c>
      <c r="D64" s="16">
        <f t="shared" ref="D64:D71" si="6">C64/8</f>
        <v>0.75</v>
      </c>
    </row>
    <row r="65" spans="1:4" x14ac:dyDescent="0.25">
      <c r="A65" s="16"/>
      <c r="B65" s="13" t="s">
        <v>71</v>
      </c>
      <c r="C65" s="16">
        <v>6</v>
      </c>
      <c r="D65" s="16">
        <f t="shared" si="6"/>
        <v>0.75</v>
      </c>
    </row>
    <row r="66" spans="1:4" x14ac:dyDescent="0.25">
      <c r="A66" s="16"/>
      <c r="B66" s="13" t="s">
        <v>28</v>
      </c>
      <c r="C66" s="16">
        <v>6</v>
      </c>
      <c r="D66" s="16">
        <f t="shared" si="6"/>
        <v>0.75</v>
      </c>
    </row>
    <row r="67" spans="1:4" x14ac:dyDescent="0.25">
      <c r="A67" s="16"/>
      <c r="B67" s="13" t="s">
        <v>73</v>
      </c>
      <c r="C67" s="16">
        <v>6</v>
      </c>
      <c r="D67" s="16">
        <f t="shared" si="6"/>
        <v>0.75</v>
      </c>
    </row>
    <row r="68" spans="1:4" x14ac:dyDescent="0.25">
      <c r="A68" s="16"/>
      <c r="B68" s="13" t="s">
        <v>106</v>
      </c>
      <c r="C68" s="16">
        <v>8</v>
      </c>
      <c r="D68" s="16">
        <f t="shared" si="6"/>
        <v>1</v>
      </c>
    </row>
    <row r="69" spans="1:4" x14ac:dyDescent="0.25">
      <c r="A69" s="16"/>
      <c r="B69" s="13" t="s">
        <v>78</v>
      </c>
      <c r="C69" s="16">
        <v>4</v>
      </c>
      <c r="D69" s="16">
        <f t="shared" si="6"/>
        <v>0.5</v>
      </c>
    </row>
    <row r="70" spans="1:4" x14ac:dyDescent="0.25">
      <c r="A70" s="16"/>
      <c r="B70" s="13" t="s">
        <v>79</v>
      </c>
      <c r="C70" s="16">
        <v>12</v>
      </c>
      <c r="D70" s="16">
        <f t="shared" si="6"/>
        <v>1.5</v>
      </c>
    </row>
    <row r="71" spans="1:4" x14ac:dyDescent="0.25">
      <c r="A71" s="16"/>
      <c r="B71" s="13" t="s">
        <v>80</v>
      </c>
      <c r="C71" s="16">
        <v>4</v>
      </c>
      <c r="D71" s="16">
        <f t="shared" si="6"/>
        <v>0.5</v>
      </c>
    </row>
    <row r="72" spans="1:4" x14ac:dyDescent="0.25">
      <c r="A72" s="38"/>
      <c r="B72" s="38" t="s">
        <v>91</v>
      </c>
      <c r="C72" s="52"/>
      <c r="D72" s="52"/>
    </row>
    <row r="73" spans="1:4" x14ac:dyDescent="0.25">
      <c r="A73" s="16"/>
      <c r="B73" s="13" t="s">
        <v>81</v>
      </c>
      <c r="C73" s="16">
        <v>12</v>
      </c>
      <c r="D73" s="16">
        <f>C73/8</f>
        <v>1.5</v>
      </c>
    </row>
    <row r="74" spans="1:4" x14ac:dyDescent="0.25">
      <c r="A74" s="16"/>
      <c r="B74" s="13" t="s">
        <v>82</v>
      </c>
      <c r="C74" s="16">
        <v>12</v>
      </c>
      <c r="D74" s="16">
        <f t="shared" ref="D74:D83" si="7">C74/8</f>
        <v>1.5</v>
      </c>
    </row>
    <row r="75" spans="1:4" x14ac:dyDescent="0.25">
      <c r="A75" s="16"/>
      <c r="B75" s="13" t="s">
        <v>113</v>
      </c>
      <c r="C75" s="16">
        <v>40</v>
      </c>
      <c r="D75" s="16">
        <f t="shared" si="7"/>
        <v>5</v>
      </c>
    </row>
    <row r="76" spans="1:4" x14ac:dyDescent="0.25">
      <c r="A76" s="16"/>
      <c r="B76" s="13" t="s">
        <v>83</v>
      </c>
      <c r="C76" s="16"/>
      <c r="D76" s="16">
        <f t="shared" si="7"/>
        <v>0</v>
      </c>
    </row>
    <row r="77" spans="1:4" x14ac:dyDescent="0.25">
      <c r="A77" s="16"/>
      <c r="B77" s="13" t="s">
        <v>84</v>
      </c>
      <c r="C77" s="16"/>
      <c r="D77" s="16">
        <f t="shared" si="7"/>
        <v>0</v>
      </c>
    </row>
    <row r="78" spans="1:4" x14ac:dyDescent="0.25">
      <c r="A78" s="16"/>
      <c r="B78" s="13" t="s">
        <v>85</v>
      </c>
      <c r="C78" s="16"/>
      <c r="D78" s="16">
        <f t="shared" si="7"/>
        <v>0</v>
      </c>
    </row>
    <row r="79" spans="1:4" x14ac:dyDescent="0.25">
      <c r="A79" s="16"/>
      <c r="B79" s="13" t="s">
        <v>86</v>
      </c>
      <c r="C79" s="16"/>
      <c r="D79" s="16">
        <f t="shared" si="7"/>
        <v>0</v>
      </c>
    </row>
    <row r="80" spans="1:4" x14ac:dyDescent="0.25">
      <c r="A80" s="13"/>
      <c r="B80" s="13" t="s">
        <v>87</v>
      </c>
      <c r="C80" s="16"/>
      <c r="D80" s="16">
        <f t="shared" si="7"/>
        <v>0</v>
      </c>
    </row>
    <row r="81" spans="1:4" x14ac:dyDescent="0.25">
      <c r="A81" s="13"/>
      <c r="B81" s="13" t="s">
        <v>88</v>
      </c>
      <c r="C81" s="16">
        <v>12</v>
      </c>
      <c r="D81" s="16">
        <f t="shared" si="7"/>
        <v>1.5</v>
      </c>
    </row>
    <row r="82" spans="1:4" x14ac:dyDescent="0.25">
      <c r="A82" s="13"/>
      <c r="B82" s="13" t="s">
        <v>92</v>
      </c>
      <c r="C82" s="16"/>
      <c r="D82" s="16">
        <f t="shared" si="7"/>
        <v>0</v>
      </c>
    </row>
    <row r="83" spans="1:4" x14ac:dyDescent="0.25">
      <c r="A83" s="13"/>
      <c r="B83" s="13" t="s">
        <v>94</v>
      </c>
      <c r="C83" s="16"/>
      <c r="D83" s="16">
        <f t="shared" si="7"/>
        <v>0</v>
      </c>
    </row>
    <row r="84" spans="1:4" x14ac:dyDescent="0.25">
      <c r="A84" s="38"/>
      <c r="B84" s="38" t="s">
        <v>89</v>
      </c>
      <c r="C84" s="52"/>
      <c r="D84" s="52"/>
    </row>
    <row r="85" spans="1:4" x14ac:dyDescent="0.25">
      <c r="A85" s="13"/>
      <c r="B85" s="13" t="s">
        <v>36</v>
      </c>
      <c r="C85" s="16">
        <v>6</v>
      </c>
      <c r="D85" s="16">
        <f>C85/8</f>
        <v>0.75</v>
      </c>
    </row>
    <row r="86" spans="1:4" x14ac:dyDescent="0.25">
      <c r="A86" s="16"/>
      <c r="B86" s="13" t="s">
        <v>32</v>
      </c>
      <c r="C86" s="16">
        <v>6</v>
      </c>
      <c r="D86" s="16">
        <f t="shared" ref="D86:D91" si="8">C86/8</f>
        <v>0.75</v>
      </c>
    </row>
    <row r="87" spans="1:4" x14ac:dyDescent="0.25">
      <c r="A87" s="16"/>
      <c r="B87" s="13" t="s">
        <v>33</v>
      </c>
      <c r="C87" s="16">
        <v>6</v>
      </c>
      <c r="D87" s="16">
        <f t="shared" si="8"/>
        <v>0.75</v>
      </c>
    </row>
    <row r="88" spans="1:4" x14ac:dyDescent="0.25">
      <c r="A88" s="16"/>
      <c r="B88" s="13" t="s">
        <v>34</v>
      </c>
      <c r="C88" s="16">
        <v>6</v>
      </c>
      <c r="D88" s="16">
        <f t="shared" si="8"/>
        <v>0.75</v>
      </c>
    </row>
    <row r="89" spans="1:4" x14ac:dyDescent="0.25">
      <c r="A89" s="16"/>
      <c r="B89" s="53" t="s">
        <v>35</v>
      </c>
      <c r="C89" s="16">
        <v>6</v>
      </c>
      <c r="D89" s="16">
        <f t="shared" si="8"/>
        <v>0.75</v>
      </c>
    </row>
    <row r="90" spans="1:4" x14ac:dyDescent="0.25">
      <c r="A90" s="16"/>
      <c r="B90" s="13" t="s">
        <v>90</v>
      </c>
      <c r="C90" s="16">
        <v>6</v>
      </c>
      <c r="D90" s="16">
        <f t="shared" si="8"/>
        <v>0.75</v>
      </c>
    </row>
    <row r="91" spans="1:4" x14ac:dyDescent="0.25">
      <c r="A91" s="16"/>
      <c r="B91" s="13" t="s">
        <v>31</v>
      </c>
      <c r="C91" s="16">
        <v>6</v>
      </c>
      <c r="D91" s="16">
        <f t="shared" si="8"/>
        <v>0.75</v>
      </c>
    </row>
    <row r="92" spans="1:4" x14ac:dyDescent="0.25">
      <c r="A92" s="21"/>
      <c r="B92" s="20" t="s">
        <v>8</v>
      </c>
      <c r="C92" s="21"/>
      <c r="D92" s="21"/>
    </row>
    <row r="93" spans="1:4" x14ac:dyDescent="0.25">
      <c r="A93" s="16"/>
      <c r="B93" s="22" t="s">
        <v>9</v>
      </c>
      <c r="C93" s="16">
        <f>SUM(C14:C91)*0.35</f>
        <v>186.89999999999998</v>
      </c>
      <c r="D93" s="16">
        <f t="shared" ref="D93:D95" si="9">C93/8</f>
        <v>23.362499999999997</v>
      </c>
    </row>
    <row r="94" spans="1:4" x14ac:dyDescent="0.25">
      <c r="A94" s="16"/>
      <c r="B94" s="22" t="s">
        <v>5</v>
      </c>
      <c r="C94" s="16">
        <v>40</v>
      </c>
      <c r="D94" s="16">
        <f t="shared" si="9"/>
        <v>5</v>
      </c>
    </row>
    <row r="95" spans="1:4" x14ac:dyDescent="0.25">
      <c r="A95" s="16"/>
      <c r="B95" s="35" t="s">
        <v>22</v>
      </c>
      <c r="C95" s="16">
        <v>16</v>
      </c>
      <c r="D95" s="16">
        <f t="shared" si="9"/>
        <v>2</v>
      </c>
    </row>
    <row r="96" spans="1:4" x14ac:dyDescent="0.25">
      <c r="A96" s="19"/>
      <c r="B96" s="19" t="s">
        <v>2</v>
      </c>
      <c r="C96" s="37"/>
      <c r="D96" s="37">
        <f>SUM(D8:D95)</f>
        <v>119.6875</v>
      </c>
    </row>
    <row r="97" spans="1:4" x14ac:dyDescent="0.25">
      <c r="A97" s="16"/>
      <c r="B97" s="41"/>
      <c r="C97" s="42"/>
      <c r="D97" s="16"/>
    </row>
    <row r="98" spans="1:4" x14ac:dyDescent="0.25">
      <c r="A98" s="16"/>
      <c r="B98" s="39"/>
      <c r="C98" s="40"/>
    </row>
    <row r="99" spans="1:4" x14ac:dyDescent="0.25">
      <c r="A99" s="16"/>
      <c r="B99" s="47" t="s">
        <v>10</v>
      </c>
    </row>
    <row r="100" spans="1:4" x14ac:dyDescent="0.25">
      <c r="A100" s="16"/>
      <c r="B100" s="1" t="s">
        <v>29</v>
      </c>
    </row>
  </sheetData>
  <mergeCells count="4">
    <mergeCell ref="I8:I10"/>
    <mergeCell ref="J8:J10"/>
    <mergeCell ref="K8:K9"/>
    <mergeCell ref="L8:L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"/>
  <sheetViews>
    <sheetView zoomScale="80" zoomScaleNormal="80" workbookViewId="0">
      <selection activeCell="F24" sqref="F24"/>
    </sheetView>
  </sheetViews>
  <sheetFormatPr defaultColWidth="10.875" defaultRowHeight="15.75" x14ac:dyDescent="0.25"/>
  <cols>
    <col min="1" max="1" width="7.5" style="2" customWidth="1"/>
    <col min="2" max="2" width="100" style="1" bestFit="1" customWidth="1"/>
    <col min="3" max="3" width="14.25" style="2" customWidth="1"/>
    <col min="4" max="4" width="13.875" style="54" customWidth="1"/>
    <col min="5" max="5" width="19.125" style="1" customWidth="1"/>
    <col min="6" max="6" width="12.75" style="1" customWidth="1"/>
    <col min="7" max="7" width="10.875" style="1"/>
    <col min="8" max="8" width="10.75" style="1" customWidth="1"/>
    <col min="9" max="9" width="0.25" style="1" hidden="1" customWidth="1"/>
    <col min="10" max="10" width="10.875" style="1" hidden="1" customWidth="1"/>
    <col min="11" max="11" width="10.875" style="1"/>
    <col min="12" max="12" width="13.5" style="1" customWidth="1"/>
    <col min="13" max="16384" width="10.875" style="1"/>
  </cols>
  <sheetData>
    <row r="1" spans="1:12" ht="15.75" customHeight="1" x14ac:dyDescent="0.25">
      <c r="A1" s="4"/>
      <c r="B1" s="4"/>
      <c r="C1" s="3"/>
      <c r="D1" s="3"/>
    </row>
    <row r="2" spans="1:12" ht="15.75" customHeight="1" x14ac:dyDescent="0.25">
      <c r="A2" s="5"/>
      <c r="B2" s="5"/>
      <c r="C2" s="3"/>
      <c r="D2" s="3"/>
    </row>
    <row r="3" spans="1:12" ht="15.75" customHeight="1" x14ac:dyDescent="0.25">
      <c r="A3" s="5"/>
      <c r="B3" s="9" t="s">
        <v>40</v>
      </c>
      <c r="C3" s="3"/>
      <c r="D3" s="14" t="s">
        <v>41</v>
      </c>
    </row>
    <row r="4" spans="1:12" ht="15.75" customHeight="1" x14ac:dyDescent="0.25">
      <c r="A4" s="5"/>
      <c r="B4" s="3"/>
      <c r="C4" s="3"/>
      <c r="D4" s="15" t="s">
        <v>42</v>
      </c>
    </row>
    <row r="5" spans="1:12" ht="15.75" customHeight="1" x14ac:dyDescent="0.25">
      <c r="A5" s="6"/>
      <c r="B5" s="6"/>
      <c r="C5" s="17"/>
      <c r="D5" s="17"/>
      <c r="E5" s="28"/>
    </row>
    <row r="6" spans="1:12" s="7" customFormat="1" ht="18" customHeight="1" x14ac:dyDescent="0.25">
      <c r="A6" s="10"/>
      <c r="B6" s="11" t="s">
        <v>0</v>
      </c>
      <c r="C6" s="51" t="s">
        <v>7</v>
      </c>
      <c r="D6" s="10" t="s">
        <v>1</v>
      </c>
      <c r="E6" s="31" t="s">
        <v>37</v>
      </c>
      <c r="F6" s="23" t="s">
        <v>13</v>
      </c>
      <c r="G6" s="24" t="s">
        <v>1</v>
      </c>
      <c r="H6" s="24" t="s">
        <v>2</v>
      </c>
      <c r="I6" s="33"/>
      <c r="J6" s="33"/>
    </row>
    <row r="7" spans="1:12" s="7" customFormat="1" ht="18" customHeight="1" x14ac:dyDescent="0.25">
      <c r="A7" s="10"/>
      <c r="B7" s="12" t="s">
        <v>3</v>
      </c>
      <c r="C7" s="18"/>
      <c r="D7" s="10"/>
      <c r="E7" s="32" t="s">
        <v>14</v>
      </c>
      <c r="F7" s="30">
        <v>1</v>
      </c>
      <c r="G7" s="44">
        <f>D11/F7</f>
        <v>10</v>
      </c>
      <c r="H7" s="43">
        <f>F7*G7</f>
        <v>10</v>
      </c>
      <c r="I7" s="33"/>
      <c r="J7" s="33"/>
      <c r="K7" s="48"/>
      <c r="L7" s="49"/>
    </row>
    <row r="8" spans="1:12" s="7" customFormat="1" ht="18" customHeight="1" x14ac:dyDescent="0.25">
      <c r="A8" s="16">
        <v>1</v>
      </c>
      <c r="B8" s="13" t="s">
        <v>12</v>
      </c>
      <c r="C8" s="16">
        <v>24</v>
      </c>
      <c r="D8" s="16">
        <f>C8/8</f>
        <v>3</v>
      </c>
      <c r="E8" s="32" t="s">
        <v>15</v>
      </c>
      <c r="F8" s="30">
        <v>1.5</v>
      </c>
      <c r="G8" s="44">
        <f>34/F8</f>
        <v>22.666666666666668</v>
      </c>
      <c r="H8" s="43">
        <f t="shared" ref="H8:H13" si="0">F8*G8</f>
        <v>34</v>
      </c>
      <c r="I8" s="62">
        <f>SUM(D14:D91)</f>
        <v>66.75</v>
      </c>
      <c r="J8" s="63">
        <f>SUM(H8:H10)</f>
        <v>73.575000000000003</v>
      </c>
      <c r="K8" s="64">
        <f>SUM(D14:D91)</f>
        <v>66.75</v>
      </c>
      <c r="L8" s="65">
        <f>SUM(H8:H9)</f>
        <v>67</v>
      </c>
    </row>
    <row r="9" spans="1:12" s="7" customFormat="1" ht="18" customHeight="1" x14ac:dyDescent="0.25">
      <c r="A9" s="16">
        <v>2</v>
      </c>
      <c r="B9" s="13" t="s">
        <v>6</v>
      </c>
      <c r="C9" s="16">
        <f>SUM(C16:C91)*0.1</f>
        <v>52.6</v>
      </c>
      <c r="D9" s="16">
        <f t="shared" ref="D9:D10" si="1">C9/8</f>
        <v>6.5750000000000002</v>
      </c>
      <c r="E9" s="32" t="s">
        <v>16</v>
      </c>
      <c r="F9" s="30">
        <v>1.5</v>
      </c>
      <c r="G9" s="44">
        <f>33/F9</f>
        <v>22</v>
      </c>
      <c r="H9" s="43">
        <f t="shared" si="0"/>
        <v>33</v>
      </c>
      <c r="I9" s="62"/>
      <c r="J9" s="63"/>
      <c r="K9" s="64"/>
      <c r="L9" s="65"/>
    </row>
    <row r="10" spans="1:12" s="7" customFormat="1" ht="18" customHeight="1" x14ac:dyDescent="0.25">
      <c r="A10" s="16">
        <v>3</v>
      </c>
      <c r="B10" s="13" t="s">
        <v>25</v>
      </c>
      <c r="C10" s="16">
        <v>24</v>
      </c>
      <c r="D10" s="16">
        <f t="shared" si="1"/>
        <v>3</v>
      </c>
      <c r="E10" s="32" t="s">
        <v>17</v>
      </c>
      <c r="F10" s="30">
        <v>1</v>
      </c>
      <c r="G10" s="44">
        <f>D9/F10</f>
        <v>6.5750000000000002</v>
      </c>
      <c r="H10" s="43">
        <f t="shared" si="0"/>
        <v>6.5750000000000002</v>
      </c>
      <c r="I10" s="62"/>
      <c r="J10" s="63"/>
      <c r="K10" s="48"/>
      <c r="L10" s="49"/>
    </row>
    <row r="11" spans="1:12" s="8" customFormat="1" ht="18" customHeight="1" x14ac:dyDescent="0.25">
      <c r="A11" s="16">
        <v>4</v>
      </c>
      <c r="B11" s="13" t="s">
        <v>108</v>
      </c>
      <c r="C11" s="16">
        <v>80</v>
      </c>
      <c r="D11" s="16">
        <v>10</v>
      </c>
      <c r="E11" s="32" t="s">
        <v>18</v>
      </c>
      <c r="F11" s="30">
        <v>1</v>
      </c>
      <c r="G11" s="44">
        <f>D8/F11</f>
        <v>3</v>
      </c>
      <c r="H11" s="43">
        <f t="shared" si="0"/>
        <v>3</v>
      </c>
      <c r="I11" s="33"/>
      <c r="J11" s="33"/>
      <c r="K11" s="48"/>
      <c r="L11" s="49"/>
    </row>
    <row r="12" spans="1:12" s="8" customFormat="1" ht="18" customHeight="1" x14ac:dyDescent="0.25">
      <c r="A12" s="16"/>
      <c r="B12" s="13" t="s">
        <v>107</v>
      </c>
      <c r="C12" s="16"/>
      <c r="D12" s="16"/>
      <c r="E12" s="32" t="s">
        <v>20</v>
      </c>
      <c r="F12" s="30">
        <v>1</v>
      </c>
      <c r="G12" s="44">
        <f>D10/F12</f>
        <v>3</v>
      </c>
      <c r="H12" s="43">
        <f t="shared" si="0"/>
        <v>3</v>
      </c>
      <c r="I12" s="33"/>
      <c r="J12" s="33"/>
      <c r="K12" s="48"/>
      <c r="L12" s="49"/>
    </row>
    <row r="13" spans="1:12" s="8" customFormat="1" ht="18" customHeight="1" x14ac:dyDescent="0.25">
      <c r="A13" s="10"/>
      <c r="B13" s="12" t="s">
        <v>4</v>
      </c>
      <c r="C13" s="18"/>
      <c r="D13" s="18"/>
      <c r="E13" s="32" t="s">
        <v>11</v>
      </c>
      <c r="F13" s="30">
        <v>2</v>
      </c>
      <c r="G13" s="44">
        <f>SUM(D93:D94)/F13</f>
        <v>14.181249999999999</v>
      </c>
      <c r="H13" s="43">
        <f t="shared" si="0"/>
        <v>28.362499999999997</v>
      </c>
      <c r="I13" s="33"/>
      <c r="J13" s="33"/>
      <c r="K13" s="48"/>
      <c r="L13" s="49"/>
    </row>
    <row r="14" spans="1:12" s="8" customFormat="1" ht="18" customHeight="1" x14ac:dyDescent="0.25">
      <c r="A14" s="16">
        <v>5</v>
      </c>
      <c r="B14" s="34" t="s">
        <v>21</v>
      </c>
      <c r="C14" s="16">
        <v>8</v>
      </c>
      <c r="D14" s="16">
        <f>C14/8</f>
        <v>1</v>
      </c>
      <c r="E14" s="36" t="s">
        <v>19</v>
      </c>
      <c r="F14" s="30">
        <f>SUM(F7:F13)</f>
        <v>9</v>
      </c>
      <c r="G14" s="44">
        <f>SUM(G7:G13)</f>
        <v>81.42291666666668</v>
      </c>
      <c r="H14" s="43">
        <f>SUM(H7:H13)</f>
        <v>117.9375</v>
      </c>
      <c r="I14" s="33"/>
      <c r="J14" s="33"/>
      <c r="K14" s="48"/>
      <c r="L14" s="49"/>
    </row>
    <row r="15" spans="1:12" s="8" customFormat="1" ht="18" customHeight="1" x14ac:dyDescent="0.25">
      <c r="A15" s="21"/>
      <c r="B15" s="38" t="s">
        <v>110</v>
      </c>
      <c r="C15" s="21"/>
      <c r="D15" s="21"/>
      <c r="E15" s="56" t="s">
        <v>38</v>
      </c>
      <c r="F15" s="55" t="s">
        <v>38</v>
      </c>
      <c r="G15" s="55" t="s">
        <v>39</v>
      </c>
      <c r="H15" s="55" t="s">
        <v>39</v>
      </c>
      <c r="I15" s="29"/>
      <c r="J15" s="7"/>
    </row>
    <row r="16" spans="1:12" s="8" customFormat="1" ht="18" customHeight="1" x14ac:dyDescent="0.25">
      <c r="A16" s="16"/>
      <c r="B16" s="13" t="s">
        <v>26</v>
      </c>
      <c r="C16" s="16">
        <v>8</v>
      </c>
      <c r="D16" s="16">
        <f>C16/8</f>
        <v>1</v>
      </c>
      <c r="E16" t="s">
        <v>23</v>
      </c>
      <c r="F16" s="46">
        <f>H14</f>
        <v>117.9375</v>
      </c>
      <c r="G16" s="45" t="s">
        <v>109</v>
      </c>
      <c r="H16"/>
      <c r="I16" s="7"/>
      <c r="K16" s="8">
        <f>F16/8</f>
        <v>14.7421875</v>
      </c>
    </row>
    <row r="17" spans="1:11" s="8" customFormat="1" ht="18" customHeight="1" x14ac:dyDescent="0.25">
      <c r="A17" s="16"/>
      <c r="B17" s="50" t="s">
        <v>95</v>
      </c>
      <c r="C17" s="16">
        <v>6</v>
      </c>
      <c r="D17" s="16">
        <f t="shared" ref="D17:D24" si="2">C17/8</f>
        <v>0.75</v>
      </c>
      <c r="E17" t="s">
        <v>24</v>
      </c>
      <c r="F17" s="46">
        <f>SUM(G7,G9,G13)</f>
        <v>46.181249999999999</v>
      </c>
      <c r="G17" s="45" t="s">
        <v>109</v>
      </c>
      <c r="H17"/>
      <c r="I17" s="7"/>
      <c r="K17" s="8">
        <f>F17/20</f>
        <v>2.3090625</v>
      </c>
    </row>
    <row r="18" spans="1:11" s="8" customFormat="1" ht="18" customHeight="1" x14ac:dyDescent="0.25">
      <c r="A18" s="16"/>
      <c r="B18" s="13" t="s">
        <v>49</v>
      </c>
      <c r="C18" s="16"/>
      <c r="D18" s="16">
        <f t="shared" si="2"/>
        <v>0</v>
      </c>
      <c r="E18" s="25"/>
      <c r="F18" s="26"/>
      <c r="G18" s="26"/>
      <c r="H18" s="27"/>
      <c r="I18" s="7"/>
    </row>
    <row r="19" spans="1:11" s="8" customFormat="1" ht="18.75" customHeight="1" x14ac:dyDescent="0.25">
      <c r="A19" s="16"/>
      <c r="B19" s="13" t="s">
        <v>96</v>
      </c>
      <c r="C19" s="16"/>
      <c r="D19" s="16">
        <f t="shared" si="2"/>
        <v>0</v>
      </c>
      <c r="E19"/>
      <c r="F19"/>
      <c r="G19"/>
      <c r="H19"/>
      <c r="I19"/>
      <c r="J19"/>
      <c r="K19"/>
    </row>
    <row r="20" spans="1:11" s="8" customFormat="1" ht="18.75" customHeight="1" x14ac:dyDescent="0.25">
      <c r="A20" s="16"/>
      <c r="B20" s="13" t="s">
        <v>43</v>
      </c>
      <c r="C20" s="16"/>
      <c r="D20" s="16">
        <f t="shared" si="2"/>
        <v>0</v>
      </c>
      <c r="E20"/>
      <c r="F20"/>
      <c r="G20"/>
      <c r="H20"/>
      <c r="I20"/>
      <c r="J20"/>
      <c r="K20"/>
    </row>
    <row r="21" spans="1:11" s="8" customFormat="1" x14ac:dyDescent="0.25">
      <c r="A21" s="16"/>
      <c r="B21" s="13" t="s">
        <v>44</v>
      </c>
      <c r="C21" s="16">
        <v>12</v>
      </c>
      <c r="D21" s="16">
        <f t="shared" si="2"/>
        <v>1.5</v>
      </c>
      <c r="E21"/>
      <c r="F21"/>
      <c r="G21"/>
      <c r="H21"/>
      <c r="I21"/>
      <c r="J21"/>
      <c r="K21"/>
    </row>
    <row r="22" spans="1:11" s="8" customFormat="1" x14ac:dyDescent="0.25">
      <c r="A22" s="16"/>
      <c r="B22" s="13" t="s">
        <v>45</v>
      </c>
      <c r="C22" s="16">
        <v>8</v>
      </c>
      <c r="D22" s="16">
        <f t="shared" si="2"/>
        <v>1</v>
      </c>
      <c r="E22"/>
      <c r="F22"/>
      <c r="G22"/>
      <c r="H22"/>
      <c r="I22"/>
      <c r="J22"/>
      <c r="K22" s="46"/>
    </row>
    <row r="23" spans="1:11" s="8" customFormat="1" x14ac:dyDescent="0.25">
      <c r="A23" s="16"/>
      <c r="B23" s="50" t="s">
        <v>30</v>
      </c>
      <c r="C23" s="16">
        <v>12</v>
      </c>
      <c r="D23" s="16">
        <f t="shared" si="2"/>
        <v>1.5</v>
      </c>
      <c r="E23"/>
      <c r="F23"/>
      <c r="G23"/>
      <c r="H23"/>
      <c r="I23"/>
      <c r="J23"/>
      <c r="K23"/>
    </row>
    <row r="24" spans="1:11" s="8" customFormat="1" x14ac:dyDescent="0.25">
      <c r="A24" s="16"/>
      <c r="B24" s="50" t="s">
        <v>50</v>
      </c>
      <c r="C24" s="16">
        <v>4</v>
      </c>
      <c r="D24" s="16">
        <f t="shared" si="2"/>
        <v>0.5</v>
      </c>
      <c r="E24"/>
      <c r="F24"/>
      <c r="G24"/>
      <c r="H24"/>
      <c r="I24"/>
      <c r="J24"/>
      <c r="K24"/>
    </row>
    <row r="25" spans="1:11" s="8" customFormat="1" x14ac:dyDescent="0.25">
      <c r="A25" s="38"/>
      <c r="B25" s="38" t="s">
        <v>51</v>
      </c>
      <c r="C25" s="52"/>
      <c r="D25" s="52"/>
      <c r="E25"/>
      <c r="F25"/>
      <c r="G25"/>
      <c r="H25"/>
      <c r="I25"/>
      <c r="J25"/>
      <c r="K25"/>
    </row>
    <row r="26" spans="1:11" s="8" customFormat="1" ht="20.25" customHeight="1" x14ac:dyDescent="0.25">
      <c r="A26" s="16"/>
      <c r="B26" s="13" t="s">
        <v>46</v>
      </c>
      <c r="C26" s="16">
        <v>4</v>
      </c>
      <c r="D26" s="16">
        <f t="shared" ref="D26:D34" si="3">C26/8</f>
        <v>0.5</v>
      </c>
      <c r="E26"/>
      <c r="F26"/>
      <c r="G26"/>
      <c r="H26"/>
      <c r="I26"/>
      <c r="J26"/>
      <c r="K26"/>
    </row>
    <row r="27" spans="1:11" s="8" customFormat="1" x14ac:dyDescent="0.25">
      <c r="A27" s="16"/>
      <c r="B27" s="13" t="s">
        <v>57</v>
      </c>
      <c r="C27" s="16">
        <v>18</v>
      </c>
      <c r="D27" s="16">
        <f t="shared" si="3"/>
        <v>2.25</v>
      </c>
      <c r="E27"/>
      <c r="F27"/>
      <c r="G27"/>
      <c r="H27"/>
      <c r="I27"/>
      <c r="J27"/>
      <c r="K27"/>
    </row>
    <row r="28" spans="1:11" s="8" customFormat="1" ht="18.75" customHeight="1" x14ac:dyDescent="0.25">
      <c r="A28" s="16"/>
      <c r="B28" s="13" t="s">
        <v>47</v>
      </c>
      <c r="C28" s="16">
        <v>4</v>
      </c>
      <c r="D28" s="16">
        <f t="shared" si="3"/>
        <v>0.5</v>
      </c>
      <c r="E28"/>
      <c r="F28"/>
      <c r="G28"/>
      <c r="H28"/>
      <c r="I28"/>
      <c r="J28"/>
      <c r="K28"/>
    </row>
    <row r="29" spans="1:11" x14ac:dyDescent="0.25">
      <c r="A29" s="16"/>
      <c r="B29" s="13" t="s">
        <v>48</v>
      </c>
      <c r="C29" s="16">
        <v>12</v>
      </c>
      <c r="D29" s="16">
        <f t="shared" si="3"/>
        <v>1.5</v>
      </c>
      <c r="E29"/>
      <c r="F29"/>
      <c r="G29"/>
      <c r="H29"/>
      <c r="I29"/>
      <c r="J29"/>
      <c r="K29"/>
    </row>
    <row r="30" spans="1:11" ht="18.75" customHeight="1" x14ac:dyDescent="0.25">
      <c r="A30" s="16"/>
      <c r="B30" s="59" t="s">
        <v>97</v>
      </c>
      <c r="C30" s="16">
        <v>12</v>
      </c>
      <c r="D30" s="16">
        <f t="shared" si="3"/>
        <v>1.5</v>
      </c>
      <c r="E30"/>
      <c r="F30"/>
      <c r="G30"/>
      <c r="H30"/>
      <c r="I30"/>
      <c r="J30"/>
      <c r="K30"/>
    </row>
    <row r="31" spans="1:11" ht="18.75" customHeight="1" x14ac:dyDescent="0.25">
      <c r="A31" s="16"/>
      <c r="B31" s="13" t="s">
        <v>98</v>
      </c>
      <c r="C31" s="16">
        <v>12</v>
      </c>
      <c r="D31" s="16">
        <f t="shared" si="3"/>
        <v>1.5</v>
      </c>
      <c r="E31"/>
      <c r="F31"/>
      <c r="G31"/>
      <c r="H31"/>
      <c r="I31"/>
      <c r="J31"/>
      <c r="K31"/>
    </row>
    <row r="32" spans="1:11" ht="18.75" customHeight="1" x14ac:dyDescent="0.25">
      <c r="A32" s="16"/>
      <c r="B32" s="13" t="s">
        <v>52</v>
      </c>
      <c r="C32" s="16"/>
      <c r="D32" s="16">
        <f t="shared" si="3"/>
        <v>0</v>
      </c>
      <c r="E32"/>
      <c r="F32"/>
      <c r="G32"/>
      <c r="H32"/>
      <c r="I32"/>
      <c r="J32"/>
      <c r="K32"/>
    </row>
    <row r="33" spans="1:11" ht="18.75" customHeight="1" x14ac:dyDescent="0.25">
      <c r="A33" s="16"/>
      <c r="B33" s="13" t="s">
        <v>99</v>
      </c>
      <c r="C33" s="16"/>
      <c r="D33" s="16">
        <f t="shared" si="3"/>
        <v>0</v>
      </c>
      <c r="E33"/>
      <c r="F33"/>
      <c r="G33"/>
      <c r="H33"/>
      <c r="I33"/>
      <c r="J33"/>
      <c r="K33"/>
    </row>
    <row r="34" spans="1:11" ht="18.75" customHeight="1" x14ac:dyDescent="0.25">
      <c r="A34" s="16"/>
      <c r="B34" s="13" t="s">
        <v>100</v>
      </c>
      <c r="C34" s="16"/>
      <c r="D34" s="16">
        <f t="shared" si="3"/>
        <v>0</v>
      </c>
      <c r="E34"/>
      <c r="F34"/>
      <c r="G34"/>
      <c r="H34"/>
      <c r="I34"/>
      <c r="J34"/>
      <c r="K34"/>
    </row>
    <row r="35" spans="1:11" ht="18.75" customHeight="1" x14ac:dyDescent="0.25">
      <c r="A35" s="38"/>
      <c r="B35" s="38" t="s">
        <v>53</v>
      </c>
      <c r="C35" s="52"/>
      <c r="D35" s="52"/>
      <c r="E35"/>
      <c r="F35"/>
      <c r="G35"/>
      <c r="H35"/>
      <c r="I35"/>
      <c r="J35"/>
      <c r="K35"/>
    </row>
    <row r="36" spans="1:11" ht="18.75" customHeight="1" x14ac:dyDescent="0.25">
      <c r="A36" s="16"/>
      <c r="B36" s="60" t="s">
        <v>101</v>
      </c>
      <c r="C36" s="16">
        <v>16</v>
      </c>
      <c r="D36" s="16">
        <f t="shared" ref="D36:D44" si="4">C36/8</f>
        <v>2</v>
      </c>
      <c r="E36"/>
      <c r="F36"/>
      <c r="G36"/>
      <c r="H36"/>
      <c r="I36"/>
      <c r="J36"/>
      <c r="K36"/>
    </row>
    <row r="37" spans="1:11" ht="18.75" customHeight="1" x14ac:dyDescent="0.25">
      <c r="A37" s="16"/>
      <c r="B37" s="61" t="s">
        <v>54</v>
      </c>
      <c r="C37" s="16"/>
      <c r="D37" s="16">
        <f t="shared" si="4"/>
        <v>0</v>
      </c>
      <c r="E37"/>
      <c r="F37"/>
      <c r="G37"/>
      <c r="H37"/>
      <c r="I37"/>
      <c r="J37"/>
      <c r="K37"/>
    </row>
    <row r="38" spans="1:11" ht="18.75" customHeight="1" x14ac:dyDescent="0.25">
      <c r="A38" s="16"/>
      <c r="B38" s="13" t="s">
        <v>69</v>
      </c>
      <c r="C38" s="16">
        <v>8</v>
      </c>
      <c r="D38" s="16">
        <f t="shared" si="4"/>
        <v>1</v>
      </c>
      <c r="E38"/>
      <c r="F38"/>
      <c r="G38"/>
      <c r="H38"/>
      <c r="I38"/>
      <c r="J38"/>
      <c r="K38"/>
    </row>
    <row r="39" spans="1:11" ht="18.75" customHeight="1" x14ac:dyDescent="0.25">
      <c r="A39" s="16"/>
      <c r="B39" s="13" t="s">
        <v>55</v>
      </c>
      <c r="C39" s="16">
        <v>4</v>
      </c>
      <c r="D39" s="16">
        <f t="shared" si="4"/>
        <v>0.5</v>
      </c>
      <c r="E39"/>
      <c r="F39"/>
      <c r="G39"/>
      <c r="H39"/>
      <c r="I39"/>
      <c r="J39"/>
      <c r="K39"/>
    </row>
    <row r="40" spans="1:11" ht="18.75" customHeight="1" x14ac:dyDescent="0.25">
      <c r="A40" s="16"/>
      <c r="B40" s="13" t="s">
        <v>56</v>
      </c>
      <c r="C40" s="16">
        <v>4</v>
      </c>
      <c r="D40" s="16">
        <f t="shared" si="4"/>
        <v>0.5</v>
      </c>
      <c r="E40"/>
      <c r="F40"/>
      <c r="G40"/>
      <c r="H40"/>
      <c r="I40"/>
      <c r="J40"/>
      <c r="K40"/>
    </row>
    <row r="41" spans="1:11" ht="18.75" customHeight="1" x14ac:dyDescent="0.25">
      <c r="A41" s="16"/>
      <c r="B41" s="13" t="s">
        <v>102</v>
      </c>
      <c r="C41" s="16">
        <v>16</v>
      </c>
      <c r="D41" s="16">
        <f t="shared" si="4"/>
        <v>2</v>
      </c>
      <c r="E41"/>
      <c r="F41"/>
      <c r="G41"/>
      <c r="H41"/>
      <c r="I41"/>
      <c r="J41"/>
      <c r="K41"/>
    </row>
    <row r="42" spans="1:11" ht="18.75" customHeight="1" x14ac:dyDescent="0.25">
      <c r="A42" s="16"/>
      <c r="B42" s="13" t="s">
        <v>58</v>
      </c>
      <c r="C42" s="16">
        <v>6</v>
      </c>
      <c r="D42" s="16">
        <f t="shared" si="4"/>
        <v>0.75</v>
      </c>
      <c r="E42"/>
      <c r="F42"/>
      <c r="G42"/>
      <c r="H42"/>
      <c r="I42"/>
      <c r="J42"/>
      <c r="K42"/>
    </row>
    <row r="43" spans="1:11" ht="18.75" customHeight="1" x14ac:dyDescent="0.25">
      <c r="A43" s="16"/>
      <c r="B43" s="13" t="s">
        <v>59</v>
      </c>
      <c r="C43" s="16">
        <v>2</v>
      </c>
      <c r="D43" s="16">
        <f t="shared" si="4"/>
        <v>0.25</v>
      </c>
      <c r="E43"/>
      <c r="F43"/>
      <c r="G43"/>
      <c r="H43"/>
      <c r="I43"/>
      <c r="J43"/>
      <c r="K43"/>
    </row>
    <row r="44" spans="1:11" ht="18.75" customHeight="1" x14ac:dyDescent="0.25">
      <c r="A44" s="16"/>
      <c r="B44" s="13" t="s">
        <v>60</v>
      </c>
      <c r="C44" s="16">
        <v>2</v>
      </c>
      <c r="D44" s="16">
        <f t="shared" si="4"/>
        <v>0.25</v>
      </c>
      <c r="E44"/>
      <c r="F44"/>
      <c r="G44"/>
      <c r="H44"/>
      <c r="I44"/>
      <c r="J44"/>
      <c r="K44"/>
    </row>
    <row r="45" spans="1:11" x14ac:dyDescent="0.25">
      <c r="A45" s="38"/>
      <c r="B45" s="38" t="s">
        <v>104</v>
      </c>
      <c r="C45" s="52"/>
      <c r="D45" s="52"/>
      <c r="E45"/>
      <c r="F45"/>
      <c r="G45"/>
      <c r="H45"/>
      <c r="I45"/>
      <c r="J45"/>
      <c r="K45"/>
    </row>
    <row r="46" spans="1:11" ht="18.75" customHeight="1" x14ac:dyDescent="0.25">
      <c r="A46" s="16"/>
      <c r="B46" s="13" t="s">
        <v>66</v>
      </c>
      <c r="C46" s="16">
        <v>16</v>
      </c>
      <c r="D46" s="16">
        <f>C46/8</f>
        <v>2</v>
      </c>
      <c r="E46"/>
      <c r="F46"/>
      <c r="G46"/>
      <c r="H46"/>
      <c r="I46"/>
      <c r="J46"/>
      <c r="K46"/>
    </row>
    <row r="47" spans="1:11" ht="18.75" customHeight="1" x14ac:dyDescent="0.25">
      <c r="A47" s="16"/>
      <c r="B47" s="13" t="s">
        <v>111</v>
      </c>
      <c r="C47" s="16">
        <v>6</v>
      </c>
      <c r="D47" s="16">
        <f t="shared" ref="D47:D49" si="5">C47/8</f>
        <v>0.75</v>
      </c>
      <c r="E47"/>
      <c r="F47"/>
      <c r="G47"/>
      <c r="H47"/>
      <c r="I47"/>
      <c r="J47"/>
      <c r="K47"/>
    </row>
    <row r="48" spans="1:11" x14ac:dyDescent="0.25">
      <c r="A48" s="16"/>
      <c r="B48" s="13" t="s">
        <v>67</v>
      </c>
      <c r="C48" s="16">
        <v>16</v>
      </c>
      <c r="D48" s="16">
        <f t="shared" si="5"/>
        <v>2</v>
      </c>
      <c r="E48"/>
      <c r="F48"/>
      <c r="G48"/>
      <c r="H48"/>
      <c r="I48"/>
      <c r="J48"/>
      <c r="K48"/>
    </row>
    <row r="49" spans="1:11" ht="31.5" x14ac:dyDescent="0.25">
      <c r="A49" s="16"/>
      <c r="B49" s="59" t="s">
        <v>68</v>
      </c>
      <c r="C49" s="16">
        <v>16</v>
      </c>
      <c r="D49" s="16">
        <f t="shared" si="5"/>
        <v>2</v>
      </c>
      <c r="E49"/>
      <c r="F49"/>
      <c r="G49"/>
      <c r="H49"/>
      <c r="I49"/>
      <c r="J49"/>
      <c r="K49"/>
    </row>
    <row r="50" spans="1:11" ht="18.75" customHeight="1" x14ac:dyDescent="0.25">
      <c r="A50" s="38"/>
      <c r="B50" s="38" t="s">
        <v>61</v>
      </c>
      <c r="C50" s="52"/>
      <c r="D50" s="52"/>
      <c r="E50"/>
      <c r="F50"/>
      <c r="G50"/>
      <c r="H50"/>
      <c r="I50"/>
      <c r="J50"/>
      <c r="K50"/>
    </row>
    <row r="51" spans="1:11" ht="18.75" customHeight="1" x14ac:dyDescent="0.25">
      <c r="A51" s="16"/>
      <c r="B51" s="13" t="s">
        <v>27</v>
      </c>
      <c r="C51" s="16">
        <v>6</v>
      </c>
      <c r="D51" s="16">
        <f>C51/8</f>
        <v>0.75</v>
      </c>
      <c r="E51"/>
      <c r="F51"/>
      <c r="G51"/>
      <c r="H51"/>
      <c r="I51"/>
      <c r="J51"/>
      <c r="K51"/>
    </row>
    <row r="52" spans="1:11" ht="18.75" customHeight="1" x14ac:dyDescent="0.25">
      <c r="A52" s="16"/>
      <c r="B52" s="13" t="s">
        <v>62</v>
      </c>
      <c r="C52" s="16">
        <v>14</v>
      </c>
      <c r="D52" s="16">
        <f t="shared" ref="D52:D61" si="6">C52/8</f>
        <v>1.75</v>
      </c>
      <c r="E52"/>
      <c r="F52"/>
      <c r="G52"/>
      <c r="H52"/>
      <c r="I52"/>
      <c r="J52"/>
      <c r="K52"/>
    </row>
    <row r="53" spans="1:11" ht="18.75" customHeight="1" x14ac:dyDescent="0.25">
      <c r="A53" s="16"/>
      <c r="B53" s="13" t="s">
        <v>63</v>
      </c>
      <c r="C53" s="16">
        <v>12</v>
      </c>
      <c r="D53" s="16">
        <f t="shared" si="6"/>
        <v>1.5</v>
      </c>
      <c r="E53"/>
      <c r="F53"/>
      <c r="G53"/>
      <c r="H53"/>
      <c r="I53"/>
      <c r="J53"/>
      <c r="K53"/>
    </row>
    <row r="54" spans="1:11" ht="18.75" customHeight="1" x14ac:dyDescent="0.25">
      <c r="A54" s="16"/>
      <c r="B54" s="13" t="s">
        <v>64</v>
      </c>
      <c r="C54" s="16">
        <v>12</v>
      </c>
      <c r="D54" s="16">
        <f t="shared" si="6"/>
        <v>1.5</v>
      </c>
      <c r="E54"/>
      <c r="F54"/>
      <c r="G54"/>
      <c r="H54"/>
      <c r="I54"/>
      <c r="J54"/>
      <c r="K54"/>
    </row>
    <row r="55" spans="1:11" ht="18.75" customHeight="1" x14ac:dyDescent="0.25">
      <c r="A55" s="16"/>
      <c r="B55" s="13" t="s">
        <v>103</v>
      </c>
      <c r="C55" s="16">
        <v>16</v>
      </c>
      <c r="D55" s="16">
        <f t="shared" si="6"/>
        <v>2</v>
      </c>
      <c r="E55"/>
      <c r="F55"/>
      <c r="G55"/>
      <c r="H55"/>
      <c r="I55"/>
      <c r="J55"/>
      <c r="K55"/>
    </row>
    <row r="56" spans="1:11" ht="18.75" customHeight="1" x14ac:dyDescent="0.25">
      <c r="A56" s="16"/>
      <c r="B56" s="13" t="s">
        <v>65</v>
      </c>
      <c r="C56" s="16"/>
      <c r="D56" s="16">
        <f t="shared" si="6"/>
        <v>0</v>
      </c>
      <c r="E56"/>
      <c r="F56"/>
      <c r="G56"/>
      <c r="H56"/>
      <c r="I56"/>
      <c r="J56"/>
      <c r="K56"/>
    </row>
    <row r="57" spans="1:11" ht="18.75" customHeight="1" x14ac:dyDescent="0.25">
      <c r="A57" s="16"/>
      <c r="B57" s="13" t="s">
        <v>74</v>
      </c>
      <c r="C57" s="16">
        <v>12</v>
      </c>
      <c r="D57" s="16">
        <f t="shared" si="6"/>
        <v>1.5</v>
      </c>
      <c r="E57"/>
      <c r="F57"/>
      <c r="G57"/>
      <c r="H57"/>
      <c r="I57"/>
      <c r="J57"/>
      <c r="K57"/>
    </row>
    <row r="58" spans="1:11" ht="18.75" customHeight="1" x14ac:dyDescent="0.25">
      <c r="A58" s="16"/>
      <c r="B58" s="13" t="s">
        <v>77</v>
      </c>
      <c r="C58" s="16">
        <v>12</v>
      </c>
      <c r="D58" s="16">
        <f t="shared" si="6"/>
        <v>1.5</v>
      </c>
      <c r="E58"/>
      <c r="F58"/>
      <c r="G58"/>
      <c r="H58"/>
      <c r="I58"/>
      <c r="J58"/>
      <c r="K58"/>
    </row>
    <row r="59" spans="1:11" ht="18.75" customHeight="1" x14ac:dyDescent="0.25">
      <c r="A59" s="16"/>
      <c r="B59" s="13" t="s">
        <v>75</v>
      </c>
      <c r="C59" s="16">
        <v>6</v>
      </c>
      <c r="D59" s="16">
        <f t="shared" si="6"/>
        <v>0.75</v>
      </c>
      <c r="E59"/>
      <c r="F59"/>
      <c r="G59"/>
      <c r="H59"/>
      <c r="I59"/>
      <c r="J59"/>
      <c r="K59"/>
    </row>
    <row r="60" spans="1:11" ht="18.75" customHeight="1" x14ac:dyDescent="0.25">
      <c r="A60" s="16"/>
      <c r="B60" s="13" t="s">
        <v>76</v>
      </c>
      <c r="C60" s="16">
        <v>6</v>
      </c>
      <c r="D60" s="16">
        <f t="shared" si="6"/>
        <v>0.75</v>
      </c>
      <c r="E60"/>
      <c r="F60"/>
      <c r="G60"/>
      <c r="H60"/>
      <c r="I60"/>
      <c r="J60"/>
      <c r="K60"/>
    </row>
    <row r="61" spans="1:11" x14ac:dyDescent="0.25">
      <c r="A61" s="16"/>
      <c r="B61" s="13" t="s">
        <v>93</v>
      </c>
      <c r="C61" s="16">
        <v>32</v>
      </c>
      <c r="D61" s="16">
        <f t="shared" si="6"/>
        <v>4</v>
      </c>
    </row>
    <row r="62" spans="1:11" x14ac:dyDescent="0.25">
      <c r="A62" s="38"/>
      <c r="B62" s="38" t="s">
        <v>105</v>
      </c>
      <c r="C62" s="52"/>
      <c r="D62" s="52"/>
    </row>
    <row r="63" spans="1:11" x14ac:dyDescent="0.25">
      <c r="A63" s="16"/>
      <c r="B63" s="13" t="s">
        <v>70</v>
      </c>
      <c r="C63" s="16">
        <v>4</v>
      </c>
      <c r="D63" s="16">
        <f>C63/8</f>
        <v>0.5</v>
      </c>
    </row>
    <row r="64" spans="1:11" x14ac:dyDescent="0.25">
      <c r="A64" s="16"/>
      <c r="B64" s="13" t="s">
        <v>72</v>
      </c>
      <c r="C64" s="16">
        <v>6</v>
      </c>
      <c r="D64" s="16">
        <f t="shared" ref="D64:D71" si="7">C64/8</f>
        <v>0.75</v>
      </c>
    </row>
    <row r="65" spans="1:4" x14ac:dyDescent="0.25">
      <c r="A65" s="16"/>
      <c r="B65" s="13" t="s">
        <v>71</v>
      </c>
      <c r="C65" s="16">
        <v>6</v>
      </c>
      <c r="D65" s="16">
        <f t="shared" si="7"/>
        <v>0.75</v>
      </c>
    </row>
    <row r="66" spans="1:4" x14ac:dyDescent="0.25">
      <c r="A66" s="16"/>
      <c r="B66" s="13" t="s">
        <v>28</v>
      </c>
      <c r="C66" s="16">
        <v>6</v>
      </c>
      <c r="D66" s="16">
        <f t="shared" si="7"/>
        <v>0.75</v>
      </c>
    </row>
    <row r="67" spans="1:4" x14ac:dyDescent="0.25">
      <c r="A67" s="16"/>
      <c r="B67" s="13" t="s">
        <v>73</v>
      </c>
      <c r="C67" s="16">
        <v>6</v>
      </c>
      <c r="D67" s="16">
        <f t="shared" si="7"/>
        <v>0.75</v>
      </c>
    </row>
    <row r="68" spans="1:4" x14ac:dyDescent="0.25">
      <c r="A68" s="16"/>
      <c r="B68" s="13" t="s">
        <v>106</v>
      </c>
      <c r="C68" s="16">
        <v>8</v>
      </c>
      <c r="D68" s="16">
        <f t="shared" si="7"/>
        <v>1</v>
      </c>
    </row>
    <row r="69" spans="1:4" x14ac:dyDescent="0.25">
      <c r="A69" s="16"/>
      <c r="B69" s="13" t="s">
        <v>78</v>
      </c>
      <c r="C69" s="16">
        <v>4</v>
      </c>
      <c r="D69" s="16">
        <f t="shared" si="7"/>
        <v>0.5</v>
      </c>
    </row>
    <row r="70" spans="1:4" x14ac:dyDescent="0.25">
      <c r="A70" s="16"/>
      <c r="B70" s="13" t="s">
        <v>79</v>
      </c>
      <c r="C70" s="16">
        <v>12</v>
      </c>
      <c r="D70" s="16">
        <f t="shared" si="7"/>
        <v>1.5</v>
      </c>
    </row>
    <row r="71" spans="1:4" x14ac:dyDescent="0.25">
      <c r="A71" s="16"/>
      <c r="B71" s="13" t="s">
        <v>80</v>
      </c>
      <c r="C71" s="16">
        <v>4</v>
      </c>
      <c r="D71" s="16">
        <f t="shared" si="7"/>
        <v>0.5</v>
      </c>
    </row>
    <row r="72" spans="1:4" x14ac:dyDescent="0.25">
      <c r="A72" s="38"/>
      <c r="B72" s="38" t="s">
        <v>91</v>
      </c>
      <c r="C72" s="52"/>
      <c r="D72" s="52"/>
    </row>
    <row r="73" spans="1:4" x14ac:dyDescent="0.25">
      <c r="A73" s="16"/>
      <c r="B73" s="13" t="s">
        <v>81</v>
      </c>
      <c r="C73" s="16">
        <v>12</v>
      </c>
      <c r="D73" s="16">
        <f>C73/8</f>
        <v>1.5</v>
      </c>
    </row>
    <row r="74" spans="1:4" x14ac:dyDescent="0.25">
      <c r="A74" s="16"/>
      <c r="B74" s="13" t="s">
        <v>82</v>
      </c>
      <c r="C74" s="16">
        <v>12</v>
      </c>
      <c r="D74" s="16">
        <f t="shared" ref="D74:D83" si="8">C74/8</f>
        <v>1.5</v>
      </c>
    </row>
    <row r="75" spans="1:4" x14ac:dyDescent="0.25">
      <c r="A75" s="16"/>
      <c r="B75" s="13" t="s">
        <v>113</v>
      </c>
      <c r="C75" s="16">
        <v>40</v>
      </c>
      <c r="D75" s="16">
        <f t="shared" si="8"/>
        <v>5</v>
      </c>
    </row>
    <row r="76" spans="1:4" x14ac:dyDescent="0.25">
      <c r="A76" s="16"/>
      <c r="B76" s="13" t="s">
        <v>83</v>
      </c>
      <c r="C76" s="16"/>
      <c r="D76" s="16">
        <f t="shared" si="8"/>
        <v>0</v>
      </c>
    </row>
    <row r="77" spans="1:4" x14ac:dyDescent="0.25">
      <c r="A77" s="16"/>
      <c r="B77" s="13" t="s">
        <v>84</v>
      </c>
      <c r="C77" s="16"/>
      <c r="D77" s="16">
        <f t="shared" si="8"/>
        <v>0</v>
      </c>
    </row>
    <row r="78" spans="1:4" x14ac:dyDescent="0.25">
      <c r="A78" s="16"/>
      <c r="B78" s="13" t="s">
        <v>85</v>
      </c>
      <c r="C78" s="16"/>
      <c r="D78" s="16">
        <f t="shared" si="8"/>
        <v>0</v>
      </c>
    </row>
    <row r="79" spans="1:4" x14ac:dyDescent="0.25">
      <c r="A79" s="16"/>
      <c r="B79" s="13" t="s">
        <v>86</v>
      </c>
      <c r="C79" s="16"/>
      <c r="D79" s="16">
        <f t="shared" si="8"/>
        <v>0</v>
      </c>
    </row>
    <row r="80" spans="1:4" x14ac:dyDescent="0.25">
      <c r="A80" s="13"/>
      <c r="B80" s="13" t="s">
        <v>87</v>
      </c>
      <c r="C80" s="16"/>
      <c r="D80" s="16">
        <f t="shared" si="8"/>
        <v>0</v>
      </c>
    </row>
    <row r="81" spans="1:4" x14ac:dyDescent="0.25">
      <c r="A81" s="13"/>
      <c r="B81" s="13" t="s">
        <v>88</v>
      </c>
      <c r="C81" s="16">
        <v>12</v>
      </c>
      <c r="D81" s="16">
        <f t="shared" si="8"/>
        <v>1.5</v>
      </c>
    </row>
    <row r="82" spans="1:4" x14ac:dyDescent="0.25">
      <c r="A82" s="13"/>
      <c r="B82" s="13" t="s">
        <v>92</v>
      </c>
      <c r="C82" s="16"/>
      <c r="D82" s="16">
        <f t="shared" si="8"/>
        <v>0</v>
      </c>
    </row>
    <row r="83" spans="1:4" x14ac:dyDescent="0.25">
      <c r="A83" s="13"/>
      <c r="B83" s="13" t="s">
        <v>94</v>
      </c>
      <c r="C83" s="16"/>
      <c r="D83" s="16">
        <f t="shared" si="8"/>
        <v>0</v>
      </c>
    </row>
    <row r="84" spans="1:4" x14ac:dyDescent="0.25">
      <c r="A84" s="38"/>
      <c r="B84" s="38" t="s">
        <v>89</v>
      </c>
      <c r="C84" s="52"/>
      <c r="D84" s="52"/>
    </row>
    <row r="85" spans="1:4" x14ac:dyDescent="0.25">
      <c r="A85" s="13"/>
      <c r="B85" s="13" t="s">
        <v>36</v>
      </c>
      <c r="C85" s="16">
        <v>6</v>
      </c>
      <c r="D85" s="16">
        <f>C85/8</f>
        <v>0.75</v>
      </c>
    </row>
    <row r="86" spans="1:4" x14ac:dyDescent="0.25">
      <c r="A86" s="16"/>
      <c r="B86" s="13" t="s">
        <v>32</v>
      </c>
      <c r="C86" s="16">
        <v>6</v>
      </c>
      <c r="D86" s="16">
        <f t="shared" ref="D86:D91" si="9">C86/8</f>
        <v>0.75</v>
      </c>
    </row>
    <row r="87" spans="1:4" x14ac:dyDescent="0.25">
      <c r="A87" s="16"/>
      <c r="B87" s="13" t="s">
        <v>33</v>
      </c>
      <c r="C87" s="16">
        <v>6</v>
      </c>
      <c r="D87" s="16">
        <f t="shared" si="9"/>
        <v>0.75</v>
      </c>
    </row>
    <row r="88" spans="1:4" x14ac:dyDescent="0.25">
      <c r="A88" s="16"/>
      <c r="B88" s="13" t="s">
        <v>34</v>
      </c>
      <c r="C88" s="16">
        <v>6</v>
      </c>
      <c r="D88" s="16">
        <f t="shared" si="9"/>
        <v>0.75</v>
      </c>
    </row>
    <row r="89" spans="1:4" x14ac:dyDescent="0.25">
      <c r="A89" s="16"/>
      <c r="B89" s="53" t="s">
        <v>35</v>
      </c>
      <c r="C89" s="16">
        <v>6</v>
      </c>
      <c r="D89" s="16">
        <f t="shared" si="9"/>
        <v>0.75</v>
      </c>
    </row>
    <row r="90" spans="1:4" x14ac:dyDescent="0.25">
      <c r="A90" s="16"/>
      <c r="B90" s="13" t="s">
        <v>90</v>
      </c>
      <c r="C90" s="16">
        <v>6</v>
      </c>
      <c r="D90" s="16">
        <f t="shared" si="9"/>
        <v>0.75</v>
      </c>
    </row>
    <row r="91" spans="1:4" x14ac:dyDescent="0.25">
      <c r="A91" s="16"/>
      <c r="B91" s="13" t="s">
        <v>31</v>
      </c>
      <c r="C91" s="16">
        <v>6</v>
      </c>
      <c r="D91" s="16">
        <f t="shared" si="9"/>
        <v>0.75</v>
      </c>
    </row>
    <row r="92" spans="1:4" x14ac:dyDescent="0.25">
      <c r="A92" s="21"/>
      <c r="B92" s="20" t="s">
        <v>8</v>
      </c>
      <c r="C92" s="21"/>
      <c r="D92" s="21"/>
    </row>
    <row r="93" spans="1:4" x14ac:dyDescent="0.25">
      <c r="A93" s="16"/>
      <c r="B93" s="22" t="s">
        <v>9</v>
      </c>
      <c r="C93" s="16">
        <f>SUM(C14:C91)*0.35</f>
        <v>186.89999999999998</v>
      </c>
      <c r="D93" s="16">
        <f t="shared" ref="D93:D95" si="10">C93/8</f>
        <v>23.362499999999997</v>
      </c>
    </row>
    <row r="94" spans="1:4" x14ac:dyDescent="0.25">
      <c r="A94" s="16"/>
      <c r="B94" s="22" t="s">
        <v>5</v>
      </c>
      <c r="C94" s="16">
        <v>40</v>
      </c>
      <c r="D94" s="16">
        <f t="shared" si="10"/>
        <v>5</v>
      </c>
    </row>
    <row r="95" spans="1:4" x14ac:dyDescent="0.25">
      <c r="A95" s="16"/>
      <c r="B95" s="35" t="s">
        <v>22</v>
      </c>
      <c r="C95" s="16">
        <v>16</v>
      </c>
      <c r="D95" s="16">
        <f t="shared" si="10"/>
        <v>2</v>
      </c>
    </row>
    <row r="96" spans="1:4" x14ac:dyDescent="0.25">
      <c r="A96" s="19"/>
      <c r="B96" s="19" t="s">
        <v>2</v>
      </c>
      <c r="C96" s="37"/>
      <c r="D96" s="37">
        <f>SUM(D8:D95)</f>
        <v>119.6875</v>
      </c>
    </row>
    <row r="97" spans="1:4" x14ac:dyDescent="0.25">
      <c r="A97" s="16"/>
      <c r="B97" s="41"/>
      <c r="C97" s="42"/>
      <c r="D97" s="16"/>
    </row>
    <row r="98" spans="1:4" x14ac:dyDescent="0.25">
      <c r="A98" s="16"/>
      <c r="B98" s="39"/>
      <c r="C98" s="40"/>
    </row>
    <row r="99" spans="1:4" x14ac:dyDescent="0.25">
      <c r="A99" s="16"/>
      <c r="B99" s="47" t="s">
        <v>10</v>
      </c>
    </row>
    <row r="100" spans="1:4" x14ac:dyDescent="0.25">
      <c r="A100" s="16"/>
      <c r="B100" s="1" t="s">
        <v>29</v>
      </c>
    </row>
  </sheetData>
  <mergeCells count="4">
    <mergeCell ref="I8:I10"/>
    <mergeCell ref="J8:J10"/>
    <mergeCell ref="K8:K9"/>
    <mergeCell ref="L8:L9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Tax Academy Estimate</vt:lpstr>
      <vt:lpstr>TAX Academy-Prashant</vt:lpstr>
    </vt:vector>
  </TitlesOfParts>
  <Company>Mphasis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www.Verbat.com;Lakshmy T</dc:creator>
  <cp:lastModifiedBy>Prashant</cp:lastModifiedBy>
  <dcterms:created xsi:type="dcterms:W3CDTF">2013-06-07T15:02:07Z</dcterms:created>
  <dcterms:modified xsi:type="dcterms:W3CDTF">2020-04-20T10:57:46Z</dcterms:modified>
</cp:coreProperties>
</file>