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posal\PWC\Phase 2\"/>
    </mc:Choice>
  </mc:AlternateContent>
  <bookViews>
    <workbookView xWindow="0" yWindow="0" windowWidth="23040" windowHeight="9384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G27" i="1"/>
  <c r="I24" i="1" l="1"/>
  <c r="H24" i="1"/>
  <c r="G20" i="1"/>
  <c r="J9" i="1"/>
  <c r="D14" i="1"/>
  <c r="C8" i="1"/>
  <c r="C55" i="1"/>
  <c r="D56" i="1"/>
  <c r="I10" i="1" l="1"/>
  <c r="I9" i="1"/>
  <c r="D47" i="1"/>
  <c r="F57" i="1"/>
  <c r="D62" i="1"/>
  <c r="D30" i="1"/>
  <c r="D33" i="1"/>
  <c r="D25" i="1"/>
  <c r="D24" i="1"/>
  <c r="D52" i="1"/>
  <c r="D35" i="1"/>
  <c r="D43" i="1"/>
  <c r="D38" i="1"/>
  <c r="D15" i="1"/>
  <c r="D16" i="1"/>
  <c r="D17" i="1"/>
  <c r="D18" i="1"/>
  <c r="D19" i="1"/>
  <c r="D20" i="1"/>
  <c r="D21" i="1"/>
  <c r="D22" i="1"/>
  <c r="D23" i="1"/>
  <c r="D13" i="1"/>
  <c r="D9" i="1"/>
  <c r="H8" i="1" s="1"/>
  <c r="I8" i="1" s="1"/>
  <c r="D10" i="1"/>
  <c r="H13" i="1" s="1"/>
  <c r="I13" i="1" s="1"/>
  <c r="D7" i="1"/>
  <c r="H12" i="1" s="1"/>
  <c r="I12" i="1" s="1"/>
  <c r="K9" i="1" l="1"/>
  <c r="D55" i="1"/>
  <c r="H14" i="1" s="1"/>
  <c r="G16" i="1" s="1"/>
  <c r="C57" i="1"/>
  <c r="D57" i="1" s="1"/>
  <c r="D8" i="1"/>
  <c r="H11" i="1" s="1"/>
  <c r="I11" i="1" s="1"/>
  <c r="I14" i="1" l="1"/>
  <c r="I15" i="1" s="1"/>
  <c r="G17" i="1" s="1"/>
</calcChain>
</file>

<file path=xl/sharedStrings.xml><?xml version="1.0" encoding="utf-8"?>
<sst xmlns="http://schemas.openxmlformats.org/spreadsheetml/2006/main" count="108" uniqueCount="101">
  <si>
    <t>PWC Phase 2</t>
  </si>
  <si>
    <t>15/05/2018</t>
  </si>
  <si>
    <t>Tuesday</t>
  </si>
  <si>
    <t>Development</t>
  </si>
  <si>
    <t>Admin</t>
  </si>
  <si>
    <t>User Management with roles &amp; entitlements</t>
  </si>
  <si>
    <t>Refer friend via email (Store Refferals to create email database) with referral bonus (gamification)</t>
  </si>
  <si>
    <t xml:space="preserve">Promo Code management(dashboard, Coupon codes, Dates Valid, Distribution list, Discounts, Analytics) </t>
  </si>
  <si>
    <t>Push Notification Channels( Email, SMS, Web Push, Onsite Personalization: Exit intent)</t>
  </si>
  <si>
    <t>Context Sensitive Help Within tax Workflow (Hover over text for individual line items and eidtable text that can be managed via CMS)</t>
  </si>
  <si>
    <t xml:space="preserve">Social Media Integration (link to FB, Lin, instagram , twitter, pinterest, google) </t>
  </si>
  <si>
    <t>Manage Customer Queries ( multi step drop down questions to narrow down common questions that requires human intervention)</t>
  </si>
  <si>
    <t>Manage Email Templates (clarity required, not sure if this is relevant)</t>
  </si>
  <si>
    <t>Loyalty Program  for returning users (need clarity)</t>
  </si>
  <si>
    <t>Repush Failed tax filings (failed due to time out or some other technical glitches)</t>
  </si>
  <si>
    <t>Email Marketing</t>
  </si>
  <si>
    <t xml:space="preserve">Master Data Management </t>
  </si>
  <si>
    <t>Promo code distribution</t>
  </si>
  <si>
    <t>Referral links</t>
  </si>
  <si>
    <t>Document Archival</t>
  </si>
  <si>
    <t>Simple + Advanced search (Tax Documents + Site Search)</t>
  </si>
  <si>
    <t>Save data on back button (Tax Workflow)</t>
  </si>
  <si>
    <t>Prefill with PAN</t>
  </si>
  <si>
    <t>Prior Year XML</t>
  </si>
  <si>
    <t>Foreign income and assets validation : Premium plan</t>
  </si>
  <si>
    <t>Multifactor Authentication</t>
  </si>
  <si>
    <t>Other Batch Jobs (retry failed returns, Status updates pending failed returns)</t>
  </si>
  <si>
    <t>End user reports (5 reports max)</t>
  </si>
  <si>
    <t>Feedback form (Survey)</t>
  </si>
  <si>
    <t>Values in the form should be saved on navigating to other tabs even without clicking save</t>
  </si>
  <si>
    <t>Account type, Pin Code, Employer Type, Tax Rate, City, State</t>
  </si>
  <si>
    <t>IFSC Code, Bank Name, Investment Category</t>
  </si>
  <si>
    <t>Qualifying Percentage, Deduction Age, Financial Year, Tax Filing Status</t>
  </si>
  <si>
    <t>Plan Types,  Promo Codes, Service Types</t>
  </si>
  <si>
    <t>Unlock User</t>
  </si>
  <si>
    <t>Manage Corporate Clients</t>
  </si>
  <si>
    <t>Notifications</t>
  </si>
  <si>
    <t>Plan Management</t>
  </si>
  <si>
    <t>Price Management: Pricing configuration</t>
  </si>
  <si>
    <t>End user Listing: Year wise user management screen</t>
  </si>
  <si>
    <t>Ip Management w.r.t  corporate clients</t>
  </si>
  <si>
    <t>Hours</t>
  </si>
  <si>
    <t>Days</t>
  </si>
  <si>
    <t>Initiation</t>
  </si>
  <si>
    <t>Business Analysis</t>
  </si>
  <si>
    <t>Project Management</t>
  </si>
  <si>
    <t>UI/UX</t>
  </si>
  <si>
    <t>Documentation</t>
  </si>
  <si>
    <t>Resubmission of Returns</t>
  </si>
  <si>
    <t>Trigger from Admin console</t>
  </si>
  <si>
    <t>Resubmit Documents (end User)</t>
  </si>
  <si>
    <t>Notification on end user Dashboard</t>
  </si>
  <si>
    <t>Revise Returns</t>
  </si>
  <si>
    <t>Revise Data</t>
  </si>
  <si>
    <t>Maintain history of updated Data</t>
  </si>
  <si>
    <t>Data Gathering based on Plan Selection</t>
  </si>
  <si>
    <t>Based on plan selection, select wizard</t>
  </si>
  <si>
    <t xml:space="preserve">Plan Upgrade </t>
  </si>
  <si>
    <t>Change the selected plan</t>
  </si>
  <si>
    <t>Reminder email for review, Email after review (Tax processing)</t>
  </si>
  <si>
    <t>Missing Info Email, Reminder for missing info, Disclaimer for non-response</t>
  </si>
  <si>
    <t>After e-filing, Query response email, Email link to feedback form</t>
  </si>
  <si>
    <t>Advanced Logging &amp; Auditing for Security</t>
  </si>
  <si>
    <t>User Events</t>
  </si>
  <si>
    <t>System Events</t>
  </si>
  <si>
    <t>Admin Events</t>
  </si>
  <si>
    <t>Plan Upgrade Reccomendation</t>
  </si>
  <si>
    <t>Dashboard Updates</t>
  </si>
  <si>
    <t>Japanese Language integration</t>
  </si>
  <si>
    <t>Create Resource File (Global And Local Res. files)</t>
  </si>
  <si>
    <t>Total # of pages to modify 78 (@4hrs/page)</t>
  </si>
  <si>
    <t>QA + UAT</t>
  </si>
  <si>
    <t>Total</t>
  </si>
  <si>
    <t>Removed Features</t>
  </si>
  <si>
    <t>Help Centre Content (https://www.hrblock.com/support/) Management : CMS includes Services updates</t>
  </si>
  <si>
    <t>Resource</t>
  </si>
  <si>
    <t>No</t>
  </si>
  <si>
    <t>Man Days</t>
  </si>
  <si>
    <t>Total Effort</t>
  </si>
  <si>
    <t>Designer</t>
  </si>
  <si>
    <t>Sr Developer</t>
  </si>
  <si>
    <t>Jr Developer</t>
  </si>
  <si>
    <t>PM</t>
  </si>
  <si>
    <t>BA</t>
  </si>
  <si>
    <t>Tech writer</t>
  </si>
  <si>
    <t>QA</t>
  </si>
  <si>
    <t xml:space="preserve"> (+1 Day deployment)</t>
  </si>
  <si>
    <t>Notification Management : Notification on new changes via Email</t>
  </si>
  <si>
    <t>Create Multi language Routes  and  Route handling mechanism (includes SEO)</t>
  </si>
  <si>
    <t>Captcha</t>
  </si>
  <si>
    <t>OTP (Phone + Email )</t>
  </si>
  <si>
    <t>Activate Culture &amp; Upgrade  content, labels and form values</t>
  </si>
  <si>
    <t xml:space="preserve">Video Management: Change videos displayed on web page </t>
  </si>
  <si>
    <t>Error logs</t>
  </si>
  <si>
    <t>Deployment</t>
  </si>
  <si>
    <t>Billing, Invoicing, Transaction Summary (End user transactions)</t>
  </si>
  <si>
    <t>Japanese Language</t>
  </si>
  <si>
    <t>Effort</t>
  </si>
  <si>
    <t>Jr. Developer</t>
  </si>
  <si>
    <t>Delivery Days</t>
  </si>
  <si>
    <t>Delivery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</si>
</sst>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Georgia"/>
      <family val="1"/>
    </font>
    <font>
      <sz val="12"/>
      <color theme="1"/>
      <name val="Calibri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2" borderId="2" xfId="0" applyFont="1" applyFill="1" applyBorder="1"/>
    <xf numFmtId="0" fontId="2" fillId="2" borderId="0" xfId="0" applyFont="1" applyFill="1" applyBorder="1" applyAlignment="1">
      <alignment horizontal="right" vertical="center"/>
    </xf>
    <xf numFmtId="14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left" vertical="center" indent="2"/>
    </xf>
    <xf numFmtId="0" fontId="0" fillId="2" borderId="4" xfId="0" applyFont="1" applyFill="1" applyBorder="1" applyAlignment="1">
      <alignment horizontal="left" vertical="center" wrapText="1" indent="2"/>
    </xf>
    <xf numFmtId="0" fontId="0" fillId="0" borderId="0" xfId="0" applyFont="1" applyAlignment="1">
      <alignment horizontal="left" vertical="center" wrapText="1" indent="2"/>
    </xf>
    <xf numFmtId="0" fontId="0" fillId="2" borderId="0" xfId="0" applyFill="1"/>
    <xf numFmtId="0" fontId="0" fillId="2" borderId="0" xfId="0" applyFont="1" applyFill="1" applyAlignment="1">
      <alignment vertical="center"/>
    </xf>
    <xf numFmtId="0" fontId="0" fillId="2" borderId="4" xfId="0" applyFont="1" applyFill="1" applyBorder="1" applyAlignment="1">
      <alignment horizontal="left" vertical="center" indent="3"/>
    </xf>
    <xf numFmtId="0" fontId="0" fillId="3" borderId="2" xfId="0" applyFont="1" applyFill="1" applyBorder="1"/>
    <xf numFmtId="0" fontId="0" fillId="2" borderId="2" xfId="0" applyFont="1" applyFill="1" applyBorder="1" applyAlignment="1">
      <alignment horizontal="left" indent="2"/>
    </xf>
    <xf numFmtId="0" fontId="3" fillId="2" borderId="2" xfId="0" applyFont="1" applyFill="1" applyBorder="1" applyAlignment="1">
      <alignment horizontal="left" indent="2"/>
    </xf>
    <xf numFmtId="0" fontId="0" fillId="2" borderId="2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 indent="2"/>
    </xf>
    <xf numFmtId="0" fontId="5" fillId="2" borderId="4" xfId="0" applyFont="1" applyFill="1" applyBorder="1" applyAlignment="1">
      <alignment horizontal="left" vertical="center" indent="2"/>
    </xf>
    <xf numFmtId="0" fontId="2" fillId="2" borderId="4" xfId="0" applyFont="1" applyFill="1" applyBorder="1" applyAlignment="1">
      <alignment vertical="center"/>
    </xf>
    <xf numFmtId="0" fontId="0" fillId="4" borderId="4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left" vertical="center" indent="1"/>
    </xf>
    <xf numFmtId="0" fontId="0" fillId="4" borderId="0" xfId="0" applyFont="1" applyFill="1" applyAlignment="1">
      <alignment vertical="center"/>
    </xf>
    <xf numFmtId="0" fontId="3" fillId="5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vertical="center"/>
    </xf>
    <xf numFmtId="0" fontId="0" fillId="5" borderId="0" xfId="0" applyFont="1" applyFill="1" applyAlignment="1">
      <alignment vertical="center"/>
    </xf>
    <xf numFmtId="0" fontId="0" fillId="2" borderId="4" xfId="0" applyFont="1" applyFill="1" applyBorder="1" applyAlignment="1">
      <alignment horizontal="left" vertical="center" indent="1"/>
    </xf>
    <xf numFmtId="0" fontId="0" fillId="2" borderId="5" xfId="0" applyFont="1" applyFill="1" applyBorder="1" applyAlignment="1">
      <alignment horizontal="left" vertical="center" indent="2"/>
    </xf>
    <xf numFmtId="0" fontId="0" fillId="2" borderId="5" xfId="0" applyFont="1" applyFill="1" applyBorder="1" applyAlignment="1">
      <alignment horizontal="left" vertical="center" wrapText="1" indent="2"/>
    </xf>
    <xf numFmtId="0" fontId="0" fillId="2" borderId="6" xfId="0" applyFont="1" applyFill="1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1" fillId="2" borderId="7" xfId="0" applyFont="1" applyFill="1" applyBorder="1"/>
    <xf numFmtId="0" fontId="1" fillId="0" borderId="0" xfId="0" applyFont="1" applyAlignment="1">
      <alignment vertical="center"/>
    </xf>
    <xf numFmtId="0" fontId="0" fillId="2" borderId="7" xfId="0" applyFont="1" applyFill="1" applyBorder="1" applyAlignment="1">
      <alignment horizontal="left" indent="1"/>
    </xf>
    <xf numFmtId="0" fontId="2" fillId="5" borderId="4" xfId="0" applyFont="1" applyFill="1" applyBorder="1" applyAlignment="1">
      <alignment horizontal="center" vertical="center"/>
    </xf>
    <xf numFmtId="0" fontId="1" fillId="0" borderId="0" xfId="0" applyFont="1"/>
    <xf numFmtId="0" fontId="0" fillId="4" borderId="4" xfId="0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2" borderId="9" xfId="0" applyFont="1" applyFill="1" applyBorder="1"/>
    <xf numFmtId="0" fontId="1" fillId="5" borderId="4" xfId="0" applyFont="1" applyFill="1" applyBorder="1" applyAlignment="1">
      <alignment horizontal="right"/>
    </xf>
    <xf numFmtId="0" fontId="7" fillId="0" borderId="10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3" fillId="4" borderId="0" xfId="0" applyFont="1" applyFill="1" applyAlignment="1">
      <alignment vertical="center"/>
    </xf>
    <xf numFmtId="0" fontId="8" fillId="0" borderId="0" xfId="0" quotePrefix="1" applyFont="1" applyFill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1" fillId="4" borderId="4" xfId="0" applyFont="1" applyFill="1" applyBorder="1" applyAlignment="1">
      <alignment horizontal="right"/>
    </xf>
    <xf numFmtId="0" fontId="0" fillId="3" borderId="8" xfId="0" applyFont="1" applyFill="1" applyBorder="1" applyAlignment="1">
      <alignment horizontal="left" indent="1"/>
    </xf>
    <xf numFmtId="164" fontId="0" fillId="0" borderId="0" xfId="0" applyNumberFormat="1"/>
    <xf numFmtId="0" fontId="1" fillId="2" borderId="4" xfId="0" applyFont="1" applyFill="1" applyBorder="1" applyAlignment="1">
      <alignment horizontal="left" vertical="center" indent="1"/>
    </xf>
    <xf numFmtId="0" fontId="1" fillId="2" borderId="7" xfId="0" applyFont="1" applyFill="1" applyBorder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0" fillId="2" borderId="7" xfId="0" applyFont="1" applyFill="1" applyBorder="1" applyAlignment="1">
      <alignment horizontal="left" indent="2"/>
    </xf>
    <xf numFmtId="0" fontId="6" fillId="8" borderId="10" xfId="0" applyFont="1" applyFill="1" applyBorder="1" applyAlignment="1">
      <alignment vertical="center"/>
    </xf>
    <xf numFmtId="0" fontId="6" fillId="8" borderId="4" xfId="0" applyFont="1" applyFill="1" applyBorder="1" applyAlignment="1">
      <alignment vertical="center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3140720</xdr:colOff>
      <xdr:row>3</xdr:row>
      <xdr:rowOff>174308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89260" cy="7229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4"/>
  <sheetViews>
    <sheetView topLeftCell="A42" workbookViewId="0">
      <selection activeCell="B66" sqref="B66"/>
    </sheetView>
  </sheetViews>
  <sheetFormatPr defaultColWidth="11.88671875" defaultRowHeight="14.4" x14ac:dyDescent="0.3"/>
  <cols>
    <col min="1" max="1" width="8.33203125" style="22" customWidth="1"/>
    <col min="2" max="2" width="88.88671875" style="5" customWidth="1"/>
    <col min="3" max="3" width="15.6640625" style="22" customWidth="1"/>
    <col min="4" max="4" width="15.33203125" style="23" customWidth="1"/>
    <col min="5" max="5" width="21.33203125" style="5" customWidth="1"/>
    <col min="6" max="6" width="14.109375" style="5" customWidth="1"/>
    <col min="7" max="7" width="16.109375" style="5" bestFit="1" customWidth="1"/>
    <col min="8" max="9" width="11.88671875" style="5"/>
    <col min="10" max="10" width="5" style="5" bestFit="1" customWidth="1"/>
    <col min="11" max="11" width="3" style="5" bestFit="1" customWidth="1"/>
    <col min="12" max="16384" width="11.88671875" style="5"/>
  </cols>
  <sheetData>
    <row r="1" spans="1:12" ht="15.75" customHeight="1" x14ac:dyDescent="0.3">
      <c r="A1" s="1"/>
      <c r="B1" s="1"/>
      <c r="C1" s="2"/>
      <c r="D1" s="3"/>
      <c r="E1" s="4"/>
      <c r="F1" s="4"/>
      <c r="G1" s="4"/>
      <c r="H1" s="4"/>
      <c r="I1" s="4"/>
      <c r="J1" s="4"/>
      <c r="K1" s="4"/>
      <c r="L1" s="4"/>
    </row>
    <row r="2" spans="1:12" ht="15.75" customHeight="1" x14ac:dyDescent="0.3">
      <c r="A2" s="3"/>
      <c r="B2" s="3"/>
      <c r="C2" s="2"/>
      <c r="D2" s="3"/>
      <c r="E2" s="4"/>
      <c r="F2" s="4"/>
      <c r="G2" s="4"/>
      <c r="H2" s="4"/>
      <c r="I2" s="4"/>
      <c r="J2" s="4"/>
      <c r="K2" s="4"/>
      <c r="L2" s="4"/>
    </row>
    <row r="3" spans="1:12" ht="15.75" customHeight="1" x14ac:dyDescent="0.3">
      <c r="A3" s="3"/>
      <c r="B3" s="6" t="s">
        <v>0</v>
      </c>
      <c r="C3" s="2"/>
      <c r="D3" s="7" t="s">
        <v>1</v>
      </c>
      <c r="E3" s="4"/>
      <c r="F3" s="4"/>
      <c r="G3" s="4"/>
      <c r="H3" s="4"/>
      <c r="I3" s="4"/>
      <c r="J3" s="4"/>
      <c r="K3" s="4"/>
      <c r="L3" s="4"/>
    </row>
    <row r="4" spans="1:12" ht="15.75" customHeight="1" x14ac:dyDescent="0.3">
      <c r="A4" s="3"/>
      <c r="B4" s="2"/>
      <c r="C4" s="2"/>
      <c r="D4" s="8" t="s">
        <v>2</v>
      </c>
      <c r="E4" s="4"/>
      <c r="F4" s="4"/>
      <c r="G4" s="4"/>
      <c r="H4" s="4"/>
      <c r="I4" s="4"/>
      <c r="J4" s="4"/>
      <c r="K4" s="4"/>
      <c r="L4" s="4"/>
    </row>
    <row r="5" spans="1:12" ht="15.75" customHeight="1" x14ac:dyDescent="0.3">
      <c r="A5" s="9"/>
      <c r="B5" s="9"/>
      <c r="C5" s="10"/>
      <c r="D5" s="9"/>
      <c r="E5" s="4"/>
      <c r="F5" s="4"/>
      <c r="G5" s="4"/>
      <c r="H5" s="4"/>
      <c r="I5" s="4"/>
      <c r="J5" s="4"/>
      <c r="K5" s="4"/>
      <c r="L5" s="4"/>
    </row>
    <row r="6" spans="1:12" s="11" customFormat="1" ht="18" customHeight="1" x14ac:dyDescent="0.3">
      <c r="A6" s="32"/>
      <c r="B6" s="32" t="s">
        <v>43</v>
      </c>
      <c r="C6" s="43" t="s">
        <v>41</v>
      </c>
      <c r="D6" s="43" t="s">
        <v>42</v>
      </c>
      <c r="E6" s="4"/>
      <c r="F6" s="41" t="s">
        <v>4</v>
      </c>
      <c r="G6" s="4"/>
      <c r="H6" s="4"/>
      <c r="I6" s="4"/>
      <c r="J6" s="4"/>
      <c r="K6" s="4"/>
      <c r="L6" s="4"/>
    </row>
    <row r="7" spans="1:12" s="11" customFormat="1" ht="18" customHeight="1" x14ac:dyDescent="0.3">
      <c r="A7" s="26"/>
      <c r="B7" s="34" t="s">
        <v>44</v>
      </c>
      <c r="C7" s="12">
        <v>32</v>
      </c>
      <c r="D7" s="12">
        <f>C7/8</f>
        <v>4</v>
      </c>
      <c r="E7"/>
      <c r="F7" s="64" t="s">
        <v>75</v>
      </c>
      <c r="G7" s="65" t="s">
        <v>76</v>
      </c>
      <c r="H7" s="65" t="s">
        <v>77</v>
      </c>
      <c r="I7" s="65" t="s">
        <v>78</v>
      </c>
      <c r="J7" s="4"/>
      <c r="K7" s="4"/>
      <c r="L7" s="4"/>
    </row>
    <row r="8" spans="1:12" s="11" customFormat="1" ht="18" customHeight="1" x14ac:dyDescent="0.3">
      <c r="A8" s="26"/>
      <c r="B8" s="34" t="s">
        <v>45</v>
      </c>
      <c r="C8" s="12">
        <f>SUM(C13:C54)*0.1</f>
        <v>41.2</v>
      </c>
      <c r="D8" s="12">
        <f t="shared" ref="D8:D10" si="0">C8/8</f>
        <v>5.15</v>
      </c>
      <c r="E8" s="4"/>
      <c r="F8" s="49" t="s">
        <v>79</v>
      </c>
      <c r="G8" s="50">
        <v>1</v>
      </c>
      <c r="H8" s="51">
        <f>D9</f>
        <v>4</v>
      </c>
      <c r="I8" s="52">
        <f t="shared" ref="I8:I14" si="1">(H8*G8)</f>
        <v>4</v>
      </c>
      <c r="J8" s="4"/>
      <c r="K8" s="4"/>
      <c r="L8" s="4"/>
    </row>
    <row r="9" spans="1:12" s="11" customFormat="1" ht="18" customHeight="1" x14ac:dyDescent="0.3">
      <c r="A9" s="26"/>
      <c r="B9" s="34" t="s">
        <v>46</v>
      </c>
      <c r="C9" s="12">
        <v>32</v>
      </c>
      <c r="D9" s="12">
        <f>C9/8</f>
        <v>4</v>
      </c>
      <c r="E9"/>
      <c r="F9" s="49" t="s">
        <v>80</v>
      </c>
      <c r="G9" s="50">
        <v>1</v>
      </c>
      <c r="H9" s="51">
        <v>26</v>
      </c>
      <c r="I9" s="52">
        <f t="shared" si="1"/>
        <v>26</v>
      </c>
      <c r="J9" s="66">
        <f>SUM(D12:D54)</f>
        <v>51.5</v>
      </c>
      <c r="K9" s="67">
        <f>SUM(I9:I10)</f>
        <v>52</v>
      </c>
      <c r="L9" s="4"/>
    </row>
    <row r="10" spans="1:12" s="11" customFormat="1" ht="18" customHeight="1" x14ac:dyDescent="0.3">
      <c r="A10" s="26"/>
      <c r="B10" s="34" t="s">
        <v>47</v>
      </c>
      <c r="C10" s="12">
        <v>8</v>
      </c>
      <c r="D10" s="12">
        <f t="shared" si="0"/>
        <v>1</v>
      </c>
      <c r="E10"/>
      <c r="F10" s="49" t="s">
        <v>81</v>
      </c>
      <c r="G10" s="50">
        <v>1</v>
      </c>
      <c r="H10" s="51">
        <v>26</v>
      </c>
      <c r="I10" s="52">
        <f t="shared" si="1"/>
        <v>26</v>
      </c>
      <c r="J10" s="66"/>
      <c r="K10" s="67"/>
      <c r="L10" s="4"/>
    </row>
    <row r="11" spans="1:12" s="4" customFormat="1" ht="18" customHeight="1" x14ac:dyDescent="0.3">
      <c r="A11" s="31"/>
      <c r="B11" s="32" t="s">
        <v>3</v>
      </c>
      <c r="C11" s="33"/>
      <c r="D11" s="33"/>
      <c r="E11"/>
      <c r="F11" s="49" t="s">
        <v>82</v>
      </c>
      <c r="G11" s="50">
        <v>1</v>
      </c>
      <c r="H11" s="4">
        <f>D8</f>
        <v>5.15</v>
      </c>
      <c r="I11" s="52">
        <f t="shared" si="1"/>
        <v>5.15</v>
      </c>
    </row>
    <row r="12" spans="1:12" s="4" customFormat="1" ht="18" customHeight="1" x14ac:dyDescent="0.3">
      <c r="A12" s="28"/>
      <c r="B12" s="29" t="s">
        <v>4</v>
      </c>
      <c r="C12" s="29"/>
      <c r="D12" s="29"/>
      <c r="E12"/>
      <c r="F12" s="49" t="s">
        <v>83</v>
      </c>
      <c r="G12" s="50">
        <v>1</v>
      </c>
      <c r="H12" s="4">
        <f>D7</f>
        <v>4</v>
      </c>
      <c r="I12" s="52">
        <f t="shared" si="1"/>
        <v>4</v>
      </c>
    </row>
    <row r="13" spans="1:12" s="4" customFormat="1" ht="18" customHeight="1" x14ac:dyDescent="0.3">
      <c r="A13" s="12"/>
      <c r="B13" s="35" t="s">
        <v>5</v>
      </c>
      <c r="C13" s="39">
        <v>16</v>
      </c>
      <c r="D13" s="39">
        <f>C13/8</f>
        <v>2</v>
      </c>
      <c r="E13"/>
      <c r="F13" s="49" t="s">
        <v>84</v>
      </c>
      <c r="G13" s="50">
        <v>1</v>
      </c>
      <c r="H13" s="4">
        <f>D10</f>
        <v>1</v>
      </c>
      <c r="I13" s="52">
        <f t="shared" si="1"/>
        <v>1</v>
      </c>
    </row>
    <row r="14" spans="1:12" s="4" customFormat="1" ht="18" customHeight="1" x14ac:dyDescent="0.3">
      <c r="A14" s="12"/>
      <c r="B14" s="35" t="s">
        <v>95</v>
      </c>
      <c r="C14" s="39">
        <v>24</v>
      </c>
      <c r="D14" s="39">
        <f>C14/8</f>
        <v>3</v>
      </c>
      <c r="E14"/>
      <c r="F14" s="49" t="s">
        <v>85</v>
      </c>
      <c r="G14" s="50">
        <v>2</v>
      </c>
      <c r="H14" s="51">
        <f>D55/2</f>
        <v>7.7249999999999996</v>
      </c>
      <c r="I14" s="52">
        <f t="shared" si="1"/>
        <v>15.45</v>
      </c>
    </row>
    <row r="15" spans="1:12" s="4" customFormat="1" x14ac:dyDescent="0.3">
      <c r="A15" s="12"/>
      <c r="B15" s="35" t="s">
        <v>39</v>
      </c>
      <c r="C15" s="39">
        <v>8</v>
      </c>
      <c r="D15" s="39">
        <f t="shared" ref="D15:D21" si="2">C15/8</f>
        <v>1</v>
      </c>
      <c r="E15"/>
      <c r="F15" s="53" t="s">
        <v>72</v>
      </c>
      <c r="G15" s="50"/>
      <c r="H15" s="50"/>
      <c r="I15" s="51">
        <f>SUM(I8:I14)</f>
        <v>81.600000000000009</v>
      </c>
    </row>
    <row r="16" spans="1:12" s="4" customFormat="1" ht="18" customHeight="1" x14ac:dyDescent="0.3">
      <c r="A16" s="12"/>
      <c r="B16" s="35" t="s">
        <v>34</v>
      </c>
      <c r="C16" s="39">
        <v>6</v>
      </c>
      <c r="D16" s="39">
        <f t="shared" si="2"/>
        <v>0.75</v>
      </c>
      <c r="E16"/>
      <c r="F16" s="54" t="s">
        <v>100</v>
      </c>
      <c r="G16" s="30">
        <f>SUM(H14,H8,H10)</f>
        <v>37.725000000000001</v>
      </c>
      <c r="H16" s="55"/>
      <c r="I16" s="56"/>
    </row>
    <row r="17" spans="1:12" s="4" customFormat="1" ht="15.6" x14ac:dyDescent="0.3">
      <c r="A17" s="12"/>
      <c r="B17" s="35" t="s">
        <v>35</v>
      </c>
      <c r="C17" s="39">
        <v>32</v>
      </c>
      <c r="D17" s="39">
        <f t="shared" si="2"/>
        <v>4</v>
      </c>
      <c r="E17"/>
      <c r="F17" s="54" t="s">
        <v>78</v>
      </c>
      <c r="G17" s="30">
        <f>I15</f>
        <v>81.600000000000009</v>
      </c>
      <c r="H17" s="11" t="s">
        <v>86</v>
      </c>
      <c r="I17" s="11"/>
    </row>
    <row r="18" spans="1:12" s="4" customFormat="1" x14ac:dyDescent="0.3">
      <c r="A18" s="12"/>
      <c r="B18" s="35" t="s">
        <v>36</v>
      </c>
      <c r="C18" s="39">
        <v>6</v>
      </c>
      <c r="D18" s="39">
        <f t="shared" si="2"/>
        <v>0.75</v>
      </c>
      <c r="E18"/>
      <c r="F18"/>
      <c r="G18"/>
      <c r="H18"/>
      <c r="I18"/>
    </row>
    <row r="19" spans="1:12" s="4" customFormat="1" ht="20.25" customHeight="1" x14ac:dyDescent="0.3">
      <c r="A19" s="12"/>
      <c r="B19" s="35" t="s">
        <v>37</v>
      </c>
      <c r="C19" s="39">
        <v>16</v>
      </c>
      <c r="D19" s="39">
        <f t="shared" si="2"/>
        <v>2</v>
      </c>
      <c r="E19"/>
      <c r="F19"/>
      <c r="G19"/>
      <c r="H19"/>
      <c r="I19"/>
    </row>
    <row r="20" spans="1:12" s="4" customFormat="1" ht="14.4" customHeight="1" x14ac:dyDescent="0.3">
      <c r="A20" s="12"/>
      <c r="B20" s="35" t="s">
        <v>38</v>
      </c>
      <c r="C20" s="39">
        <v>16</v>
      </c>
      <c r="D20" s="39">
        <f t="shared" si="2"/>
        <v>2</v>
      </c>
      <c r="F20" t="s">
        <v>4</v>
      </c>
      <c r="G20" s="59">
        <f>G17*12*8*65</f>
        <v>509184</v>
      </c>
      <c r="H20"/>
      <c r="I20"/>
    </row>
    <row r="21" spans="1:12" s="4" customFormat="1" ht="17.25" customHeight="1" x14ac:dyDescent="0.3">
      <c r="A21" s="12"/>
      <c r="B21" s="35" t="s">
        <v>74</v>
      </c>
      <c r="C21" s="39">
        <v>40</v>
      </c>
      <c r="D21" s="39">
        <f t="shared" si="2"/>
        <v>5</v>
      </c>
      <c r="E21"/>
      <c r="F21"/>
      <c r="G21"/>
      <c r="H21"/>
      <c r="I21"/>
    </row>
    <row r="22" spans="1:12" s="4" customFormat="1" x14ac:dyDescent="0.3">
      <c r="A22" s="12"/>
      <c r="B22" s="35" t="s">
        <v>40</v>
      </c>
      <c r="C22" s="39">
        <v>8</v>
      </c>
      <c r="D22" s="39">
        <f>C22/8</f>
        <v>1</v>
      </c>
      <c r="E22"/>
      <c r="F22" t="s">
        <v>96</v>
      </c>
      <c r="G22" s="16"/>
      <c r="H22" s="16"/>
      <c r="I22" s="16"/>
      <c r="J22" s="17"/>
      <c r="K22" s="17"/>
      <c r="L22" s="17"/>
    </row>
    <row r="23" spans="1:12" s="4" customFormat="1" ht="15.75" customHeight="1" x14ac:dyDescent="0.3">
      <c r="A23" s="12"/>
      <c r="B23" s="35" t="s">
        <v>92</v>
      </c>
      <c r="C23" s="39">
        <v>12</v>
      </c>
      <c r="D23" s="39">
        <f>C23/8</f>
        <v>1.5</v>
      </c>
      <c r="E23"/>
      <c r="F23" t="s">
        <v>75</v>
      </c>
      <c r="G23" t="s">
        <v>76</v>
      </c>
      <c r="H23" t="s">
        <v>77</v>
      </c>
      <c r="I23" t="s">
        <v>97</v>
      </c>
    </row>
    <row r="24" spans="1:12" s="4" customFormat="1" x14ac:dyDescent="0.3">
      <c r="A24" s="12"/>
      <c r="B24" s="35" t="s">
        <v>67</v>
      </c>
      <c r="C24" s="39">
        <v>8</v>
      </c>
      <c r="D24" s="39">
        <f>C24/8</f>
        <v>1</v>
      </c>
      <c r="E24"/>
      <c r="F24" t="s">
        <v>98</v>
      </c>
      <c r="G24">
        <v>1</v>
      </c>
      <c r="H24">
        <f>D62</f>
        <v>39</v>
      </c>
      <c r="I24">
        <f>G24*H24</f>
        <v>39</v>
      </c>
    </row>
    <row r="25" spans="1:12" s="4" customFormat="1" x14ac:dyDescent="0.3">
      <c r="A25" s="12"/>
      <c r="B25" s="60" t="s">
        <v>48</v>
      </c>
      <c r="C25" s="12">
        <v>24</v>
      </c>
      <c r="D25" s="12">
        <f>C25/8</f>
        <v>3</v>
      </c>
      <c r="E25"/>
      <c r="F25"/>
      <c r="G25"/>
      <c r="H25"/>
      <c r="I25"/>
    </row>
    <row r="26" spans="1:12" s="4" customFormat="1" ht="18" customHeight="1" x14ac:dyDescent="0.3">
      <c r="A26" s="12"/>
      <c r="B26" s="13" t="s">
        <v>49</v>
      </c>
      <c r="C26" s="12"/>
      <c r="D26" s="12"/>
      <c r="E26"/>
      <c r="F26" s="44" t="s">
        <v>99</v>
      </c>
      <c r="G26">
        <v>39</v>
      </c>
      <c r="H26"/>
      <c r="I26"/>
    </row>
    <row r="27" spans="1:12" s="4" customFormat="1" x14ac:dyDescent="0.3">
      <c r="A27" s="12"/>
      <c r="B27" s="13" t="s">
        <v>50</v>
      </c>
      <c r="C27" s="12"/>
      <c r="D27" s="12"/>
      <c r="E27"/>
      <c r="F27"/>
      <c r="G27">
        <f>G26*8*12*65</f>
        <v>243360</v>
      </c>
      <c r="H27"/>
      <c r="I27"/>
    </row>
    <row r="28" spans="1:12" s="4" customFormat="1" x14ac:dyDescent="0.3">
      <c r="A28" s="12"/>
      <c r="B28" s="13" t="s">
        <v>51</v>
      </c>
      <c r="C28" s="12"/>
      <c r="D28" s="12"/>
      <c r="E28"/>
      <c r="F28"/>
      <c r="G28" s="59">
        <f>SUM(G27,G20)</f>
        <v>752544</v>
      </c>
      <c r="H28"/>
      <c r="I28"/>
    </row>
    <row r="29" spans="1:12" s="4" customFormat="1" ht="18" customHeight="1" x14ac:dyDescent="0.3">
      <c r="A29" s="12"/>
      <c r="B29" s="13" t="s">
        <v>14</v>
      </c>
      <c r="C29" s="12"/>
      <c r="D29" s="12"/>
      <c r="E29" s="37"/>
      <c r="F29"/>
      <c r="G29"/>
      <c r="H29"/>
      <c r="I29"/>
    </row>
    <row r="30" spans="1:12" s="4" customFormat="1" x14ac:dyDescent="0.3">
      <c r="A30" s="12"/>
      <c r="B30" s="60" t="s">
        <v>52</v>
      </c>
      <c r="C30" s="12">
        <v>24</v>
      </c>
      <c r="D30" s="12">
        <f>C30/8</f>
        <v>3</v>
      </c>
      <c r="E30"/>
      <c r="F30"/>
      <c r="G30"/>
      <c r="H30"/>
      <c r="I30"/>
    </row>
    <row r="31" spans="1:12" s="4" customFormat="1" x14ac:dyDescent="0.3">
      <c r="A31" s="12"/>
      <c r="B31" s="13" t="s">
        <v>53</v>
      </c>
      <c r="C31" s="12"/>
      <c r="D31" s="12"/>
      <c r="E31"/>
      <c r="F31" s="5"/>
      <c r="G31"/>
      <c r="H31"/>
      <c r="I31"/>
    </row>
    <row r="32" spans="1:12" s="4" customFormat="1" x14ac:dyDescent="0.3">
      <c r="A32" s="12"/>
      <c r="B32" s="13" t="s">
        <v>54</v>
      </c>
      <c r="C32" s="12"/>
      <c r="D32" s="12"/>
      <c r="E32"/>
      <c r="F32" s="5"/>
      <c r="G32"/>
      <c r="H32"/>
      <c r="I32"/>
      <c r="J32" s="5"/>
      <c r="K32" s="5"/>
      <c r="L32" s="5"/>
    </row>
    <row r="33" spans="1:32" s="4" customFormat="1" x14ac:dyDescent="0.3">
      <c r="A33" s="12"/>
      <c r="B33" s="60" t="s">
        <v>55</v>
      </c>
      <c r="C33" s="12">
        <v>32</v>
      </c>
      <c r="D33" s="12">
        <f>C33/8</f>
        <v>4</v>
      </c>
      <c r="E33"/>
      <c r="F33"/>
      <c r="G33"/>
      <c r="H33"/>
      <c r="I33"/>
      <c r="J33" s="5"/>
      <c r="K33" s="5"/>
      <c r="L33" s="5"/>
    </row>
    <row r="34" spans="1:32" s="4" customFormat="1" x14ac:dyDescent="0.3">
      <c r="A34" s="12"/>
      <c r="B34" s="13" t="s">
        <v>56</v>
      </c>
      <c r="C34" s="12"/>
      <c r="D34" s="12"/>
      <c r="E34"/>
      <c r="F34"/>
      <c r="G34"/>
      <c r="H34"/>
      <c r="I34"/>
      <c r="J34" s="5"/>
      <c r="K34" s="5"/>
      <c r="L34" s="5"/>
    </row>
    <row r="35" spans="1:32" s="4" customFormat="1" x14ac:dyDescent="0.3">
      <c r="A35" s="12"/>
      <c r="B35" s="60" t="s">
        <v>57</v>
      </c>
      <c r="C35" s="12">
        <v>32</v>
      </c>
      <c r="D35" s="12">
        <f>C35/8</f>
        <v>4</v>
      </c>
      <c r="E35"/>
      <c r="F35"/>
      <c r="G35"/>
      <c r="H35"/>
      <c r="I35" s="5"/>
      <c r="J35" s="5"/>
      <c r="K35" s="5"/>
      <c r="L35" s="5"/>
    </row>
    <row r="36" spans="1:32" s="4" customFormat="1" x14ac:dyDescent="0.3">
      <c r="A36" s="12"/>
      <c r="B36" s="13" t="s">
        <v>58</v>
      </c>
      <c r="C36" s="12"/>
      <c r="D36" s="12"/>
      <c r="E36"/>
      <c r="F36"/>
      <c r="G36"/>
      <c r="H36"/>
      <c r="I36" s="5"/>
      <c r="J36" s="5"/>
      <c r="K36" s="5"/>
      <c r="L36" s="5"/>
    </row>
    <row r="37" spans="1:32" s="17" customFormat="1" x14ac:dyDescent="0.3">
      <c r="A37" s="12"/>
      <c r="B37" s="13" t="s">
        <v>66</v>
      </c>
      <c r="C37" s="12"/>
      <c r="D37" s="12"/>
      <c r="E37"/>
      <c r="F37"/>
      <c r="G37"/>
      <c r="H37"/>
      <c r="I37" s="5"/>
      <c r="J37" s="5"/>
      <c r="K37" s="5"/>
      <c r="L37" s="5"/>
    </row>
    <row r="38" spans="1:32" s="4" customFormat="1" x14ac:dyDescent="0.3">
      <c r="A38" s="12"/>
      <c r="B38" s="60" t="s">
        <v>16</v>
      </c>
      <c r="C38" s="12">
        <v>40</v>
      </c>
      <c r="D38" s="12">
        <f>C38/8</f>
        <v>5</v>
      </c>
      <c r="E38"/>
      <c r="F38"/>
      <c r="G38"/>
      <c r="H38"/>
      <c r="I38" s="5"/>
      <c r="J38" s="5"/>
      <c r="K38" s="5"/>
      <c r="L38" s="5"/>
    </row>
    <row r="39" spans="1:32" s="4" customFormat="1" x14ac:dyDescent="0.3">
      <c r="A39" s="12"/>
      <c r="B39" s="13" t="s">
        <v>31</v>
      </c>
      <c r="C39" s="12"/>
      <c r="D39" s="12"/>
      <c r="E39"/>
      <c r="F39"/>
      <c r="G39"/>
      <c r="H39"/>
      <c r="I39" s="5"/>
      <c r="J39" s="5"/>
      <c r="K39" s="5"/>
      <c r="L39" s="5"/>
    </row>
    <row r="40" spans="1:32" s="4" customFormat="1" x14ac:dyDescent="0.3">
      <c r="A40" s="12"/>
      <c r="B40" s="13" t="s">
        <v>30</v>
      </c>
      <c r="C40" s="38"/>
      <c r="D40" s="38"/>
      <c r="E40"/>
      <c r="F40"/>
      <c r="G40"/>
      <c r="H40"/>
      <c r="I40" s="5"/>
      <c r="J40" s="5"/>
      <c r="K40" s="5"/>
      <c r="L40" s="5"/>
    </row>
    <row r="41" spans="1:32" s="4" customFormat="1" x14ac:dyDescent="0.3">
      <c r="A41" s="12"/>
      <c r="B41" s="13" t="s">
        <v>32</v>
      </c>
      <c r="C41" s="38"/>
      <c r="D41" s="38"/>
      <c r="E41"/>
      <c r="F41"/>
      <c r="G41"/>
      <c r="H41"/>
      <c r="I41" s="5"/>
      <c r="J41" s="5"/>
      <c r="K41" s="5"/>
      <c r="L41" s="5"/>
    </row>
    <row r="42" spans="1:32" s="4" customFormat="1" x14ac:dyDescent="0.3">
      <c r="A42" s="12"/>
      <c r="B42" s="13" t="s">
        <v>33</v>
      </c>
      <c r="C42" s="38"/>
      <c r="D42" s="38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</row>
    <row r="43" spans="1:32" s="4" customFormat="1" x14ac:dyDescent="0.3">
      <c r="A43" s="12"/>
      <c r="B43" s="61" t="s">
        <v>87</v>
      </c>
      <c r="C43" s="39">
        <v>20</v>
      </c>
      <c r="D43" s="39">
        <f>C43/8</f>
        <v>2.5</v>
      </c>
      <c r="E43"/>
      <c r="F43"/>
      <c r="G43"/>
      <c r="H43"/>
      <c r="I43" s="5"/>
      <c r="J43" s="5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</row>
    <row r="44" spans="1:32" s="4" customFormat="1" x14ac:dyDescent="0.3">
      <c r="A44" s="12"/>
      <c r="B44" s="35" t="s">
        <v>61</v>
      </c>
      <c r="C44" s="39"/>
      <c r="D44" s="39"/>
      <c r="E44"/>
      <c r="F44"/>
      <c r="G44"/>
      <c r="H44"/>
      <c r="I44" s="5"/>
      <c r="J44" s="5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</row>
    <row r="45" spans="1:32" s="4" customFormat="1" x14ac:dyDescent="0.3">
      <c r="A45" s="12"/>
      <c r="B45" s="35" t="s">
        <v>59</v>
      </c>
      <c r="C45" s="39"/>
      <c r="D45" s="39"/>
      <c r="E45"/>
      <c r="F45"/>
      <c r="G45"/>
      <c r="H45"/>
      <c r="I45" s="5"/>
      <c r="J45" s="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</row>
    <row r="46" spans="1:32" s="4" customFormat="1" x14ac:dyDescent="0.3">
      <c r="A46" s="12"/>
      <c r="B46" s="35" t="s">
        <v>60</v>
      </c>
      <c r="C46" s="39"/>
      <c r="D46" s="39"/>
      <c r="E46"/>
      <c r="F46"/>
      <c r="G46"/>
      <c r="H46"/>
      <c r="I46" s="5"/>
      <c r="J46" s="5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</row>
    <row r="47" spans="1:32" x14ac:dyDescent="0.3">
      <c r="A47" s="12"/>
      <c r="B47" s="62" t="s">
        <v>62</v>
      </c>
      <c r="C47" s="39">
        <v>24</v>
      </c>
      <c r="D47" s="39">
        <f>C47/8</f>
        <v>3</v>
      </c>
      <c r="E47"/>
      <c r="F47"/>
      <c r="G47"/>
      <c r="H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</row>
    <row r="48" spans="1:32" x14ac:dyDescent="0.3">
      <c r="A48" s="12"/>
      <c r="B48" s="63" t="s">
        <v>63</v>
      </c>
      <c r="C48" s="38"/>
      <c r="D48" s="38"/>
      <c r="E48"/>
      <c r="F48"/>
      <c r="G48"/>
      <c r="H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</row>
    <row r="49" spans="1:32" ht="16.5" customHeight="1" x14ac:dyDescent="0.3">
      <c r="A49" s="12"/>
      <c r="B49" s="63" t="s">
        <v>64</v>
      </c>
      <c r="C49" s="38"/>
      <c r="D49" s="38"/>
      <c r="E49"/>
      <c r="F49"/>
      <c r="G49"/>
      <c r="H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</row>
    <row r="50" spans="1:32" x14ac:dyDescent="0.3">
      <c r="A50" s="12"/>
      <c r="B50" s="63" t="s">
        <v>65</v>
      </c>
      <c r="C50" s="38"/>
      <c r="D50" s="38"/>
      <c r="E50"/>
      <c r="F50"/>
      <c r="G50"/>
      <c r="H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</row>
    <row r="51" spans="1:32" x14ac:dyDescent="0.3">
      <c r="A51" s="12"/>
      <c r="B51" s="63" t="s">
        <v>93</v>
      </c>
      <c r="C51" s="38"/>
      <c r="D51" s="38"/>
      <c r="E51"/>
      <c r="F51"/>
      <c r="G51"/>
      <c r="H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</row>
    <row r="52" spans="1:32" x14ac:dyDescent="0.3">
      <c r="A52" s="12"/>
      <c r="B52" s="61" t="s">
        <v>25</v>
      </c>
      <c r="C52" s="39">
        <v>24</v>
      </c>
      <c r="D52" s="39">
        <f>C52/8</f>
        <v>3</v>
      </c>
      <c r="E52" s="37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</row>
    <row r="53" spans="1:32" x14ac:dyDescent="0.3">
      <c r="A53" s="12"/>
      <c r="B53" s="63" t="s">
        <v>90</v>
      </c>
      <c r="C53" s="39"/>
      <c r="D53" s="39"/>
      <c r="E53" s="37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</row>
    <row r="54" spans="1:32" x14ac:dyDescent="0.3">
      <c r="A54" s="12"/>
      <c r="B54" s="63" t="s">
        <v>89</v>
      </c>
      <c r="C54" s="39"/>
      <c r="D54" s="39"/>
      <c r="E54" s="37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</row>
    <row r="55" spans="1:32" ht="14.4" customHeight="1" x14ac:dyDescent="0.3">
      <c r="A55" s="27"/>
      <c r="B55" s="57" t="s">
        <v>71</v>
      </c>
      <c r="C55" s="45">
        <f>SUM(C13:C54)*0.3</f>
        <v>123.6</v>
      </c>
      <c r="D55" s="45">
        <f>C55/8</f>
        <v>15.45</v>
      </c>
      <c r="E55" s="37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</row>
    <row r="56" spans="1:32" x14ac:dyDescent="0.3">
      <c r="A56" s="5"/>
      <c r="B56" s="57" t="s">
        <v>94</v>
      </c>
      <c r="C56" s="45">
        <v>12</v>
      </c>
      <c r="D56" s="45">
        <f>C56/8</f>
        <v>1.5</v>
      </c>
      <c r="E56" s="37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</row>
    <row r="57" spans="1:32" s="19" customFormat="1" x14ac:dyDescent="0.3">
      <c r="A57" s="5"/>
      <c r="B57" s="48" t="s">
        <v>72</v>
      </c>
      <c r="C57" s="46">
        <f>SUM(C7:C56)</f>
        <v>660.80000000000007</v>
      </c>
      <c r="D57" s="46">
        <f>C57/8</f>
        <v>82.600000000000009</v>
      </c>
      <c r="E57" s="5"/>
      <c r="F57" s="5">
        <f>4*78</f>
        <v>312</v>
      </c>
      <c r="G57" s="5"/>
      <c r="H57" s="5"/>
      <c r="I57" s="5"/>
      <c r="J57" s="5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</row>
    <row r="58" spans="1:32" x14ac:dyDescent="0.3">
      <c r="A58" s="5"/>
      <c r="B58" s="47"/>
      <c r="C58"/>
      <c r="D58"/>
      <c r="E58" s="37"/>
    </row>
    <row r="59" spans="1:32" x14ac:dyDescent="0.3">
      <c r="A59" s="5"/>
      <c r="C59"/>
      <c r="D59"/>
      <c r="E59" s="37"/>
    </row>
    <row r="60" spans="1:32" x14ac:dyDescent="0.3">
      <c r="A60" s="5"/>
      <c r="C60"/>
      <c r="D60"/>
    </row>
    <row r="61" spans="1:32" x14ac:dyDescent="0.3">
      <c r="A61" s="5"/>
      <c r="C61"/>
      <c r="D61"/>
    </row>
    <row r="62" spans="1:32" x14ac:dyDescent="0.3">
      <c r="A62" s="12"/>
      <c r="B62" s="40" t="s">
        <v>68</v>
      </c>
      <c r="C62" s="39">
        <v>312</v>
      </c>
      <c r="D62" s="39">
        <f>C62/8</f>
        <v>39</v>
      </c>
    </row>
    <row r="63" spans="1:32" x14ac:dyDescent="0.3">
      <c r="A63" s="12"/>
      <c r="B63" s="42" t="s">
        <v>69</v>
      </c>
      <c r="C63" s="38"/>
      <c r="D63" s="38"/>
    </row>
    <row r="64" spans="1:32" ht="18" customHeight="1" x14ac:dyDescent="0.3">
      <c r="A64" s="12"/>
      <c r="B64" s="42" t="s">
        <v>88</v>
      </c>
      <c r="C64" s="38"/>
      <c r="D64" s="39"/>
    </row>
    <row r="65" spans="1:4" x14ac:dyDescent="0.3">
      <c r="A65" s="12"/>
      <c r="B65" s="42" t="s">
        <v>91</v>
      </c>
      <c r="C65" s="38"/>
      <c r="D65" s="39"/>
    </row>
    <row r="66" spans="1:4" x14ac:dyDescent="0.3">
      <c r="A66" s="12"/>
      <c r="B66" s="58" t="s">
        <v>70</v>
      </c>
      <c r="C66" s="39"/>
      <c r="D66" s="39"/>
    </row>
    <row r="67" spans="1:4" x14ac:dyDescent="0.3">
      <c r="A67"/>
      <c r="B67"/>
      <c r="C67"/>
      <c r="D67"/>
    </row>
    <row r="68" spans="1:4" x14ac:dyDescent="0.3">
      <c r="A68"/>
      <c r="B68"/>
      <c r="C68"/>
      <c r="D68"/>
    </row>
    <row r="69" spans="1:4" x14ac:dyDescent="0.3">
      <c r="A69"/>
      <c r="B69"/>
      <c r="C69"/>
      <c r="D69"/>
    </row>
    <row r="70" spans="1:4" x14ac:dyDescent="0.3">
      <c r="A70"/>
      <c r="B70"/>
      <c r="C70"/>
      <c r="D70"/>
    </row>
    <row r="71" spans="1:4" x14ac:dyDescent="0.3">
      <c r="A71"/>
      <c r="B71"/>
      <c r="C71"/>
      <c r="D71"/>
    </row>
    <row r="72" spans="1:4" x14ac:dyDescent="0.3">
      <c r="A72"/>
      <c r="B72"/>
      <c r="C72"/>
      <c r="D72"/>
    </row>
    <row r="73" spans="1:4" x14ac:dyDescent="0.3">
      <c r="B73"/>
      <c r="C73"/>
      <c r="D73"/>
    </row>
    <row r="74" spans="1:4" x14ac:dyDescent="0.3">
      <c r="C74"/>
      <c r="D74"/>
    </row>
    <row r="75" spans="1:4" x14ac:dyDescent="0.3">
      <c r="C75"/>
      <c r="D75"/>
    </row>
    <row r="76" spans="1:4" x14ac:dyDescent="0.3">
      <c r="C76"/>
      <c r="D76"/>
    </row>
    <row r="77" spans="1:4" x14ac:dyDescent="0.3">
      <c r="C77"/>
      <c r="D77"/>
    </row>
    <row r="78" spans="1:4" x14ac:dyDescent="0.3">
      <c r="C78"/>
      <c r="D78"/>
    </row>
    <row r="79" spans="1:4" x14ac:dyDescent="0.3">
      <c r="C79"/>
      <c r="D79"/>
    </row>
    <row r="82" spans="2:2" x14ac:dyDescent="0.3">
      <c r="B82" s="13"/>
    </row>
    <row r="83" spans="2:2" x14ac:dyDescent="0.3">
      <c r="B83" s="13"/>
    </row>
    <row r="84" spans="2:2" x14ac:dyDescent="0.3">
      <c r="B84" s="13"/>
    </row>
    <row r="85" spans="2:2" x14ac:dyDescent="0.3">
      <c r="B85" s="13"/>
    </row>
    <row r="86" spans="2:2" x14ac:dyDescent="0.3">
      <c r="B86" s="13"/>
    </row>
    <row r="87" spans="2:2" x14ac:dyDescent="0.3">
      <c r="B87" s="13"/>
    </row>
    <row r="90" spans="2:2" ht="15.6" x14ac:dyDescent="0.3">
      <c r="B90" s="24"/>
    </row>
    <row r="91" spans="2:2" ht="15.6" x14ac:dyDescent="0.3">
      <c r="B91" s="24"/>
    </row>
    <row r="92" spans="2:2" ht="15.6" x14ac:dyDescent="0.3">
      <c r="B92" s="25"/>
    </row>
    <row r="93" spans="2:2" ht="15.6" x14ac:dyDescent="0.3">
      <c r="B93" s="25"/>
    </row>
    <row r="94" spans="2:2" x14ac:dyDescent="0.3">
      <c r="B94" s="13"/>
    </row>
  </sheetData>
  <mergeCells count="2">
    <mergeCell ref="J9:J10"/>
    <mergeCell ref="K9:K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tabSelected="1" workbookViewId="0">
      <selection activeCell="A16" sqref="A16"/>
    </sheetView>
  </sheetViews>
  <sheetFormatPr defaultRowHeight="14.4" x14ac:dyDescent="0.3"/>
  <cols>
    <col min="1" max="1" width="98" bestFit="1" customWidth="1"/>
    <col min="4" max="4" width="75.33203125" bestFit="1" customWidth="1"/>
  </cols>
  <sheetData>
    <row r="1" spans="1:1" x14ac:dyDescent="0.3">
      <c r="A1" s="44" t="s">
        <v>73</v>
      </c>
    </row>
    <row r="2" spans="1:1" x14ac:dyDescent="0.3">
      <c r="A2" s="35" t="s">
        <v>6</v>
      </c>
    </row>
    <row r="3" spans="1:1" x14ac:dyDescent="0.3">
      <c r="A3" s="36" t="s">
        <v>7</v>
      </c>
    </row>
    <row r="4" spans="1:1" x14ac:dyDescent="0.3">
      <c r="A4" s="15" t="s">
        <v>8</v>
      </c>
    </row>
    <row r="5" spans="1:1" ht="28.8" x14ac:dyDescent="0.3">
      <c r="A5" s="36" t="s">
        <v>9</v>
      </c>
    </row>
    <row r="6" spans="1:1" x14ac:dyDescent="0.3">
      <c r="A6" s="35" t="s">
        <v>10</v>
      </c>
    </row>
    <row r="7" spans="1:1" x14ac:dyDescent="0.3">
      <c r="A7" s="13" t="s">
        <v>17</v>
      </c>
    </row>
    <row r="8" spans="1:1" x14ac:dyDescent="0.3">
      <c r="A8" s="13" t="s">
        <v>18</v>
      </c>
    </row>
    <row r="9" spans="1:1" x14ac:dyDescent="0.3">
      <c r="A9" s="13" t="s">
        <v>19</v>
      </c>
    </row>
    <row r="10" spans="1:1" x14ac:dyDescent="0.3">
      <c r="A10" s="13" t="s">
        <v>20</v>
      </c>
    </row>
    <row r="11" spans="1:1" x14ac:dyDescent="0.3">
      <c r="A11" s="13" t="s">
        <v>21</v>
      </c>
    </row>
    <row r="12" spans="1:1" x14ac:dyDescent="0.3">
      <c r="A12" s="13" t="s">
        <v>22</v>
      </c>
    </row>
    <row r="13" spans="1:1" x14ac:dyDescent="0.3">
      <c r="A13" s="13" t="s">
        <v>23</v>
      </c>
    </row>
    <row r="14" spans="1:1" x14ac:dyDescent="0.3">
      <c r="A14" s="13" t="s">
        <v>24</v>
      </c>
    </row>
    <row r="15" spans="1:1" x14ac:dyDescent="0.3">
      <c r="A15" s="13" t="s">
        <v>26</v>
      </c>
    </row>
    <row r="16" spans="1:1" x14ac:dyDescent="0.3">
      <c r="A16" s="20" t="s">
        <v>27</v>
      </c>
    </row>
    <row r="17" spans="1:1" x14ac:dyDescent="0.3">
      <c r="A17" s="20" t="s">
        <v>28</v>
      </c>
    </row>
    <row r="18" spans="1:1" x14ac:dyDescent="0.3">
      <c r="A18" s="20" t="s">
        <v>29</v>
      </c>
    </row>
    <row r="19" spans="1:1" ht="28.8" x14ac:dyDescent="0.3">
      <c r="A19" s="14" t="s">
        <v>11</v>
      </c>
    </row>
    <row r="20" spans="1:1" x14ac:dyDescent="0.3">
      <c r="A20" s="13" t="s">
        <v>12</v>
      </c>
    </row>
    <row r="21" spans="1:1" x14ac:dyDescent="0.3">
      <c r="A21" s="13" t="s">
        <v>13</v>
      </c>
    </row>
    <row r="22" spans="1:1" x14ac:dyDescent="0.3">
      <c r="A22" s="13" t="s">
        <v>15</v>
      </c>
    </row>
    <row r="23" spans="1:1" ht="15.6" x14ac:dyDescent="0.3">
      <c r="A23" s="21"/>
    </row>
    <row r="27" spans="1:1" x14ac:dyDescent="0.3">
      <c r="A27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</dc:creator>
  <cp:lastModifiedBy>Prashant</cp:lastModifiedBy>
  <dcterms:created xsi:type="dcterms:W3CDTF">2018-08-21T07:41:23Z</dcterms:created>
  <dcterms:modified xsi:type="dcterms:W3CDTF">2018-08-29T08:51:58Z</dcterms:modified>
</cp:coreProperties>
</file>