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WC\Phase 2\project plans\"/>
    </mc:Choice>
  </mc:AlternateContent>
  <bookViews>
    <workbookView xWindow="0" yWindow="0" windowWidth="23040" windowHeight="9396"/>
  </bookViews>
  <sheets>
    <sheet name="Summary" sheetId="2" r:id="rId1"/>
    <sheet name="Web Api" sheetId="1" r:id="rId2"/>
    <sheet name="Mobile App - Android &amp; iOS" sheetId="3" r:id="rId3"/>
    <sheet name="Sheet1" sheetId="5" r:id="rId4"/>
    <sheet name="Call" sheetId="4" r:id="rId5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3" l="1"/>
  <c r="I30" i="3" s="1"/>
  <c r="C19" i="1"/>
  <c r="C20" i="1"/>
  <c r="C21" i="1"/>
  <c r="C22" i="1"/>
  <c r="C23" i="1"/>
  <c r="C24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25" i="1"/>
  <c r="J22" i="3"/>
  <c r="B23" i="1"/>
  <c r="B22" i="1"/>
  <c r="B21" i="1"/>
  <c r="B19" i="1"/>
  <c r="B2" i="1"/>
  <c r="B18" i="1"/>
  <c r="K24" i="3"/>
  <c r="J19" i="3"/>
  <c r="K19" i="3" s="1"/>
  <c r="C9" i="3"/>
  <c r="J8" i="3" s="1"/>
  <c r="E86" i="3" l="1"/>
  <c r="C86" i="3"/>
  <c r="E85" i="3"/>
  <c r="C85" i="3"/>
  <c r="E79" i="3"/>
  <c r="E80" i="3"/>
  <c r="C80" i="3"/>
  <c r="C79" i="3"/>
  <c r="E26" i="3"/>
  <c r="C26" i="3"/>
  <c r="E25" i="3"/>
  <c r="C25" i="3"/>
  <c r="E24" i="3"/>
  <c r="C24" i="3"/>
  <c r="E23" i="3"/>
  <c r="C23" i="3"/>
  <c r="E54" i="3" l="1"/>
  <c r="C54" i="3"/>
  <c r="E34" i="3"/>
  <c r="C34" i="3"/>
  <c r="E94" i="3"/>
  <c r="C94" i="3"/>
  <c r="E100" i="3"/>
  <c r="C100" i="3"/>
  <c r="E96" i="3"/>
  <c r="C96" i="3"/>
  <c r="C95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4" i="3"/>
  <c r="C84" i="3"/>
  <c r="E83" i="3"/>
  <c r="C83" i="3"/>
  <c r="E82" i="3"/>
  <c r="C82" i="3"/>
  <c r="E81" i="3"/>
  <c r="C81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3" i="3"/>
  <c r="C33" i="3"/>
  <c r="E30" i="3"/>
  <c r="C30" i="3"/>
  <c r="E29" i="3"/>
  <c r="C29" i="3"/>
  <c r="E28" i="3"/>
  <c r="C28" i="3"/>
  <c r="E27" i="3"/>
  <c r="C27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0" i="3"/>
  <c r="C10" i="3"/>
  <c r="J21" i="3" l="1"/>
  <c r="J23" i="3" s="1"/>
  <c r="K8" i="3"/>
  <c r="J20" i="3"/>
  <c r="J18" i="3"/>
  <c r="K18" i="3" s="1"/>
  <c r="C102" i="3"/>
  <c r="J9" i="3"/>
  <c r="K9" i="3" s="1"/>
  <c r="E102" i="3"/>
  <c r="J10" i="3"/>
  <c r="K10" i="3" s="1"/>
  <c r="J7" i="3"/>
  <c r="K7" i="3" s="1"/>
  <c r="K21" i="3" l="1"/>
  <c r="K23" i="3"/>
  <c r="K20" i="3"/>
  <c r="K22" i="3"/>
  <c r="K11" i="3"/>
  <c r="I14" i="3" s="1"/>
  <c r="I13" i="3"/>
  <c r="N22" i="3" l="1"/>
  <c r="K25" i="3"/>
</calcChain>
</file>

<file path=xl/comments1.xml><?xml version="1.0" encoding="utf-8"?>
<comments xmlns="http://schemas.openxmlformats.org/spreadsheetml/2006/main">
  <authors>
    <author>Shibu-Verbat</author>
  </authors>
  <commentList>
    <comment ref="S15" authorId="0" shapeId="0">
      <text>
        <r>
          <rPr>
            <b/>
            <sz val="9"/>
            <color indexed="81"/>
            <rFont val="Tahoma"/>
            <charset val="1"/>
          </rPr>
          <t>Shibu-Verbat:</t>
        </r>
        <r>
          <rPr>
            <sz val="9"/>
            <color indexed="81"/>
            <rFont val="Tahoma"/>
            <charset val="1"/>
          </rPr>
          <t xml:space="preserve">
Without Commission, Contingeny 15%
</t>
        </r>
      </text>
    </comment>
    <comment ref="T15" authorId="0" shapeId="0">
      <text>
        <r>
          <rPr>
            <b/>
            <sz val="9"/>
            <color indexed="81"/>
            <rFont val="Tahoma"/>
            <charset val="1"/>
          </rPr>
          <t>Shibu-Verbat:</t>
        </r>
        <r>
          <rPr>
            <sz val="9"/>
            <color indexed="81"/>
            <rFont val="Tahoma"/>
            <charset val="1"/>
          </rPr>
          <t xml:space="preserve">
With Commision of 6%
</t>
        </r>
      </text>
    </comment>
  </commentList>
</comments>
</file>

<file path=xl/sharedStrings.xml><?xml version="1.0" encoding="utf-8"?>
<sst xmlns="http://schemas.openxmlformats.org/spreadsheetml/2006/main" count="177" uniqueCount="154">
  <si>
    <t>Modules</t>
  </si>
  <si>
    <t>Man Hour</t>
  </si>
  <si>
    <t>Forgot Password</t>
  </si>
  <si>
    <t>Reset Password</t>
  </si>
  <si>
    <t xml:space="preserve">Tax Filing </t>
  </si>
  <si>
    <t>Assessment Year</t>
  </si>
  <si>
    <t xml:space="preserve">Payment </t>
  </si>
  <si>
    <t>XML Upload</t>
  </si>
  <si>
    <t>Personal Details</t>
  </si>
  <si>
    <t>Income Sources</t>
  </si>
  <si>
    <t>Deductions</t>
  </si>
  <si>
    <t>Taxes Paid</t>
  </si>
  <si>
    <t>Summary &amp; Review</t>
  </si>
  <si>
    <t>Dashboard</t>
  </si>
  <si>
    <t>Testing</t>
  </si>
  <si>
    <t xml:space="preserve">Plan Selection </t>
  </si>
  <si>
    <t>Total</t>
  </si>
  <si>
    <t>Login (with two factor authentication)</t>
  </si>
  <si>
    <t>Change Password</t>
  </si>
  <si>
    <r>
      <t xml:space="preserve">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Taxbreeze Mobile Estimate</t>
    </r>
  </si>
  <si>
    <t>Hours</t>
  </si>
  <si>
    <t>Days</t>
  </si>
  <si>
    <t>Resources</t>
  </si>
  <si>
    <t>Android</t>
  </si>
  <si>
    <t>iOS</t>
  </si>
  <si>
    <t>PM</t>
  </si>
  <si>
    <t>Ui Design</t>
  </si>
  <si>
    <t>Designer</t>
  </si>
  <si>
    <t>UI/UX (15 page layout only)</t>
  </si>
  <si>
    <t>Developer</t>
  </si>
  <si>
    <t>Page Design</t>
  </si>
  <si>
    <t>QA</t>
  </si>
  <si>
    <t xml:space="preserve">Total </t>
  </si>
  <si>
    <t>Development</t>
  </si>
  <si>
    <t>UI/UX</t>
  </si>
  <si>
    <t>Basic Setup</t>
  </si>
  <si>
    <t>Andorid</t>
  </si>
  <si>
    <t>Delivery Time</t>
  </si>
  <si>
    <t>Splash Screen</t>
  </si>
  <si>
    <t>Total Effort</t>
  </si>
  <si>
    <t>Login Page</t>
  </si>
  <si>
    <t>SignUp page</t>
  </si>
  <si>
    <t>IOS</t>
  </si>
  <si>
    <t>Eligibility page</t>
  </si>
  <si>
    <t>Dash board</t>
  </si>
  <si>
    <t xml:space="preserve">challan                                     </t>
  </si>
  <si>
    <t xml:space="preserve">filter                                    </t>
  </si>
  <si>
    <t>Start Tax return</t>
  </si>
  <si>
    <t xml:space="preserve">Finantial year selection                  </t>
  </si>
  <si>
    <t>Package Selection</t>
  </si>
  <si>
    <t xml:space="preserve">Selection Prefill with XML data /Prefill with PAN data </t>
  </si>
  <si>
    <r>
      <rPr>
        <b/>
        <sz val="11"/>
        <color theme="1"/>
        <rFont val="Calibri"/>
        <family val="2"/>
        <scheme val="minor"/>
      </rPr>
      <t xml:space="preserve">Personal details </t>
    </r>
    <r>
      <rPr>
        <sz val="11"/>
        <color theme="1"/>
        <rFont val="Calibri"/>
        <family val="2"/>
        <scheme val="minor"/>
      </rPr>
      <t xml:space="preserve">                              </t>
    </r>
  </si>
  <si>
    <t>Personal information</t>
  </si>
  <si>
    <t xml:space="preserve">Address                                      </t>
  </si>
  <si>
    <t>Bank details</t>
  </si>
  <si>
    <t xml:space="preserve">Primary Bank Account                          </t>
  </si>
  <si>
    <t xml:space="preserve">All other bank Accounts                       </t>
  </si>
  <si>
    <t>Asset and Liability</t>
  </si>
  <si>
    <t>Foreign Assets</t>
  </si>
  <si>
    <t>Salary</t>
  </si>
  <si>
    <t>Upload</t>
  </si>
  <si>
    <t xml:space="preserve">other income </t>
  </si>
  <si>
    <t xml:space="preserve">interest income </t>
  </si>
  <si>
    <t>other income</t>
  </si>
  <si>
    <t>Exempt income</t>
  </si>
  <si>
    <t>Agriculture income</t>
  </si>
  <si>
    <t>Dependent income</t>
  </si>
  <si>
    <t>PF withdrawal income</t>
  </si>
  <si>
    <t>House property</t>
  </si>
  <si>
    <t>interest paid</t>
  </si>
  <si>
    <t>property ownership</t>
  </si>
  <si>
    <t>unrealized Rent</t>
  </si>
  <si>
    <t>Capital Gain</t>
  </si>
  <si>
    <t>Section 80</t>
  </si>
  <si>
    <t xml:space="preserve">upload                                          </t>
  </si>
  <si>
    <t>section 80c</t>
  </si>
  <si>
    <t>section 80D</t>
  </si>
  <si>
    <t>section 80TTA</t>
  </si>
  <si>
    <t>section 80G</t>
  </si>
  <si>
    <t>more deductions</t>
  </si>
  <si>
    <t>section 80CCG</t>
  </si>
  <si>
    <t>section 80E</t>
  </si>
  <si>
    <t>section 80CCC</t>
  </si>
  <si>
    <t>section 80CCD(1),(1B)&amp;(2)</t>
  </si>
  <si>
    <t>Section 80GG</t>
  </si>
  <si>
    <t>Section 80DDB</t>
  </si>
  <si>
    <t>Section 80EE</t>
  </si>
  <si>
    <t>Section 80QQB</t>
  </si>
  <si>
    <t>Section 80RRB</t>
  </si>
  <si>
    <t>Section 80GGA</t>
  </si>
  <si>
    <t>Section 80GGC</t>
  </si>
  <si>
    <t>Taxes paid</t>
  </si>
  <si>
    <t>upload 26AS</t>
  </si>
  <si>
    <t>challan Details</t>
  </si>
  <si>
    <t>Summary and Review</t>
  </si>
  <si>
    <t xml:space="preserve">Help center </t>
  </si>
  <si>
    <t>Chat bot</t>
  </si>
  <si>
    <t xml:space="preserve">Whats new </t>
  </si>
  <si>
    <t>Contact Us</t>
  </si>
  <si>
    <t>Submit  request</t>
  </si>
  <si>
    <t>Terms and Condition</t>
  </si>
  <si>
    <t>Legal privacy</t>
  </si>
  <si>
    <t>Api Integration</t>
  </si>
  <si>
    <t>Api integration</t>
  </si>
  <si>
    <t>Developer side testing</t>
  </si>
  <si>
    <t>Total effort</t>
  </si>
  <si>
    <t>Support for Tab &amp; iPad</t>
  </si>
  <si>
    <t>Residential Details (Questions based)</t>
  </si>
  <si>
    <t xml:space="preserve">Tax summary                                    </t>
  </si>
  <si>
    <t>Show ITR related docs</t>
  </si>
  <si>
    <t>Approve</t>
  </si>
  <si>
    <t xml:space="preserve">Show uploaded docments </t>
  </si>
  <si>
    <t>Notification</t>
  </si>
  <si>
    <t>Yearly Summary</t>
  </si>
  <si>
    <t>immovabile asset</t>
  </si>
  <si>
    <t>movable Asset</t>
  </si>
  <si>
    <t>income from salary</t>
  </si>
  <si>
    <t>Property Address</t>
  </si>
  <si>
    <t>income from rental property</t>
  </si>
  <si>
    <t>Section 80DD</t>
  </si>
  <si>
    <t>Section 80U</t>
  </si>
  <si>
    <t>Payment</t>
  </si>
  <si>
    <t>PDF Report</t>
  </si>
  <si>
    <t>#</t>
  </si>
  <si>
    <t>IOS Developer</t>
  </si>
  <si>
    <t>Android Developer</t>
  </si>
  <si>
    <t>BA</t>
  </si>
  <si>
    <t>Total Man Days</t>
  </si>
  <si>
    <t>QA IOS</t>
  </si>
  <si>
    <t>QA Android</t>
  </si>
  <si>
    <t>Total IOS Days</t>
  </si>
  <si>
    <t>Total Android</t>
  </si>
  <si>
    <t>QA Need time</t>
  </si>
  <si>
    <t>iOS testing in different devices</t>
  </si>
  <si>
    <t>iPad mini</t>
  </si>
  <si>
    <t>Pixel Phone</t>
  </si>
  <si>
    <t>Alcatel</t>
  </si>
  <si>
    <t>Moto G</t>
  </si>
  <si>
    <t>MarshMellow</t>
  </si>
  <si>
    <t>Nugget</t>
  </si>
  <si>
    <t>Oreo</t>
  </si>
  <si>
    <t>Lollypop</t>
  </si>
  <si>
    <t>Samasung tab</t>
  </si>
  <si>
    <t>Coding need to be done seperately for Android &amp; iOS</t>
  </si>
  <si>
    <t>XML</t>
  </si>
  <si>
    <t>25% of the total</t>
  </si>
  <si>
    <t>Dev (ios/Andriod)</t>
  </si>
  <si>
    <t>UI-UX</t>
  </si>
  <si>
    <t>Web API+API QA</t>
  </si>
  <si>
    <t xml:space="preserve">54% of the total - </t>
  </si>
  <si>
    <t>12 DEVICES &amp; 6 OS versions</t>
  </si>
  <si>
    <t>iPhone 5s, 6</t>
  </si>
  <si>
    <t>11.4.1</t>
  </si>
  <si>
    <t>UI DESIGN for ioS and Android shud have different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</si>
</sst>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1" fillId="2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2" fillId="5" borderId="1" xfId="0" applyFont="1" applyFill="1" applyBorder="1"/>
    <xf numFmtId="0" fontId="0" fillId="0" borderId="4" xfId="0" applyBorder="1"/>
    <xf numFmtId="0" fontId="2" fillId="6" borderId="5" xfId="0" applyFont="1" applyFill="1" applyBorder="1"/>
    <xf numFmtId="0" fontId="0" fillId="6" borderId="0" xfId="0" applyFill="1"/>
    <xf numFmtId="0" fontId="2" fillId="5" borderId="6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0" fillId="5" borderId="0" xfId="0" applyFont="1" applyFill="1" applyBorder="1"/>
    <xf numFmtId="0" fontId="0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7" xfId="0" applyFont="1" applyFill="1" applyBorder="1"/>
    <xf numFmtId="0" fontId="2" fillId="6" borderId="10" xfId="0" applyFont="1" applyFill="1" applyBorder="1"/>
    <xf numFmtId="0" fontId="0" fillId="6" borderId="0" xfId="0" applyFill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center"/>
    </xf>
    <xf numFmtId="0" fontId="0" fillId="5" borderId="7" xfId="0" applyFill="1" applyBorder="1"/>
    <xf numFmtId="0" fontId="2" fillId="5" borderId="11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7" xfId="0" applyFont="1" applyBorder="1"/>
    <xf numFmtId="0" fontId="0" fillId="0" borderId="12" xfId="0" applyBorder="1"/>
    <xf numFmtId="0" fontId="0" fillId="0" borderId="0" xfId="0" applyFont="1"/>
    <xf numFmtId="0" fontId="0" fillId="0" borderId="0" xfId="0" applyFill="1" applyBorder="1" applyAlignment="1">
      <alignment horizontal="center"/>
    </xf>
    <xf numFmtId="0" fontId="0" fillId="5" borderId="0" xfId="0" applyFill="1" applyBorder="1"/>
    <xf numFmtId="0" fontId="4" fillId="6" borderId="0" xfId="0" applyFont="1" applyFill="1"/>
    <xf numFmtId="0" fontId="0" fillId="0" borderId="7" xfId="0" applyBorder="1"/>
    <xf numFmtId="0" fontId="5" fillId="5" borderId="7" xfId="0" applyFont="1" applyFill="1" applyBorder="1"/>
    <xf numFmtId="0" fontId="0" fillId="5" borderId="7" xfId="0" applyFill="1" applyBorder="1" applyAlignment="1">
      <alignment horizontal="center"/>
    </xf>
    <xf numFmtId="0" fontId="4" fillId="5" borderId="7" xfId="0" applyFont="1" applyFill="1" applyBorder="1"/>
    <xf numFmtId="0" fontId="0" fillId="5" borderId="9" xfId="0" applyFill="1" applyBorder="1" applyAlignment="1">
      <alignment horizontal="center"/>
    </xf>
    <xf numFmtId="0" fontId="2" fillId="6" borderId="0" xfId="0" applyFont="1" applyFill="1"/>
    <xf numFmtId="0" fontId="2" fillId="5" borderId="14" xfId="0" applyFont="1" applyFill="1" applyBorder="1"/>
    <xf numFmtId="0" fontId="0" fillId="5" borderId="14" xfId="0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0" fillId="6" borderId="13" xfId="0" applyFill="1" applyBorder="1" applyAlignment="1">
      <alignment horizontal="right"/>
    </xf>
    <xf numFmtId="0" fontId="0" fillId="6" borderId="13" xfId="0" applyFill="1" applyBorder="1"/>
    <xf numFmtId="0" fontId="0" fillId="6" borderId="1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43" fontId="0" fillId="8" borderId="13" xfId="1" applyFont="1" applyFill="1" applyBorder="1"/>
    <xf numFmtId="9" fontId="0" fillId="0" borderId="0" xfId="0" applyNumberFormat="1"/>
    <xf numFmtId="0" fontId="1" fillId="0" borderId="0" xfId="0" applyFont="1"/>
    <xf numFmtId="0" fontId="7" fillId="0" borderId="0" xfId="0" applyFont="1"/>
    <xf numFmtId="0" fontId="7" fillId="5" borderId="7" xfId="0" applyFont="1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0" fontId="2" fillId="9" borderId="0" xfId="0" applyFont="1" applyFill="1"/>
    <xf numFmtId="0" fontId="7" fillId="9" borderId="0" xfId="0" applyFont="1" applyFill="1"/>
    <xf numFmtId="0" fontId="2" fillId="7" borderId="0" xfId="0" applyFont="1" applyFill="1"/>
    <xf numFmtId="0" fontId="7" fillId="7" borderId="0" xfId="0" applyFont="1" applyFill="1"/>
    <xf numFmtId="0" fontId="0" fillId="0" borderId="15" xfId="0" applyBorder="1"/>
    <xf numFmtId="0" fontId="0" fillId="0" borderId="16" xfId="0" applyBorder="1"/>
    <xf numFmtId="0" fontId="2" fillId="8" borderId="17" xfId="0" applyFont="1" applyFill="1" applyBorder="1"/>
    <xf numFmtId="0" fontId="0" fillId="0" borderId="18" xfId="0" applyBorder="1"/>
    <xf numFmtId="0" fontId="0" fillId="0" borderId="19" xfId="0" applyBorder="1"/>
    <xf numFmtId="43" fontId="0" fillId="10" borderId="0" xfId="0" applyNumberFormat="1" applyFill="1" applyBorder="1"/>
    <xf numFmtId="43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7" fillId="11" borderId="22" xfId="0" applyFont="1" applyFill="1" applyBorder="1"/>
    <xf numFmtId="0" fontId="0" fillId="0" borderId="23" xfId="0" applyBorder="1"/>
    <xf numFmtId="0" fontId="0" fillId="8" borderId="0" xfId="0" applyFill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0" fillId="12" borderId="0" xfId="0" applyFill="1"/>
    <xf numFmtId="0" fontId="0" fillId="12" borderId="0" xfId="0" applyFill="1" applyAlignment="1">
      <alignment horizontal="right"/>
    </xf>
    <xf numFmtId="10" fontId="0" fillId="0" borderId="0" xfId="0" applyNumberFormat="1"/>
    <xf numFmtId="0" fontId="0" fillId="12" borderId="0" xfId="0" applyFill="1" applyAlignment="1">
      <alignment vertical="center"/>
    </xf>
    <xf numFmtId="0" fontId="0" fillId="8" borderId="0" xfId="0" applyFill="1" applyAlignment="1">
      <alignment horizontal="center"/>
    </xf>
    <xf numFmtId="0" fontId="0" fillId="13" borderId="19" xfId="0" applyFill="1" applyBorder="1"/>
    <xf numFmtId="43" fontId="2" fillId="13" borderId="0" xfId="0" applyNumberFormat="1" applyFont="1" applyFill="1" applyBorder="1"/>
    <xf numFmtId="1" fontId="2" fillId="13" borderId="0" xfId="0" applyNumberFormat="1" applyFont="1" applyFill="1" applyBorder="1"/>
    <xf numFmtId="164" fontId="2" fillId="13" borderId="20" xfId="0" applyNumberFormat="1" applyFont="1" applyFill="1" applyBorder="1"/>
    <xf numFmtId="0" fontId="2" fillId="13" borderId="21" xfId="0" applyFont="1" applyFill="1" applyBorder="1"/>
    <xf numFmtId="0" fontId="2" fillId="13" borderId="22" xfId="0" applyFont="1" applyFill="1" applyBorder="1"/>
    <xf numFmtId="1" fontId="2" fillId="13" borderId="22" xfId="0" applyNumberFormat="1" applyFont="1" applyFill="1" applyBorder="1"/>
    <xf numFmtId="43" fontId="2" fillId="13" borderId="23" xfId="0" applyNumberFormat="1" applyFont="1" applyFill="1" applyBorder="1"/>
    <xf numFmtId="0" fontId="2" fillId="4" borderId="19" xfId="0" applyFont="1" applyFill="1" applyBorder="1"/>
    <xf numFmtId="0" fontId="2" fillId="4" borderId="0" xfId="0" applyFont="1" applyFill="1" applyBorder="1"/>
    <xf numFmtId="0" fontId="0" fillId="4" borderId="0" xfId="0" applyFill="1" applyBorder="1"/>
    <xf numFmtId="0" fontId="2" fillId="4" borderId="20" xfId="0" applyFont="1" applyFill="1" applyBorder="1"/>
    <xf numFmtId="0" fontId="7" fillId="14" borderId="15" xfId="0" applyFont="1" applyFill="1" applyBorder="1"/>
    <xf numFmtId="0" fontId="7" fillId="14" borderId="16" xfId="0" applyFont="1" applyFill="1" applyBorder="1"/>
    <xf numFmtId="0" fontId="7" fillId="14" borderId="18" xfId="0" applyFont="1" applyFill="1" applyBorder="1"/>
    <xf numFmtId="43" fontId="0" fillId="0" borderId="0" xfId="0" applyNumberFormat="1"/>
    <xf numFmtId="43" fontId="0" fillId="0" borderId="0" xfId="1" applyFont="1" applyBorder="1"/>
    <xf numFmtId="43" fontId="0" fillId="0" borderId="0" xfId="1" applyFont="1"/>
    <xf numFmtId="43" fontId="0" fillId="7" borderId="0" xfId="1" applyFont="1" applyFill="1"/>
    <xf numFmtId="43" fontId="0" fillId="9" borderId="0" xfId="1" applyFont="1" applyFill="1"/>
    <xf numFmtId="43" fontId="0" fillId="0" borderId="13" xfId="1" applyFont="1" applyFill="1" applyBorder="1"/>
    <xf numFmtId="43" fontId="0" fillId="8" borderId="0" xfId="0" applyNumberFormat="1" applyFill="1" applyBorder="1"/>
    <xf numFmtId="0" fontId="0" fillId="8" borderId="0" xfId="0" applyFill="1"/>
    <xf numFmtId="43" fontId="0" fillId="0" borderId="0" xfId="1" applyFont="1" applyFill="1"/>
    <xf numFmtId="0" fontId="0" fillId="0" borderId="0" xfId="0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3067698</xdr:colOff>
      <xdr:row>4</xdr:row>
      <xdr:rowOff>110489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8279C26-F6D9-41A4-9A12-6FA0A323C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7698" cy="872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W22"/>
  <sheetViews>
    <sheetView tabSelected="1" topLeftCell="C1" zoomScale="90" zoomScaleNormal="90" workbookViewId="0">
      <pane xSplit="1" ySplit="2" topLeftCell="J3" activePane="bottomRight" state="frozen"/>
      <selection activeCell="C1" sqref="C1"/>
      <selection pane="topRight" activeCell="D1" sqref="D1"/>
      <selection pane="bottomLeft" activeCell="C3" sqref="C3"/>
      <selection pane="bottomRight" activeCell="K32" sqref="A1:XFD1048576"/>
    </sheetView>
  </sheetViews>
  <sheetFormatPr defaultRowHeight="14.4" x14ac:dyDescent="0.3"/>
  <cols>
    <col min="1" max="2" width="0" hidden="1" customWidth="1"/>
    <col min="3" max="3" width="20.88671875" bestFit="1" customWidth="1"/>
    <col min="4" max="6" width="13" bestFit="1" customWidth="1"/>
    <col min="7" max="7" width="13.5546875" bestFit="1" customWidth="1"/>
    <col min="8" max="8" width="23.44140625" bestFit="1" customWidth="1"/>
    <col min="9" max="9" width="20.5546875" bestFit="1" customWidth="1"/>
    <col min="10" max="10" width="19.33203125" bestFit="1" customWidth="1"/>
    <col min="11" max="11" width="22.88671875" bestFit="1" customWidth="1"/>
    <col min="12" max="12" width="12.5546875" bestFit="1" customWidth="1"/>
    <col min="13" max="13" width="12" bestFit="1" customWidth="1"/>
    <col min="14" max="14" width="7.6640625" customWidth="1"/>
    <col min="15" max="15" width="12.44140625" style="63" hidden="1" customWidth="1"/>
    <col min="16" max="16" width="5.6640625" bestFit="1" customWidth="1"/>
    <col min="17" max="17" width="14" bestFit="1" customWidth="1"/>
    <col min="18" max="18" width="14.5546875" bestFit="1" customWidth="1"/>
    <col min="19" max="19" width="15.109375" customWidth="1"/>
    <col min="20" max="20" width="19.33203125" bestFit="1" customWidth="1"/>
    <col min="21" max="21" width="13.88671875" bestFit="1" customWidth="1"/>
  </cols>
  <sheetData>
    <row r="2" spans="3:23" x14ac:dyDescent="0.3">
      <c r="C2" s="25"/>
      <c r="D2" s="25"/>
      <c r="E2" s="54"/>
      <c r="F2" s="25"/>
      <c r="G2" s="50"/>
      <c r="H2" s="50"/>
      <c r="I2" s="50"/>
      <c r="J2" s="50"/>
      <c r="K2" s="50"/>
      <c r="L2" s="50"/>
      <c r="M2" s="25"/>
      <c r="N2" s="25"/>
      <c r="O2" s="25"/>
      <c r="P2" s="25"/>
      <c r="Q2" s="62"/>
      <c r="R2" s="25"/>
      <c r="S2" s="25"/>
      <c r="T2" s="25"/>
      <c r="U2" s="25"/>
      <c r="V2" s="25"/>
    </row>
    <row r="3" spans="3:23" x14ac:dyDescent="0.3">
      <c r="D3" s="55"/>
      <c r="E3" s="56"/>
      <c r="G3" s="50"/>
      <c r="H3" s="50"/>
      <c r="I3" s="50"/>
      <c r="J3" s="50"/>
      <c r="K3" s="50"/>
      <c r="L3" s="50"/>
      <c r="M3" s="25"/>
      <c r="O3"/>
      <c r="Q3" s="63"/>
      <c r="U3" s="109"/>
    </row>
    <row r="4" spans="3:23" x14ac:dyDescent="0.3">
      <c r="D4" s="21"/>
      <c r="G4" s="50"/>
      <c r="H4" s="50"/>
      <c r="I4" s="50"/>
      <c r="J4" s="50"/>
      <c r="K4" s="50"/>
      <c r="L4" s="50"/>
      <c r="M4" s="25"/>
      <c r="O4"/>
      <c r="Q4" s="63"/>
      <c r="U4" s="109"/>
    </row>
    <row r="5" spans="3:23" s="57" customFormat="1" x14ac:dyDescent="0.3">
      <c r="D5" s="58"/>
      <c r="G5" s="59"/>
      <c r="H5" s="50"/>
      <c r="I5" s="50"/>
      <c r="J5" s="59"/>
      <c r="K5" s="59"/>
      <c r="L5" s="59"/>
      <c r="M5" s="70"/>
      <c r="Q5" s="71"/>
      <c r="U5" s="110"/>
    </row>
    <row r="6" spans="3:23" s="65" customFormat="1" x14ac:dyDescent="0.3">
      <c r="D6" s="66"/>
      <c r="G6" s="67"/>
      <c r="H6" s="50"/>
      <c r="I6" s="50"/>
      <c r="J6" s="67"/>
      <c r="K6" s="67"/>
      <c r="L6" s="67"/>
      <c r="M6" s="68"/>
      <c r="Q6" s="69"/>
      <c r="U6" s="111"/>
    </row>
    <row r="7" spans="3:23" x14ac:dyDescent="0.3">
      <c r="D7" s="21"/>
      <c r="G7" s="50"/>
      <c r="H7" s="50"/>
      <c r="I7" s="50"/>
      <c r="J7" s="50"/>
      <c r="K7" s="50"/>
      <c r="L7" s="50"/>
      <c r="M7" s="25"/>
      <c r="O7"/>
      <c r="Q7" s="63"/>
      <c r="U7" s="109"/>
    </row>
    <row r="8" spans="3:23" s="57" customFormat="1" x14ac:dyDescent="0.3">
      <c r="D8" s="58"/>
      <c r="G8" s="59"/>
      <c r="H8" s="50"/>
      <c r="I8" s="50"/>
      <c r="J8" s="59"/>
      <c r="K8" s="59"/>
      <c r="L8" s="59"/>
      <c r="M8" s="70"/>
      <c r="Q8" s="71"/>
      <c r="U8" s="110"/>
    </row>
    <row r="9" spans="3:23" s="65" customFormat="1" x14ac:dyDescent="0.3">
      <c r="D9" s="66"/>
      <c r="G9" s="67"/>
      <c r="H9" s="50"/>
      <c r="I9" s="50"/>
      <c r="J9" s="67"/>
      <c r="K9" s="67"/>
      <c r="L9" s="67"/>
      <c r="M9" s="68"/>
      <c r="Q9" s="69"/>
      <c r="U9" s="111"/>
    </row>
    <row r="10" spans="3:23" x14ac:dyDescent="0.3">
      <c r="D10" s="21"/>
      <c r="G10" s="50"/>
      <c r="H10" s="50"/>
      <c r="I10" s="50"/>
      <c r="J10" s="50"/>
      <c r="K10" s="50"/>
      <c r="L10" s="50"/>
      <c r="M10" s="25"/>
      <c r="O10"/>
      <c r="Q10" s="63"/>
      <c r="U10" s="109"/>
    </row>
    <row r="11" spans="3:23" x14ac:dyDescent="0.3">
      <c r="D11" s="21"/>
      <c r="G11" s="50"/>
      <c r="H11" s="50"/>
      <c r="I11" s="50"/>
      <c r="J11" s="50"/>
      <c r="K11" s="50"/>
      <c r="L11" s="50"/>
      <c r="M11" s="25"/>
      <c r="O11"/>
      <c r="Q11" s="63"/>
      <c r="U11" s="109"/>
    </row>
    <row r="12" spans="3:23" x14ac:dyDescent="0.3">
      <c r="C12" s="87"/>
      <c r="D12" s="87"/>
      <c r="E12" s="87"/>
      <c r="F12" s="87"/>
      <c r="G12" s="88"/>
      <c r="H12" s="88"/>
      <c r="I12" s="88"/>
      <c r="J12" s="83"/>
      <c r="K12" s="50"/>
      <c r="L12" s="50"/>
      <c r="O12" s="25"/>
      <c r="Q12" s="63"/>
      <c r="T12" s="114"/>
      <c r="U12" s="115"/>
      <c r="V12" s="51"/>
      <c r="W12" s="51"/>
    </row>
    <row r="13" spans="3:23" x14ac:dyDescent="0.3">
      <c r="C13" s="87"/>
      <c r="D13" s="87"/>
      <c r="E13" s="87"/>
      <c r="F13" s="87"/>
      <c r="G13" s="88"/>
      <c r="H13" s="88"/>
      <c r="I13" s="50"/>
      <c r="J13" s="50"/>
      <c r="K13" s="50"/>
      <c r="L13" s="25"/>
      <c r="N13" s="21"/>
      <c r="O13" s="21"/>
      <c r="P13" s="64"/>
    </row>
    <row r="14" spans="3:23" ht="15" thickBot="1" x14ac:dyDescent="0.35">
      <c r="C14" s="87"/>
      <c r="D14" s="87"/>
      <c r="E14" s="87"/>
      <c r="F14" s="87"/>
      <c r="G14" s="87"/>
      <c r="H14" s="87"/>
      <c r="I14" s="50"/>
      <c r="J14" s="50"/>
      <c r="K14" s="50"/>
      <c r="O14"/>
      <c r="P14" s="63"/>
    </row>
    <row r="15" spans="3:23" x14ac:dyDescent="0.3">
      <c r="O15"/>
      <c r="P15" s="63"/>
      <c r="R15" s="72"/>
      <c r="S15" s="73"/>
      <c r="T15" s="74"/>
      <c r="U15" s="73"/>
      <c r="V15" s="73"/>
      <c r="W15" s="75"/>
    </row>
    <row r="16" spans="3:23" x14ac:dyDescent="0.3">
      <c r="Q16" s="76"/>
      <c r="R16" s="108"/>
      <c r="S16" s="112"/>
      <c r="T16" s="29"/>
      <c r="U16" s="77"/>
      <c r="V16" s="78"/>
    </row>
    <row r="17" spans="6:22" ht="15" thickBot="1" x14ac:dyDescent="0.35">
      <c r="Q17" s="76"/>
      <c r="R17" s="108"/>
      <c r="S17" s="112"/>
      <c r="T17" s="29"/>
      <c r="U17" s="77"/>
      <c r="V17" s="78"/>
    </row>
    <row r="18" spans="6:22" x14ac:dyDescent="0.3">
      <c r="G18" s="104"/>
      <c r="H18" s="105"/>
      <c r="I18" s="105"/>
      <c r="J18" s="106"/>
      <c r="Q18" s="76"/>
      <c r="R18" s="113"/>
      <c r="S18" s="60"/>
      <c r="T18" s="29"/>
      <c r="U18" s="77"/>
      <c r="V18" s="78"/>
    </row>
    <row r="19" spans="6:22" ht="15" thickBot="1" x14ac:dyDescent="0.35">
      <c r="F19" s="50"/>
      <c r="G19" s="100"/>
      <c r="H19" s="101"/>
      <c r="I19" s="102"/>
      <c r="J19" s="103"/>
      <c r="Q19" s="79"/>
      <c r="R19" s="80"/>
      <c r="S19" s="81"/>
      <c r="T19" s="81"/>
      <c r="U19" s="81"/>
      <c r="V19" s="82"/>
    </row>
    <row r="20" spans="6:22" x14ac:dyDescent="0.3">
      <c r="F20" s="50"/>
      <c r="G20" s="92"/>
      <c r="H20" s="93"/>
      <c r="I20" s="94"/>
      <c r="J20" s="95"/>
      <c r="R20" s="61"/>
    </row>
    <row r="21" spans="6:22" ht="15" thickBot="1" x14ac:dyDescent="0.35">
      <c r="F21" s="50"/>
      <c r="G21" s="96"/>
      <c r="H21" s="97"/>
      <c r="I21" s="98"/>
      <c r="J21" s="99"/>
      <c r="R21" s="107"/>
    </row>
    <row r="22" spans="6:22" x14ac:dyDescent="0.3">
      <c r="S22" s="107"/>
      <c r="T22" s="10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3" workbookViewId="0">
      <selection activeCell="B26" sqref="B26"/>
    </sheetView>
  </sheetViews>
  <sheetFormatPr defaultRowHeight="14.4" x14ac:dyDescent="0.3"/>
  <cols>
    <col min="1" max="1" width="61.88671875" customWidth="1"/>
    <col min="2" max="2" width="13.109375" customWidth="1"/>
  </cols>
  <sheetData>
    <row r="1" spans="1:3" x14ac:dyDescent="0.3">
      <c r="A1" s="3" t="s">
        <v>0</v>
      </c>
      <c r="B1" s="3" t="s">
        <v>1</v>
      </c>
      <c r="C1" t="s">
        <v>21</v>
      </c>
    </row>
    <row r="2" spans="1:3" x14ac:dyDescent="0.3">
      <c r="A2" t="s">
        <v>25</v>
      </c>
      <c r="B2">
        <f>SUM(B3:B17)*0.1</f>
        <v>18</v>
      </c>
      <c r="C2">
        <f>B2/8</f>
        <v>2.25</v>
      </c>
    </row>
    <row r="3" spans="1:3" x14ac:dyDescent="0.3">
      <c r="A3" t="s">
        <v>17</v>
      </c>
      <c r="B3">
        <v>8</v>
      </c>
      <c r="C3">
        <f t="shared" ref="C3:C25" si="0">B3/8</f>
        <v>1</v>
      </c>
    </row>
    <row r="4" spans="1:3" x14ac:dyDescent="0.3">
      <c r="A4" t="s">
        <v>2</v>
      </c>
      <c r="B4">
        <v>4</v>
      </c>
      <c r="C4">
        <f t="shared" si="0"/>
        <v>0.5</v>
      </c>
    </row>
    <row r="5" spans="1:3" x14ac:dyDescent="0.3">
      <c r="A5" t="s">
        <v>3</v>
      </c>
      <c r="B5">
        <v>2</v>
      </c>
      <c r="C5">
        <f t="shared" si="0"/>
        <v>0.25</v>
      </c>
    </row>
    <row r="6" spans="1:3" x14ac:dyDescent="0.3">
      <c r="A6" t="s">
        <v>18</v>
      </c>
      <c r="B6">
        <v>2</v>
      </c>
      <c r="C6">
        <f t="shared" si="0"/>
        <v>0.25</v>
      </c>
    </row>
    <row r="7" spans="1:3" x14ac:dyDescent="0.3">
      <c r="A7" t="s">
        <v>5</v>
      </c>
      <c r="B7">
        <v>2</v>
      </c>
      <c r="C7">
        <f t="shared" si="0"/>
        <v>0.25</v>
      </c>
    </row>
    <row r="8" spans="1:3" x14ac:dyDescent="0.3">
      <c r="A8" t="s">
        <v>15</v>
      </c>
      <c r="B8">
        <v>12</v>
      </c>
      <c r="C8">
        <f t="shared" si="0"/>
        <v>1.5</v>
      </c>
    </row>
    <row r="9" spans="1:3" x14ac:dyDescent="0.3">
      <c r="A9" t="s">
        <v>7</v>
      </c>
      <c r="B9">
        <v>6</v>
      </c>
      <c r="C9">
        <f t="shared" si="0"/>
        <v>0.75</v>
      </c>
    </row>
    <row r="10" spans="1:3" x14ac:dyDescent="0.3">
      <c r="A10" t="s">
        <v>4</v>
      </c>
      <c r="C10">
        <f t="shared" si="0"/>
        <v>0</v>
      </c>
    </row>
    <row r="11" spans="1:3" x14ac:dyDescent="0.3">
      <c r="A11" s="2" t="s">
        <v>8</v>
      </c>
      <c r="B11">
        <v>20</v>
      </c>
      <c r="C11">
        <f t="shared" si="0"/>
        <v>2.5</v>
      </c>
    </row>
    <row r="12" spans="1:3" x14ac:dyDescent="0.3">
      <c r="A12" s="2" t="s">
        <v>9</v>
      </c>
      <c r="B12">
        <v>40</v>
      </c>
      <c r="C12">
        <f t="shared" si="0"/>
        <v>5</v>
      </c>
    </row>
    <row r="13" spans="1:3" x14ac:dyDescent="0.3">
      <c r="A13" s="2" t="s">
        <v>10</v>
      </c>
      <c r="B13">
        <v>32</v>
      </c>
      <c r="C13">
        <f t="shared" si="0"/>
        <v>4</v>
      </c>
    </row>
    <row r="14" spans="1:3" x14ac:dyDescent="0.3">
      <c r="A14" s="2" t="s">
        <v>11</v>
      </c>
      <c r="B14">
        <v>12</v>
      </c>
      <c r="C14">
        <f t="shared" si="0"/>
        <v>1.5</v>
      </c>
    </row>
    <row r="15" spans="1:3" x14ac:dyDescent="0.3">
      <c r="A15" s="2" t="s">
        <v>12</v>
      </c>
      <c r="B15">
        <v>8</v>
      </c>
      <c r="C15">
        <f t="shared" si="0"/>
        <v>1</v>
      </c>
    </row>
    <row r="16" spans="1:3" x14ac:dyDescent="0.3">
      <c r="A16" s="2" t="s">
        <v>6</v>
      </c>
      <c r="B16">
        <v>12</v>
      </c>
      <c r="C16">
        <f t="shared" si="0"/>
        <v>1.5</v>
      </c>
    </row>
    <row r="17" spans="1:5" x14ac:dyDescent="0.3">
      <c r="A17" s="1" t="s">
        <v>13</v>
      </c>
      <c r="B17">
        <v>20</v>
      </c>
      <c r="C17">
        <f t="shared" si="0"/>
        <v>2.5</v>
      </c>
    </row>
    <row r="18" spans="1:5" x14ac:dyDescent="0.3">
      <c r="A18" s="1" t="s">
        <v>14</v>
      </c>
      <c r="B18">
        <f>SUM(B3:B17)*0.3</f>
        <v>54</v>
      </c>
      <c r="C18">
        <f t="shared" si="0"/>
        <v>6.75</v>
      </c>
      <c r="E18">
        <v>12</v>
      </c>
    </row>
    <row r="19" spans="1:5" x14ac:dyDescent="0.3">
      <c r="A19" s="4" t="s">
        <v>16</v>
      </c>
      <c r="B19" s="5">
        <f>SUM(B2:B18)</f>
        <v>252</v>
      </c>
      <c r="C19">
        <f t="shared" si="0"/>
        <v>31.5</v>
      </c>
    </row>
    <row r="20" spans="1:5" x14ac:dyDescent="0.3">
      <c r="C20">
        <f t="shared" si="0"/>
        <v>0</v>
      </c>
    </row>
    <row r="21" spans="1:5" x14ac:dyDescent="0.3">
      <c r="A21" t="s">
        <v>33</v>
      </c>
      <c r="B21">
        <f>SUM(B3:B17)</f>
        <v>180</v>
      </c>
      <c r="C21">
        <f t="shared" si="0"/>
        <v>22.5</v>
      </c>
    </row>
    <row r="22" spans="1:5" x14ac:dyDescent="0.3">
      <c r="A22" t="s">
        <v>31</v>
      </c>
      <c r="B22">
        <f>B18</f>
        <v>54</v>
      </c>
      <c r="C22">
        <f t="shared" si="0"/>
        <v>6.75</v>
      </c>
    </row>
    <row r="23" spans="1:5" x14ac:dyDescent="0.3">
      <c r="A23" t="s">
        <v>25</v>
      </c>
      <c r="B23">
        <f>B2</f>
        <v>18</v>
      </c>
      <c r="C23">
        <f t="shared" si="0"/>
        <v>2.25</v>
      </c>
    </row>
    <row r="24" spans="1:5" x14ac:dyDescent="0.3">
      <c r="A24" t="s">
        <v>126</v>
      </c>
      <c r="B24">
        <v>8</v>
      </c>
      <c r="C24">
        <f t="shared" si="0"/>
        <v>1</v>
      </c>
    </row>
    <row r="25" spans="1:5" x14ac:dyDescent="0.3">
      <c r="A25" t="s">
        <v>16</v>
      </c>
      <c r="B25">
        <f>SUM(B21:B24)</f>
        <v>260</v>
      </c>
      <c r="C25">
        <f t="shared" si="0"/>
        <v>32.5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85" workbookViewId="0">
      <selection activeCell="B33" sqref="B33"/>
    </sheetView>
  </sheetViews>
  <sheetFormatPr defaultRowHeight="14.4" x14ac:dyDescent="0.3"/>
  <cols>
    <col min="1" max="1" width="48.33203125" customWidth="1"/>
    <col min="2" max="2" width="16.5546875" customWidth="1"/>
    <col min="3" max="3" width="14.88671875" customWidth="1"/>
    <col min="4" max="4" width="12.5546875" customWidth="1"/>
    <col min="5" max="5" width="13.44140625" customWidth="1"/>
    <col min="8" max="8" width="16.33203125" bestFit="1" customWidth="1"/>
  </cols>
  <sheetData>
    <row r="1" spans="1:11" x14ac:dyDescent="0.3">
      <c r="A1" s="116" t="s">
        <v>19</v>
      </c>
      <c r="B1" s="116"/>
      <c r="C1" s="116"/>
      <c r="D1" s="116"/>
      <c r="E1" s="116"/>
    </row>
    <row r="2" spans="1:11" x14ac:dyDescent="0.3">
      <c r="A2" s="116"/>
      <c r="B2" s="116"/>
      <c r="C2" s="116"/>
      <c r="D2" s="116"/>
      <c r="E2" s="116"/>
    </row>
    <row r="3" spans="1:11" x14ac:dyDescent="0.3">
      <c r="A3" s="116"/>
      <c r="B3" s="116"/>
      <c r="C3" s="116"/>
      <c r="D3" s="116"/>
      <c r="E3" s="116"/>
    </row>
    <row r="4" spans="1:11" x14ac:dyDescent="0.3">
      <c r="A4" s="116"/>
      <c r="B4" s="116"/>
      <c r="C4" s="116"/>
      <c r="D4" s="116"/>
      <c r="E4" s="116"/>
    </row>
    <row r="5" spans="1:11" x14ac:dyDescent="0.3">
      <c r="A5" s="116"/>
      <c r="B5" s="116"/>
      <c r="C5" s="116"/>
      <c r="D5" s="116"/>
      <c r="E5" s="116"/>
    </row>
    <row r="6" spans="1:11" ht="15.6" x14ac:dyDescent="0.3">
      <c r="A6" s="6" t="s">
        <v>0</v>
      </c>
      <c r="B6" s="7" t="s">
        <v>20</v>
      </c>
      <c r="C6" s="8" t="s">
        <v>21</v>
      </c>
      <c r="D6" s="7" t="s">
        <v>20</v>
      </c>
      <c r="E6" s="8" t="s">
        <v>21</v>
      </c>
      <c r="H6" s="9" t="s">
        <v>22</v>
      </c>
      <c r="I6" s="9"/>
      <c r="J6" s="9" t="s">
        <v>21</v>
      </c>
      <c r="K6" s="9" t="s">
        <v>16</v>
      </c>
    </row>
    <row r="7" spans="1:11" x14ac:dyDescent="0.3">
      <c r="A7" s="10"/>
      <c r="B7" s="117" t="s">
        <v>23</v>
      </c>
      <c r="C7" s="118"/>
      <c r="D7" s="117" t="s">
        <v>24</v>
      </c>
      <c r="E7" s="118"/>
      <c r="F7" s="11"/>
      <c r="H7" t="s">
        <v>25</v>
      </c>
      <c r="I7">
        <v>1</v>
      </c>
      <c r="J7">
        <f>SUM(E13:E93)*0.1</f>
        <v>3.53125</v>
      </c>
      <c r="K7">
        <f>I7*J7</f>
        <v>3.53125</v>
      </c>
    </row>
    <row r="8" spans="1:11" x14ac:dyDescent="0.3">
      <c r="A8" s="12" t="s">
        <v>26</v>
      </c>
      <c r="B8" s="13"/>
      <c r="C8" s="13"/>
      <c r="D8" s="13"/>
      <c r="E8" s="13"/>
      <c r="F8" s="11"/>
      <c r="H8" t="s">
        <v>27</v>
      </c>
      <c r="I8">
        <v>1.5</v>
      </c>
      <c r="J8">
        <f>C9</f>
        <v>10</v>
      </c>
      <c r="K8">
        <f t="shared" ref="K8:K10" si="0">I8*J8</f>
        <v>15</v>
      </c>
    </row>
    <row r="9" spans="1:11" x14ac:dyDescent="0.3">
      <c r="A9" s="14" t="s">
        <v>28</v>
      </c>
      <c r="B9" s="15">
        <v>80</v>
      </c>
      <c r="C9" s="21">
        <f>SUM(B9/8)</f>
        <v>10</v>
      </c>
      <c r="D9" s="17"/>
      <c r="E9" s="18"/>
      <c r="F9" s="11"/>
      <c r="H9" t="s">
        <v>29</v>
      </c>
      <c r="I9">
        <v>1.5</v>
      </c>
      <c r="J9">
        <f>SUM(E13:E101)/1.5</f>
        <v>30.041666666666668</v>
      </c>
      <c r="K9">
        <f t="shared" si="0"/>
        <v>45.0625</v>
      </c>
    </row>
    <row r="10" spans="1:11" x14ac:dyDescent="0.3">
      <c r="A10" s="19" t="s">
        <v>30</v>
      </c>
      <c r="B10" s="20">
        <v>162</v>
      </c>
      <c r="C10" s="21">
        <f>SUM(B10/8)</f>
        <v>20.25</v>
      </c>
      <c r="D10" s="20">
        <v>162</v>
      </c>
      <c r="E10" s="21">
        <f>SUM(D10/8)</f>
        <v>20.25</v>
      </c>
      <c r="F10" s="11"/>
      <c r="H10" t="s">
        <v>31</v>
      </c>
      <c r="I10">
        <v>1</v>
      </c>
      <c r="J10">
        <f>SUM(E13:E93)*0.45</f>
        <v>15.890625</v>
      </c>
      <c r="K10">
        <f t="shared" si="0"/>
        <v>15.890625</v>
      </c>
    </row>
    <row r="11" spans="1:11" x14ac:dyDescent="0.3">
      <c r="A11" s="22"/>
      <c r="B11" s="15"/>
      <c r="C11" s="16"/>
      <c r="D11" s="15"/>
      <c r="E11" s="16"/>
      <c r="F11" s="11"/>
      <c r="I11" t="s">
        <v>32</v>
      </c>
      <c r="K11">
        <f>SUM(K7:K10)</f>
        <v>79.484375</v>
      </c>
    </row>
    <row r="12" spans="1:11" x14ac:dyDescent="0.3">
      <c r="A12" s="23" t="s">
        <v>33</v>
      </c>
      <c r="B12" s="13"/>
      <c r="C12" s="24"/>
      <c r="D12" s="13"/>
      <c r="E12" s="24"/>
      <c r="F12" s="11"/>
      <c r="G12" t="s">
        <v>34</v>
      </c>
      <c r="I12" s="25">
        <v>10</v>
      </c>
    </row>
    <row r="13" spans="1:11" s="27" customFormat="1" x14ac:dyDescent="0.3">
      <c r="A13" s="22" t="s">
        <v>35</v>
      </c>
      <c r="B13" s="26">
        <v>3.5</v>
      </c>
      <c r="C13" s="21">
        <f t="shared" ref="C13:C18" si="1">SUM(B13/8)</f>
        <v>0.4375</v>
      </c>
      <c r="D13" s="26">
        <v>8</v>
      </c>
      <c r="E13" s="21">
        <f t="shared" ref="E13:E76" si="2">SUM(D13/8)</f>
        <v>1</v>
      </c>
      <c r="G13" s="27" t="s">
        <v>36</v>
      </c>
      <c r="H13" s="27" t="s">
        <v>37</v>
      </c>
      <c r="I13" s="22">
        <f>J10+J9+J8</f>
        <v>55.932291666666671</v>
      </c>
    </row>
    <row r="14" spans="1:11" x14ac:dyDescent="0.3">
      <c r="A14" s="28" t="s">
        <v>38</v>
      </c>
      <c r="B14" s="26">
        <v>1</v>
      </c>
      <c r="C14" s="21">
        <f t="shared" si="1"/>
        <v>0.125</v>
      </c>
      <c r="D14" s="26">
        <v>1</v>
      </c>
      <c r="E14" s="21">
        <f t="shared" si="2"/>
        <v>0.125</v>
      </c>
      <c r="F14" s="29"/>
      <c r="H14" t="s">
        <v>39</v>
      </c>
      <c r="I14" s="25">
        <f>K11</f>
        <v>79.484375</v>
      </c>
    </row>
    <row r="15" spans="1:11" x14ac:dyDescent="0.3">
      <c r="A15" s="22" t="s">
        <v>40</v>
      </c>
      <c r="B15" s="26">
        <v>2</v>
      </c>
      <c r="C15" s="21">
        <f t="shared" si="1"/>
        <v>0.25</v>
      </c>
      <c r="D15" s="26">
        <v>2</v>
      </c>
      <c r="E15" s="21">
        <f t="shared" si="2"/>
        <v>0.25</v>
      </c>
      <c r="F15" s="29"/>
    </row>
    <row r="16" spans="1:11" x14ac:dyDescent="0.3">
      <c r="A16" s="22" t="s">
        <v>41</v>
      </c>
      <c r="B16" s="26">
        <v>1</v>
      </c>
      <c r="C16" s="21">
        <f t="shared" si="1"/>
        <v>0.125</v>
      </c>
      <c r="D16" s="26">
        <v>4</v>
      </c>
      <c r="E16" s="21">
        <f t="shared" si="2"/>
        <v>0.5</v>
      </c>
      <c r="F16" s="29"/>
      <c r="G16" t="s">
        <v>42</v>
      </c>
    </row>
    <row r="17" spans="1:14" x14ac:dyDescent="0.3">
      <c r="A17" s="22" t="s">
        <v>43</v>
      </c>
      <c r="B17" s="26">
        <v>1.5</v>
      </c>
      <c r="C17" s="21">
        <f t="shared" si="1"/>
        <v>0.1875</v>
      </c>
      <c r="D17" s="26">
        <v>1.5</v>
      </c>
      <c r="E17" s="21">
        <f t="shared" si="2"/>
        <v>0.1875</v>
      </c>
      <c r="F17" s="30"/>
      <c r="H17" t="s">
        <v>22</v>
      </c>
      <c r="I17" t="s">
        <v>123</v>
      </c>
      <c r="J17" t="s">
        <v>21</v>
      </c>
      <c r="K17" t="s">
        <v>16</v>
      </c>
    </row>
    <row r="18" spans="1:14" x14ac:dyDescent="0.3">
      <c r="A18" s="31" t="s">
        <v>44</v>
      </c>
      <c r="B18" s="26"/>
      <c r="C18" s="21">
        <f t="shared" si="1"/>
        <v>0</v>
      </c>
      <c r="D18" s="26"/>
      <c r="E18" s="21">
        <f t="shared" si="2"/>
        <v>0</v>
      </c>
      <c r="H18" t="s">
        <v>25</v>
      </c>
      <c r="I18">
        <v>1</v>
      </c>
      <c r="J18">
        <f>SUM(E13:E97)*0.1*2</f>
        <v>8.4124999999999996</v>
      </c>
      <c r="K18">
        <f>I18*J18</f>
        <v>8.4124999999999996</v>
      </c>
    </row>
    <row r="19" spans="1:14" x14ac:dyDescent="0.3">
      <c r="A19" t="s">
        <v>108</v>
      </c>
      <c r="B19" s="21">
        <v>2</v>
      </c>
      <c r="C19" s="21">
        <f>SUM(B19/8)</f>
        <v>0.25</v>
      </c>
      <c r="D19" s="21">
        <v>2</v>
      </c>
      <c r="E19" s="21">
        <f t="shared" si="2"/>
        <v>0.25</v>
      </c>
      <c r="G19" s="21"/>
      <c r="H19" t="s">
        <v>34</v>
      </c>
      <c r="I19">
        <v>1</v>
      </c>
      <c r="J19">
        <f>C9</f>
        <v>10</v>
      </c>
      <c r="K19">
        <f t="shared" ref="K19:K24" si="3">I19*J19</f>
        <v>10</v>
      </c>
    </row>
    <row r="20" spans="1:14" x14ac:dyDescent="0.3">
      <c r="A20" t="s">
        <v>45</v>
      </c>
      <c r="B20" s="21">
        <v>3.5</v>
      </c>
      <c r="C20" s="21">
        <f t="shared" ref="C20:E62" si="4">SUM(B20/8)</f>
        <v>0.4375</v>
      </c>
      <c r="D20" s="21">
        <v>4</v>
      </c>
      <c r="E20" s="21">
        <f t="shared" si="2"/>
        <v>0.5</v>
      </c>
      <c r="H20" t="s">
        <v>124</v>
      </c>
      <c r="I20">
        <v>1</v>
      </c>
      <c r="J20">
        <f>SUM(E10:E100)</f>
        <v>65.3125</v>
      </c>
      <c r="K20">
        <f t="shared" si="3"/>
        <v>65.3125</v>
      </c>
    </row>
    <row r="21" spans="1:14" x14ac:dyDescent="0.3">
      <c r="A21" t="s">
        <v>111</v>
      </c>
      <c r="B21" s="21">
        <v>3.5</v>
      </c>
      <c r="C21" s="21">
        <f t="shared" si="4"/>
        <v>0.4375</v>
      </c>
      <c r="D21" s="21">
        <v>4</v>
      </c>
      <c r="E21" s="21">
        <f t="shared" si="2"/>
        <v>0.5</v>
      </c>
      <c r="F21" s="32"/>
      <c r="G21" s="21"/>
      <c r="H21" t="s">
        <v>125</v>
      </c>
      <c r="I21">
        <v>1</v>
      </c>
      <c r="J21">
        <f>SUM(C10:C100)</f>
        <v>57</v>
      </c>
      <c r="K21">
        <f t="shared" si="3"/>
        <v>57</v>
      </c>
    </row>
    <row r="22" spans="1:14" x14ac:dyDescent="0.3">
      <c r="A22" t="s">
        <v>46</v>
      </c>
      <c r="B22" s="21">
        <v>1</v>
      </c>
      <c r="C22" s="21">
        <f t="shared" si="4"/>
        <v>0.125</v>
      </c>
      <c r="D22" s="21">
        <v>1</v>
      </c>
      <c r="E22" s="21">
        <f t="shared" si="2"/>
        <v>0.125</v>
      </c>
      <c r="F22" s="30"/>
      <c r="G22" s="21"/>
      <c r="H22" t="s">
        <v>128</v>
      </c>
      <c r="I22">
        <v>1</v>
      </c>
      <c r="J22">
        <f>J20*0.45</f>
        <v>29.390625</v>
      </c>
      <c r="K22">
        <f t="shared" si="3"/>
        <v>29.390625</v>
      </c>
      <c r="N22">
        <f>K22*8</f>
        <v>235.125</v>
      </c>
    </row>
    <row r="23" spans="1:14" x14ac:dyDescent="0.3">
      <c r="A23" t="s">
        <v>109</v>
      </c>
      <c r="B23" s="21">
        <v>3.5</v>
      </c>
      <c r="C23" s="21">
        <f t="shared" si="4"/>
        <v>0.4375</v>
      </c>
      <c r="D23" s="21">
        <v>4</v>
      </c>
      <c r="E23" s="21">
        <f t="shared" si="2"/>
        <v>0.5</v>
      </c>
      <c r="F23" s="30"/>
      <c r="G23" s="21"/>
      <c r="H23" t="s">
        <v>129</v>
      </c>
      <c r="I23">
        <v>1</v>
      </c>
      <c r="J23">
        <f>J21*0.45</f>
        <v>25.650000000000002</v>
      </c>
      <c r="K23">
        <f t="shared" si="3"/>
        <v>25.650000000000002</v>
      </c>
    </row>
    <row r="24" spans="1:14" x14ac:dyDescent="0.3">
      <c r="A24" t="s">
        <v>110</v>
      </c>
      <c r="B24" s="21">
        <v>2</v>
      </c>
      <c r="C24" s="21">
        <f t="shared" si="4"/>
        <v>0.25</v>
      </c>
      <c r="D24" s="21">
        <v>2</v>
      </c>
      <c r="E24" s="21">
        <f t="shared" si="2"/>
        <v>0.25</v>
      </c>
      <c r="F24" s="30"/>
      <c r="G24" s="21"/>
      <c r="H24" t="s">
        <v>126</v>
      </c>
      <c r="I24">
        <v>1</v>
      </c>
      <c r="J24">
        <v>3</v>
      </c>
      <c r="K24">
        <f t="shared" si="3"/>
        <v>3</v>
      </c>
    </row>
    <row r="25" spans="1:14" x14ac:dyDescent="0.3">
      <c r="A25" t="s">
        <v>112</v>
      </c>
      <c r="B25" s="21">
        <v>2</v>
      </c>
      <c r="C25" s="21">
        <f t="shared" si="4"/>
        <v>0.25</v>
      </c>
      <c r="D25" s="21">
        <v>2</v>
      </c>
      <c r="E25" s="21">
        <f t="shared" si="2"/>
        <v>0.25</v>
      </c>
      <c r="F25" s="30"/>
      <c r="G25" s="21"/>
      <c r="H25" t="s">
        <v>16</v>
      </c>
      <c r="K25">
        <f>SUM(K18:K24)</f>
        <v>198.765625</v>
      </c>
    </row>
    <row r="26" spans="1:14" x14ac:dyDescent="0.3">
      <c r="A26" t="s">
        <v>113</v>
      </c>
      <c r="B26" s="21">
        <v>2</v>
      </c>
      <c r="C26" s="21">
        <f t="shared" si="4"/>
        <v>0.25</v>
      </c>
      <c r="D26" s="21">
        <v>2</v>
      </c>
      <c r="E26" s="21">
        <f t="shared" si="2"/>
        <v>0.25</v>
      </c>
      <c r="F26" s="30"/>
      <c r="G26" s="21"/>
    </row>
    <row r="27" spans="1:14" x14ac:dyDescent="0.3">
      <c r="A27" s="25" t="s">
        <v>47</v>
      </c>
      <c r="B27" s="21"/>
      <c r="C27" s="21">
        <f t="shared" si="4"/>
        <v>0</v>
      </c>
      <c r="D27" s="21"/>
      <c r="E27" s="21">
        <f t="shared" si="2"/>
        <v>0</v>
      </c>
    </row>
    <row r="28" spans="1:14" x14ac:dyDescent="0.3">
      <c r="A28" t="s">
        <v>48</v>
      </c>
      <c r="B28" s="21">
        <v>1</v>
      </c>
      <c r="C28" s="21">
        <f t="shared" si="4"/>
        <v>0.125</v>
      </c>
      <c r="D28" s="21">
        <v>1</v>
      </c>
      <c r="E28" s="21">
        <f t="shared" si="2"/>
        <v>0.125</v>
      </c>
      <c r="G28" s="21"/>
    </row>
    <row r="29" spans="1:14" x14ac:dyDescent="0.3">
      <c r="A29" t="s">
        <v>49</v>
      </c>
      <c r="B29" s="21">
        <v>6.5</v>
      </c>
      <c r="C29" s="21">
        <f t="shared" si="4"/>
        <v>0.8125</v>
      </c>
      <c r="D29" s="21">
        <v>8</v>
      </c>
      <c r="E29" s="21">
        <f t="shared" si="2"/>
        <v>1</v>
      </c>
      <c r="G29" s="21"/>
      <c r="H29" t="s">
        <v>130</v>
      </c>
      <c r="I29">
        <f>(J18+J24+J19)/2 +J22+J20</f>
        <v>105.409375</v>
      </c>
    </row>
    <row r="30" spans="1:14" x14ac:dyDescent="0.3">
      <c r="A30" s="51" t="s">
        <v>50</v>
      </c>
      <c r="B30" s="21">
        <v>5</v>
      </c>
      <c r="C30" s="21">
        <f t="shared" si="4"/>
        <v>0.625</v>
      </c>
      <c r="D30" s="21">
        <v>12</v>
      </c>
      <c r="E30" s="21">
        <f t="shared" si="2"/>
        <v>1.5</v>
      </c>
      <c r="G30" s="21"/>
      <c r="H30" t="s">
        <v>131</v>
      </c>
      <c r="I30">
        <f>I29</f>
        <v>105.409375</v>
      </c>
    </row>
    <row r="31" spans="1:14" x14ac:dyDescent="0.3">
      <c r="A31" s="51" t="s">
        <v>51</v>
      </c>
      <c r="B31" s="21"/>
      <c r="C31" s="21"/>
      <c r="D31" s="21"/>
      <c r="E31" s="21"/>
    </row>
    <row r="32" spans="1:14" x14ac:dyDescent="0.3">
      <c r="A32" s="51" t="s">
        <v>52</v>
      </c>
      <c r="B32" s="21">
        <v>5</v>
      </c>
      <c r="C32" s="21"/>
      <c r="D32" s="21">
        <v>6</v>
      </c>
      <c r="E32" s="21"/>
      <c r="G32" s="21"/>
    </row>
    <row r="33" spans="1:7" x14ac:dyDescent="0.3">
      <c r="A33" s="51" t="s">
        <v>53</v>
      </c>
      <c r="B33" s="21">
        <v>4</v>
      </c>
      <c r="C33" s="21">
        <f t="shared" si="4"/>
        <v>0.5</v>
      </c>
      <c r="D33" s="21">
        <v>4</v>
      </c>
      <c r="E33" s="21">
        <f t="shared" si="2"/>
        <v>0.5</v>
      </c>
      <c r="G33" s="21"/>
    </row>
    <row r="34" spans="1:7" x14ac:dyDescent="0.3">
      <c r="A34" s="51" t="s">
        <v>107</v>
      </c>
      <c r="B34" s="21">
        <v>6.5</v>
      </c>
      <c r="C34" s="21">
        <f t="shared" si="4"/>
        <v>0.8125</v>
      </c>
      <c r="D34" s="21">
        <v>8</v>
      </c>
      <c r="E34" s="21">
        <f t="shared" si="2"/>
        <v>1</v>
      </c>
      <c r="G34" s="21"/>
    </row>
    <row r="35" spans="1:7" x14ac:dyDescent="0.3">
      <c r="A35" s="25" t="s">
        <v>54</v>
      </c>
      <c r="B35" s="21"/>
      <c r="C35" s="21">
        <f t="shared" si="4"/>
        <v>0</v>
      </c>
      <c r="D35" s="21"/>
      <c r="E35" s="21">
        <f t="shared" si="2"/>
        <v>0</v>
      </c>
    </row>
    <row r="36" spans="1:7" x14ac:dyDescent="0.3">
      <c r="A36" t="s">
        <v>55</v>
      </c>
      <c r="B36" s="21">
        <v>2</v>
      </c>
      <c r="C36" s="21">
        <f t="shared" si="4"/>
        <v>0.25</v>
      </c>
      <c r="D36" s="21">
        <v>2</v>
      </c>
      <c r="E36" s="21">
        <f t="shared" si="2"/>
        <v>0.25</v>
      </c>
      <c r="G36" s="21"/>
    </row>
    <row r="37" spans="1:7" x14ac:dyDescent="0.3">
      <c r="A37" s="51" t="s">
        <v>56</v>
      </c>
      <c r="B37" s="21">
        <v>5.5</v>
      </c>
      <c r="C37" s="21">
        <f t="shared" si="4"/>
        <v>0.6875</v>
      </c>
      <c r="D37" s="21">
        <v>6</v>
      </c>
      <c r="E37" s="21">
        <f t="shared" si="2"/>
        <v>0.75</v>
      </c>
      <c r="G37" s="21"/>
    </row>
    <row r="38" spans="1:7" x14ac:dyDescent="0.3">
      <c r="A38" s="52" t="s">
        <v>57</v>
      </c>
      <c r="B38" s="21"/>
      <c r="C38" s="21">
        <f t="shared" si="4"/>
        <v>0</v>
      </c>
      <c r="D38" s="21"/>
      <c r="E38" s="21">
        <f t="shared" si="2"/>
        <v>0</v>
      </c>
    </row>
    <row r="39" spans="1:7" x14ac:dyDescent="0.3">
      <c r="A39" s="51" t="s">
        <v>114</v>
      </c>
      <c r="B39" s="21">
        <v>5.5</v>
      </c>
      <c r="C39" s="21">
        <f t="shared" si="4"/>
        <v>0.6875</v>
      </c>
      <c r="D39" s="21">
        <v>8</v>
      </c>
      <c r="E39" s="21">
        <f t="shared" si="2"/>
        <v>1</v>
      </c>
      <c r="G39" s="21"/>
    </row>
    <row r="40" spans="1:7" x14ac:dyDescent="0.3">
      <c r="A40" t="s">
        <v>115</v>
      </c>
      <c r="B40" s="21">
        <v>5.5</v>
      </c>
      <c r="C40" s="21">
        <f t="shared" si="4"/>
        <v>0.6875</v>
      </c>
      <c r="D40" s="21">
        <v>6</v>
      </c>
      <c r="E40" s="21">
        <f t="shared" si="2"/>
        <v>0.75</v>
      </c>
      <c r="G40" s="21"/>
    </row>
    <row r="41" spans="1:7" x14ac:dyDescent="0.3">
      <c r="A41" t="s">
        <v>58</v>
      </c>
      <c r="B41" s="21">
        <v>5.5</v>
      </c>
      <c r="C41" s="21">
        <f t="shared" si="4"/>
        <v>0.6875</v>
      </c>
      <c r="D41" s="21">
        <v>6</v>
      </c>
      <c r="E41" s="21">
        <f t="shared" si="2"/>
        <v>0.75</v>
      </c>
      <c r="G41" s="21"/>
    </row>
    <row r="42" spans="1:7" x14ac:dyDescent="0.3">
      <c r="A42" s="25" t="s">
        <v>59</v>
      </c>
      <c r="B42" s="21"/>
      <c r="C42" s="21">
        <f t="shared" si="4"/>
        <v>0</v>
      </c>
      <c r="D42" s="21"/>
      <c r="E42" s="21">
        <f t="shared" si="2"/>
        <v>0</v>
      </c>
    </row>
    <row r="43" spans="1:7" x14ac:dyDescent="0.3">
      <c r="A43" t="s">
        <v>60</v>
      </c>
      <c r="B43" s="21">
        <v>5.5</v>
      </c>
      <c r="C43" s="21">
        <f t="shared" si="4"/>
        <v>0.6875</v>
      </c>
      <c r="D43" s="21">
        <v>8</v>
      </c>
      <c r="E43" s="21">
        <f t="shared" si="2"/>
        <v>1</v>
      </c>
      <c r="G43" s="21"/>
    </row>
    <row r="44" spans="1:7" x14ac:dyDescent="0.3">
      <c r="A44" s="51" t="s">
        <v>116</v>
      </c>
      <c r="B44" s="21">
        <v>3</v>
      </c>
      <c r="C44" s="21">
        <f t="shared" si="4"/>
        <v>0.375</v>
      </c>
      <c r="D44" s="21">
        <v>4</v>
      </c>
      <c r="E44" s="21">
        <f t="shared" si="2"/>
        <v>0.5</v>
      </c>
      <c r="G44" s="21"/>
    </row>
    <row r="45" spans="1:7" x14ac:dyDescent="0.3">
      <c r="A45" s="52" t="s">
        <v>61</v>
      </c>
      <c r="B45" s="21"/>
      <c r="C45" s="21"/>
      <c r="D45" s="21"/>
      <c r="E45" s="21"/>
    </row>
    <row r="46" spans="1:7" x14ac:dyDescent="0.3">
      <c r="A46" s="53" t="s">
        <v>60</v>
      </c>
      <c r="B46" s="21">
        <v>1</v>
      </c>
      <c r="C46" s="21">
        <f t="shared" si="4"/>
        <v>0.125</v>
      </c>
      <c r="D46" s="21">
        <v>2</v>
      </c>
      <c r="E46" s="21">
        <f t="shared" si="4"/>
        <v>0.25</v>
      </c>
      <c r="G46" s="21"/>
    </row>
    <row r="47" spans="1:7" x14ac:dyDescent="0.3">
      <c r="A47" s="51" t="s">
        <v>62</v>
      </c>
      <c r="B47" s="21">
        <v>1</v>
      </c>
      <c r="C47" s="21">
        <f t="shared" si="4"/>
        <v>0.125</v>
      </c>
      <c r="D47" s="21">
        <v>1</v>
      </c>
      <c r="E47" s="21">
        <f t="shared" si="2"/>
        <v>0.125</v>
      </c>
      <c r="G47" s="21"/>
    </row>
    <row r="48" spans="1:7" x14ac:dyDescent="0.3">
      <c r="A48" s="51" t="s">
        <v>63</v>
      </c>
      <c r="B48" s="21">
        <v>1</v>
      </c>
      <c r="C48" s="21">
        <f t="shared" si="4"/>
        <v>0.125</v>
      </c>
      <c r="D48" s="21">
        <v>1</v>
      </c>
      <c r="E48" s="21">
        <f t="shared" si="2"/>
        <v>0.125</v>
      </c>
      <c r="G48" s="21"/>
    </row>
    <row r="49" spans="1:7" x14ac:dyDescent="0.3">
      <c r="A49" s="51" t="s">
        <v>64</v>
      </c>
      <c r="B49" s="21">
        <v>2</v>
      </c>
      <c r="C49" s="21">
        <f t="shared" si="4"/>
        <v>0.25</v>
      </c>
      <c r="D49" s="21">
        <v>2</v>
      </c>
      <c r="E49" s="21">
        <f t="shared" si="2"/>
        <v>0.25</v>
      </c>
      <c r="G49" s="21"/>
    </row>
    <row r="50" spans="1:7" x14ac:dyDescent="0.3">
      <c r="A50" s="51" t="s">
        <v>65</v>
      </c>
      <c r="B50" s="21">
        <v>2</v>
      </c>
      <c r="C50" s="21">
        <f t="shared" si="4"/>
        <v>0.25</v>
      </c>
      <c r="D50" s="21">
        <v>2</v>
      </c>
      <c r="E50" s="21">
        <f t="shared" si="2"/>
        <v>0.25</v>
      </c>
      <c r="G50" s="21"/>
    </row>
    <row r="51" spans="1:7" x14ac:dyDescent="0.3">
      <c r="A51" s="51" t="s">
        <v>66</v>
      </c>
      <c r="B51" s="21">
        <v>4</v>
      </c>
      <c r="C51" s="21">
        <f t="shared" si="4"/>
        <v>0.5</v>
      </c>
      <c r="D51" s="21">
        <v>4</v>
      </c>
      <c r="E51" s="21">
        <f t="shared" si="2"/>
        <v>0.5</v>
      </c>
      <c r="G51" s="21"/>
    </row>
    <row r="52" spans="1:7" x14ac:dyDescent="0.3">
      <c r="A52" s="51" t="s">
        <v>67</v>
      </c>
      <c r="B52" s="21">
        <v>2</v>
      </c>
      <c r="C52" s="21">
        <f t="shared" si="4"/>
        <v>0.25</v>
      </c>
      <c r="D52" s="21">
        <v>2</v>
      </c>
      <c r="E52" s="21">
        <f t="shared" si="2"/>
        <v>0.25</v>
      </c>
      <c r="G52" s="21"/>
    </row>
    <row r="53" spans="1:7" x14ac:dyDescent="0.3">
      <c r="A53" s="52" t="s">
        <v>68</v>
      </c>
      <c r="B53" s="21"/>
      <c r="C53" s="21"/>
      <c r="D53" s="21"/>
      <c r="E53" s="21"/>
    </row>
    <row r="54" spans="1:7" x14ac:dyDescent="0.3">
      <c r="A54" s="53" t="s">
        <v>60</v>
      </c>
      <c r="B54" s="21">
        <v>1</v>
      </c>
      <c r="C54" s="21">
        <f t="shared" ref="C54" si="5">SUM(B54/8)</f>
        <v>0.125</v>
      </c>
      <c r="D54" s="21">
        <v>1</v>
      </c>
      <c r="E54" s="21">
        <f t="shared" ref="E54" si="6">SUM(D54/8)</f>
        <v>0.125</v>
      </c>
      <c r="G54" s="21"/>
    </row>
    <row r="55" spans="1:7" x14ac:dyDescent="0.3">
      <c r="A55" s="51" t="s">
        <v>117</v>
      </c>
      <c r="B55" s="21">
        <v>4</v>
      </c>
      <c r="C55" s="21">
        <f t="shared" si="4"/>
        <v>0.5</v>
      </c>
      <c r="D55" s="21">
        <v>4</v>
      </c>
      <c r="E55" s="21">
        <f t="shared" si="2"/>
        <v>0.5</v>
      </c>
      <c r="G55" s="21"/>
    </row>
    <row r="56" spans="1:7" x14ac:dyDescent="0.3">
      <c r="A56" s="51" t="s">
        <v>69</v>
      </c>
      <c r="B56" s="21">
        <v>6</v>
      </c>
      <c r="C56" s="21">
        <f t="shared" si="4"/>
        <v>0.75</v>
      </c>
      <c r="D56" s="21">
        <v>6</v>
      </c>
      <c r="E56" s="21">
        <f t="shared" si="2"/>
        <v>0.75</v>
      </c>
      <c r="G56" s="21"/>
    </row>
    <row r="57" spans="1:7" x14ac:dyDescent="0.3">
      <c r="A57" s="51" t="s">
        <v>70</v>
      </c>
      <c r="B57" s="21">
        <v>8</v>
      </c>
      <c r="C57" s="21">
        <f t="shared" si="4"/>
        <v>1</v>
      </c>
      <c r="D57" s="21">
        <v>12</v>
      </c>
      <c r="E57" s="21">
        <f t="shared" si="2"/>
        <v>1.5</v>
      </c>
      <c r="G57" s="21"/>
    </row>
    <row r="58" spans="1:7" x14ac:dyDescent="0.3">
      <c r="A58" s="51" t="s">
        <v>118</v>
      </c>
      <c r="B58" s="21">
        <v>5</v>
      </c>
      <c r="C58" s="21">
        <f t="shared" si="4"/>
        <v>0.625</v>
      </c>
      <c r="D58" s="21">
        <v>6</v>
      </c>
      <c r="E58" s="21">
        <f t="shared" si="2"/>
        <v>0.75</v>
      </c>
      <c r="G58" s="21"/>
    </row>
    <row r="59" spans="1:7" x14ac:dyDescent="0.3">
      <c r="A59" s="51" t="s">
        <v>71</v>
      </c>
      <c r="B59" s="21">
        <v>4</v>
      </c>
      <c r="C59" s="21">
        <f t="shared" si="4"/>
        <v>0.5</v>
      </c>
      <c r="D59" s="21">
        <v>4</v>
      </c>
      <c r="E59" s="21">
        <f t="shared" si="2"/>
        <v>0.5</v>
      </c>
      <c r="G59" s="21"/>
    </row>
    <row r="60" spans="1:7" x14ac:dyDescent="0.3">
      <c r="A60" t="s">
        <v>72</v>
      </c>
      <c r="B60" s="21">
        <v>4</v>
      </c>
      <c r="C60" s="21">
        <f t="shared" si="4"/>
        <v>0.5</v>
      </c>
      <c r="D60" s="21">
        <v>4</v>
      </c>
      <c r="E60" s="21">
        <f t="shared" si="2"/>
        <v>0.5</v>
      </c>
      <c r="G60" s="21"/>
    </row>
    <row r="61" spans="1:7" x14ac:dyDescent="0.3">
      <c r="A61" s="25" t="s">
        <v>73</v>
      </c>
      <c r="B61" s="21"/>
      <c r="C61" s="21">
        <f t="shared" si="4"/>
        <v>0</v>
      </c>
      <c r="D61" s="21"/>
      <c r="E61" s="21">
        <f t="shared" si="2"/>
        <v>0</v>
      </c>
    </row>
    <row r="62" spans="1:7" x14ac:dyDescent="0.3">
      <c r="A62" s="51" t="s">
        <v>74</v>
      </c>
      <c r="B62" s="21">
        <v>1</v>
      </c>
      <c r="C62" s="21">
        <f t="shared" si="4"/>
        <v>0.125</v>
      </c>
      <c r="D62" s="21">
        <v>1</v>
      </c>
      <c r="E62" s="21">
        <f t="shared" si="2"/>
        <v>0.125</v>
      </c>
      <c r="G62" s="21"/>
    </row>
    <row r="63" spans="1:7" x14ac:dyDescent="0.3">
      <c r="A63" s="51" t="s">
        <v>75</v>
      </c>
      <c r="B63" s="21">
        <v>4</v>
      </c>
      <c r="C63" s="21">
        <f t="shared" ref="C63:C96" si="7">SUM(B63/8)</f>
        <v>0.5</v>
      </c>
      <c r="D63" s="21">
        <v>4</v>
      </c>
      <c r="E63" s="21">
        <f t="shared" si="2"/>
        <v>0.5</v>
      </c>
      <c r="G63" s="21"/>
    </row>
    <row r="64" spans="1:7" x14ac:dyDescent="0.3">
      <c r="A64" s="51" t="s">
        <v>76</v>
      </c>
      <c r="B64" s="21">
        <v>2</v>
      </c>
      <c r="C64" s="21">
        <f t="shared" si="7"/>
        <v>0.25</v>
      </c>
      <c r="D64" s="21">
        <v>2</v>
      </c>
      <c r="E64" s="21">
        <f t="shared" si="2"/>
        <v>0.25</v>
      </c>
      <c r="G64" s="21"/>
    </row>
    <row r="65" spans="1:7" x14ac:dyDescent="0.3">
      <c r="A65" s="51" t="s">
        <v>77</v>
      </c>
      <c r="B65" s="21">
        <v>1</v>
      </c>
      <c r="C65" s="21">
        <f t="shared" si="7"/>
        <v>0.125</v>
      </c>
      <c r="D65" s="21">
        <v>1</v>
      </c>
      <c r="E65" s="21">
        <f t="shared" si="2"/>
        <v>0.125</v>
      </c>
      <c r="G65" s="21"/>
    </row>
    <row r="66" spans="1:7" x14ac:dyDescent="0.3">
      <c r="A66" s="51" t="s">
        <v>78</v>
      </c>
      <c r="B66" s="21">
        <v>5</v>
      </c>
      <c r="C66" s="21">
        <f t="shared" si="7"/>
        <v>0.625</v>
      </c>
      <c r="D66" s="21">
        <v>6</v>
      </c>
      <c r="E66" s="21">
        <f t="shared" si="2"/>
        <v>0.75</v>
      </c>
      <c r="G66" s="21"/>
    </row>
    <row r="67" spans="1:7" x14ac:dyDescent="0.3">
      <c r="A67" s="52" t="s">
        <v>79</v>
      </c>
      <c r="B67" s="21"/>
      <c r="C67" s="21"/>
      <c r="D67" s="21"/>
      <c r="E67" s="21"/>
      <c r="G67" s="21"/>
    </row>
    <row r="68" spans="1:7" x14ac:dyDescent="0.3">
      <c r="A68" s="51" t="s">
        <v>80</v>
      </c>
      <c r="B68" s="21">
        <v>1</v>
      </c>
      <c r="C68" s="21">
        <f t="shared" si="7"/>
        <v>0.125</v>
      </c>
      <c r="D68" s="21">
        <v>1</v>
      </c>
      <c r="E68" s="21">
        <f t="shared" si="2"/>
        <v>0.125</v>
      </c>
      <c r="G68" s="21"/>
    </row>
    <row r="69" spans="1:7" x14ac:dyDescent="0.3">
      <c r="A69" s="51" t="s">
        <v>81</v>
      </c>
      <c r="B69" s="21">
        <v>1</v>
      </c>
      <c r="C69" s="21">
        <f t="shared" si="7"/>
        <v>0.125</v>
      </c>
      <c r="D69" s="21">
        <v>1</v>
      </c>
      <c r="E69" s="21">
        <f t="shared" si="2"/>
        <v>0.125</v>
      </c>
      <c r="G69" s="21"/>
    </row>
    <row r="70" spans="1:7" x14ac:dyDescent="0.3">
      <c r="A70" s="51" t="s">
        <v>82</v>
      </c>
      <c r="B70" s="21">
        <v>1</v>
      </c>
      <c r="C70" s="21">
        <f t="shared" si="7"/>
        <v>0.125</v>
      </c>
      <c r="D70" s="21">
        <v>1</v>
      </c>
      <c r="E70" s="21">
        <f t="shared" si="2"/>
        <v>0.125</v>
      </c>
      <c r="G70" s="21"/>
    </row>
    <row r="71" spans="1:7" x14ac:dyDescent="0.3">
      <c r="A71" s="51" t="s">
        <v>83</v>
      </c>
      <c r="B71" s="21">
        <v>2</v>
      </c>
      <c r="C71" s="21">
        <f t="shared" si="7"/>
        <v>0.25</v>
      </c>
      <c r="D71" s="21">
        <v>2</v>
      </c>
      <c r="E71" s="21">
        <f t="shared" si="2"/>
        <v>0.25</v>
      </c>
      <c r="G71" s="21"/>
    </row>
    <row r="72" spans="1:7" x14ac:dyDescent="0.3">
      <c r="A72" s="51" t="s">
        <v>84</v>
      </c>
      <c r="B72" s="21">
        <v>1</v>
      </c>
      <c r="C72" s="21">
        <f t="shared" si="7"/>
        <v>0.125</v>
      </c>
      <c r="D72" s="21">
        <v>1</v>
      </c>
      <c r="E72" s="21">
        <f t="shared" si="2"/>
        <v>0.125</v>
      </c>
      <c r="G72" s="21"/>
    </row>
    <row r="73" spans="1:7" x14ac:dyDescent="0.3">
      <c r="A73" s="51" t="s">
        <v>85</v>
      </c>
      <c r="B73" s="21">
        <v>1</v>
      </c>
      <c r="C73" s="21">
        <f t="shared" si="7"/>
        <v>0.125</v>
      </c>
      <c r="D73" s="21">
        <v>1</v>
      </c>
      <c r="E73" s="21">
        <f t="shared" si="2"/>
        <v>0.125</v>
      </c>
      <c r="G73" s="21"/>
    </row>
    <row r="74" spans="1:7" x14ac:dyDescent="0.3">
      <c r="A74" s="51" t="s">
        <v>86</v>
      </c>
      <c r="B74" s="21">
        <v>1</v>
      </c>
      <c r="C74" s="21">
        <f t="shared" si="7"/>
        <v>0.125</v>
      </c>
      <c r="D74" s="21">
        <v>1</v>
      </c>
      <c r="E74" s="21">
        <f t="shared" si="2"/>
        <v>0.125</v>
      </c>
      <c r="G74" s="21"/>
    </row>
    <row r="75" spans="1:7" x14ac:dyDescent="0.3">
      <c r="A75" s="51" t="s">
        <v>87</v>
      </c>
      <c r="B75" s="21">
        <v>2</v>
      </c>
      <c r="C75" s="21">
        <f t="shared" si="7"/>
        <v>0.25</v>
      </c>
      <c r="D75" s="21">
        <v>2</v>
      </c>
      <c r="E75" s="21">
        <f t="shared" si="2"/>
        <v>0.25</v>
      </c>
      <c r="G75" s="21"/>
    </row>
    <row r="76" spans="1:7" x14ac:dyDescent="0.3">
      <c r="A76" s="51" t="s">
        <v>88</v>
      </c>
      <c r="B76" s="21">
        <v>3</v>
      </c>
      <c r="C76" s="21">
        <f t="shared" si="7"/>
        <v>0.375</v>
      </c>
      <c r="D76" s="21">
        <v>3</v>
      </c>
      <c r="E76" s="21">
        <f t="shared" si="2"/>
        <v>0.375</v>
      </c>
      <c r="G76" s="21"/>
    </row>
    <row r="77" spans="1:7" x14ac:dyDescent="0.3">
      <c r="A77" s="51" t="s">
        <v>89</v>
      </c>
      <c r="B77" s="21">
        <v>4</v>
      </c>
      <c r="C77" s="21">
        <f t="shared" si="7"/>
        <v>0.5</v>
      </c>
      <c r="D77" s="21">
        <v>4</v>
      </c>
      <c r="E77" s="21">
        <f t="shared" ref="E77:E94" si="8">SUM(D77/8)</f>
        <v>0.5</v>
      </c>
      <c r="G77" s="21"/>
    </row>
    <row r="78" spans="1:7" x14ac:dyDescent="0.3">
      <c r="A78" s="51" t="s">
        <v>90</v>
      </c>
      <c r="B78" s="21">
        <v>4</v>
      </c>
      <c r="C78" s="21">
        <f t="shared" si="7"/>
        <v>0.5</v>
      </c>
      <c r="D78" s="21">
        <v>5</v>
      </c>
      <c r="E78" s="21">
        <f t="shared" si="8"/>
        <v>0.625</v>
      </c>
      <c r="G78" s="21"/>
    </row>
    <row r="79" spans="1:7" x14ac:dyDescent="0.3">
      <c r="A79" s="51" t="s">
        <v>119</v>
      </c>
      <c r="B79" s="21">
        <v>2</v>
      </c>
      <c r="C79" s="21">
        <f t="shared" si="7"/>
        <v>0.25</v>
      </c>
      <c r="D79" s="21">
        <v>2</v>
      </c>
      <c r="E79" s="21">
        <f t="shared" si="8"/>
        <v>0.25</v>
      </c>
      <c r="G79" s="21"/>
    </row>
    <row r="80" spans="1:7" x14ac:dyDescent="0.3">
      <c r="A80" s="51" t="s">
        <v>120</v>
      </c>
      <c r="B80" s="21">
        <v>1</v>
      </c>
      <c r="C80" s="21">
        <f t="shared" si="7"/>
        <v>0.125</v>
      </c>
      <c r="D80" s="21">
        <v>1</v>
      </c>
      <c r="E80" s="21">
        <f t="shared" si="8"/>
        <v>0.125</v>
      </c>
      <c r="G80" s="21"/>
    </row>
    <row r="81" spans="1:17" x14ac:dyDescent="0.3">
      <c r="A81" s="52" t="s">
        <v>91</v>
      </c>
      <c r="B81" s="21"/>
      <c r="C81" s="21">
        <f t="shared" si="7"/>
        <v>0</v>
      </c>
      <c r="D81" s="21"/>
      <c r="E81" s="21">
        <f t="shared" si="8"/>
        <v>0</v>
      </c>
    </row>
    <row r="82" spans="1:17" x14ac:dyDescent="0.3">
      <c r="A82" s="51" t="s">
        <v>92</v>
      </c>
      <c r="B82" s="21">
        <v>2</v>
      </c>
      <c r="C82" s="21">
        <f t="shared" si="7"/>
        <v>0.25</v>
      </c>
      <c r="D82" s="21">
        <v>2</v>
      </c>
      <c r="E82" s="21">
        <f t="shared" si="8"/>
        <v>0.25</v>
      </c>
      <c r="G82" s="21"/>
    </row>
    <row r="83" spans="1:17" s="27" customFormat="1" x14ac:dyDescent="0.3">
      <c r="A83" s="51" t="s">
        <v>93</v>
      </c>
      <c r="B83" s="21">
        <v>4</v>
      </c>
      <c r="C83" s="21">
        <f t="shared" si="7"/>
        <v>0.5</v>
      </c>
      <c r="D83" s="21">
        <v>4</v>
      </c>
      <c r="E83" s="21">
        <f t="shared" si="8"/>
        <v>0.5</v>
      </c>
      <c r="F83"/>
      <c r="G83" s="21"/>
      <c r="H83"/>
      <c r="I83"/>
      <c r="J83"/>
      <c r="K83"/>
    </row>
    <row r="84" spans="1:17" s="35" customFormat="1" x14ac:dyDescent="0.3">
      <c r="A84" s="51" t="s">
        <v>94</v>
      </c>
      <c r="B84" s="21">
        <v>6</v>
      </c>
      <c r="C84" s="21">
        <f t="shared" si="7"/>
        <v>0.75</v>
      </c>
      <c r="D84" s="21">
        <v>6</v>
      </c>
      <c r="E84" s="21">
        <f t="shared" si="8"/>
        <v>0.75</v>
      </c>
      <c r="F84"/>
      <c r="G84" s="34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1:17" s="35" customFormat="1" x14ac:dyDescent="0.3">
      <c r="A85" s="51" t="s">
        <v>122</v>
      </c>
      <c r="B85" s="21">
        <v>6</v>
      </c>
      <c r="C85" s="21">
        <f t="shared" si="7"/>
        <v>0.75</v>
      </c>
      <c r="D85" s="21">
        <v>8</v>
      </c>
      <c r="E85" s="21">
        <f t="shared" si="8"/>
        <v>1</v>
      </c>
      <c r="F85"/>
      <c r="G85" s="34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1:17" s="35" customFormat="1" x14ac:dyDescent="0.3">
      <c r="A86" s="51" t="s">
        <v>121</v>
      </c>
      <c r="B86" s="21">
        <v>6</v>
      </c>
      <c r="C86" s="21">
        <f t="shared" si="7"/>
        <v>0.75</v>
      </c>
      <c r="D86" s="21">
        <v>12</v>
      </c>
      <c r="E86" s="21">
        <f t="shared" si="8"/>
        <v>1.5</v>
      </c>
      <c r="F86"/>
      <c r="G86" s="34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spans="1:17" s="35" customFormat="1" x14ac:dyDescent="0.3">
      <c r="A87" s="52" t="s">
        <v>95</v>
      </c>
      <c r="B87" s="21"/>
      <c r="C87" s="21">
        <f t="shared" si="7"/>
        <v>0</v>
      </c>
      <c r="D87"/>
      <c r="E87" s="21">
        <f t="shared" si="8"/>
        <v>0</v>
      </c>
      <c r="F87"/>
      <c r="G8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1:17" s="35" customFormat="1" x14ac:dyDescent="0.3">
      <c r="A88" s="53" t="s">
        <v>96</v>
      </c>
      <c r="B88" s="21">
        <v>30</v>
      </c>
      <c r="C88" s="21">
        <f t="shared" si="7"/>
        <v>3.75</v>
      </c>
      <c r="D88" s="21">
        <v>32</v>
      </c>
      <c r="E88" s="21">
        <f t="shared" si="8"/>
        <v>4</v>
      </c>
      <c r="F88"/>
      <c r="G88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spans="1:17" s="35" customFormat="1" x14ac:dyDescent="0.3">
      <c r="A89" s="53" t="s">
        <v>97</v>
      </c>
      <c r="B89" s="21">
        <v>4</v>
      </c>
      <c r="C89" s="21">
        <f t="shared" si="7"/>
        <v>0.5</v>
      </c>
      <c r="D89" s="21">
        <v>4</v>
      </c>
      <c r="E89" s="21">
        <f t="shared" si="8"/>
        <v>0.5</v>
      </c>
      <c r="F89"/>
      <c r="G89"/>
      <c r="H89" s="27"/>
      <c r="I89" s="27"/>
      <c r="J89" s="27"/>
      <c r="K89" s="27"/>
      <c r="L89" s="27"/>
      <c r="M89" s="27"/>
      <c r="N89" s="27"/>
      <c r="O89" s="27"/>
      <c r="P89" s="27"/>
      <c r="Q89" s="27"/>
    </row>
    <row r="90" spans="1:17" s="35" customFormat="1" x14ac:dyDescent="0.3">
      <c r="A90" s="52" t="s">
        <v>98</v>
      </c>
      <c r="B90" s="21"/>
      <c r="C90" s="21">
        <f t="shared" si="7"/>
        <v>0</v>
      </c>
      <c r="D90"/>
      <c r="E90" s="21">
        <f t="shared" si="8"/>
        <v>0</v>
      </c>
      <c r="F90"/>
      <c r="G90"/>
      <c r="H90" s="27"/>
      <c r="I90" s="27"/>
      <c r="J90" s="27"/>
      <c r="K90" s="27"/>
      <c r="L90" s="27"/>
      <c r="M90" s="27"/>
      <c r="N90" s="27"/>
      <c r="O90" s="27"/>
      <c r="P90" s="27"/>
      <c r="Q90" s="27"/>
    </row>
    <row r="91" spans="1:17" s="35" customFormat="1" x14ac:dyDescent="0.3">
      <c r="A91" s="53" t="s">
        <v>99</v>
      </c>
      <c r="B91" s="21">
        <v>6</v>
      </c>
      <c r="C91" s="21">
        <f t="shared" si="7"/>
        <v>0.75</v>
      </c>
      <c r="D91" s="21">
        <v>8</v>
      </c>
      <c r="E91" s="21">
        <f t="shared" si="8"/>
        <v>1</v>
      </c>
      <c r="F91"/>
      <c r="G91"/>
      <c r="H91" s="27"/>
      <c r="I91" s="27"/>
      <c r="J91" s="27"/>
      <c r="K91" s="27"/>
      <c r="L91" s="27"/>
      <c r="M91" s="27"/>
      <c r="N91" s="27"/>
      <c r="O91" s="27"/>
      <c r="P91" s="27"/>
      <c r="Q91" s="27"/>
    </row>
    <row r="92" spans="1:17" s="35" customFormat="1" x14ac:dyDescent="0.3">
      <c r="A92" s="53" t="s">
        <v>100</v>
      </c>
      <c r="B92" s="21">
        <v>1</v>
      </c>
      <c r="C92" s="21">
        <f t="shared" si="7"/>
        <v>0.125</v>
      </c>
      <c r="D92" s="21">
        <v>4</v>
      </c>
      <c r="E92" s="21">
        <f t="shared" si="8"/>
        <v>0.5</v>
      </c>
      <c r="F92"/>
      <c r="G92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s="35" customFormat="1" x14ac:dyDescent="0.3">
      <c r="A93" s="53" t="s">
        <v>101</v>
      </c>
      <c r="B93" s="21">
        <v>1</v>
      </c>
      <c r="C93" s="21">
        <f t="shared" si="7"/>
        <v>0.125</v>
      </c>
      <c r="D93" s="21">
        <v>2</v>
      </c>
      <c r="E93" s="21">
        <f t="shared" si="8"/>
        <v>0.25</v>
      </c>
      <c r="F93"/>
      <c r="G93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s="35" customFormat="1" x14ac:dyDescent="0.3">
      <c r="A94" s="33" t="s">
        <v>106</v>
      </c>
      <c r="B94" s="21">
        <v>20</v>
      </c>
      <c r="C94" s="21">
        <f t="shared" si="7"/>
        <v>2.5</v>
      </c>
      <c r="D94" s="21">
        <v>20</v>
      </c>
      <c r="E94" s="21">
        <f t="shared" si="8"/>
        <v>2.5</v>
      </c>
      <c r="F94"/>
      <c r="G94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x14ac:dyDescent="0.3">
      <c r="A95" s="36" t="s">
        <v>102</v>
      </c>
      <c r="B95" s="24"/>
      <c r="C95" s="21">
        <f t="shared" si="7"/>
        <v>0</v>
      </c>
      <c r="D95" s="24"/>
      <c r="E95" s="24"/>
      <c r="H95" s="27"/>
      <c r="I95" s="27"/>
      <c r="J95" s="27"/>
      <c r="K95" s="27"/>
      <c r="L95" s="37"/>
      <c r="M95" s="37"/>
      <c r="N95" s="37"/>
      <c r="O95" s="37"/>
      <c r="P95" s="37"/>
      <c r="Q95" s="37"/>
    </row>
    <row r="96" spans="1:17" x14ac:dyDescent="0.3">
      <c r="A96" s="38" t="s">
        <v>103</v>
      </c>
      <c r="B96" s="39">
        <v>34</v>
      </c>
      <c r="C96" s="21">
        <f t="shared" si="7"/>
        <v>4.25</v>
      </c>
      <c r="D96" s="39">
        <v>34</v>
      </c>
      <c r="E96" s="21">
        <f t="shared" ref="E96" si="9">SUM(D96/8)</f>
        <v>4.25</v>
      </c>
      <c r="F96" s="27"/>
      <c r="G96" s="27"/>
      <c r="H96" s="37"/>
      <c r="I96" s="37"/>
      <c r="J96" s="37"/>
      <c r="K96" s="37"/>
    </row>
    <row r="97" spans="1:7" x14ac:dyDescent="0.3">
      <c r="A97" s="40"/>
      <c r="B97" s="39"/>
      <c r="C97" s="39"/>
      <c r="D97" s="39"/>
      <c r="E97" s="41"/>
      <c r="F97" s="27"/>
      <c r="G97" s="27"/>
    </row>
    <row r="98" spans="1:7" x14ac:dyDescent="0.3">
      <c r="A98" s="42" t="s">
        <v>14</v>
      </c>
      <c r="B98" s="24"/>
      <c r="C98" s="24"/>
      <c r="D98" s="24"/>
      <c r="E98" s="24"/>
      <c r="F98" s="37"/>
      <c r="G98" s="37"/>
    </row>
    <row r="99" spans="1:7" x14ac:dyDescent="0.3">
      <c r="A99" s="43"/>
      <c r="B99" s="44"/>
      <c r="C99" s="44"/>
      <c r="D99" s="44"/>
      <c r="E99" s="44"/>
    </row>
    <row r="100" spans="1:7" x14ac:dyDescent="0.3">
      <c r="A100" s="45" t="s">
        <v>104</v>
      </c>
      <c r="B100" s="21">
        <v>8</v>
      </c>
      <c r="C100" s="21">
        <f t="shared" ref="C100" si="10">B100/8</f>
        <v>1</v>
      </c>
      <c r="D100" s="21">
        <v>24</v>
      </c>
      <c r="E100" s="21">
        <f t="shared" ref="E100" si="11">D100/8</f>
        <v>3</v>
      </c>
    </row>
    <row r="101" spans="1:7" x14ac:dyDescent="0.3">
      <c r="A101" s="46"/>
      <c r="B101" s="21"/>
      <c r="C101" s="21"/>
      <c r="D101" s="21"/>
      <c r="E101" s="21"/>
    </row>
    <row r="102" spans="1:7" x14ac:dyDescent="0.3">
      <c r="A102" s="47" t="s">
        <v>105</v>
      </c>
      <c r="B102" s="48"/>
      <c r="C102" s="49">
        <f>SUM(C10:C100)</f>
        <v>57</v>
      </c>
      <c r="D102" s="48"/>
      <c r="E102" s="49">
        <f>SUM(E9:E100)</f>
        <v>65.3125</v>
      </c>
    </row>
  </sheetData>
  <mergeCells count="3">
    <mergeCell ref="A1:E5"/>
    <mergeCell ref="B7:C7"/>
    <mergeCell ref="D7:E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zoomScale="120" zoomScaleNormal="120" workbookViewId="0">
      <selection activeCell="A13" sqref="A13"/>
    </sheetView>
  </sheetViews>
  <sheetFormatPr defaultRowHeight="14.4" x14ac:dyDescent="0.3"/>
  <cols>
    <col min="1" max="1" width="28.88671875" bestFit="1" customWidth="1"/>
    <col min="2" max="2" width="13.33203125" bestFit="1" customWidth="1"/>
    <col min="3" max="3" width="16.5546875" bestFit="1" customWidth="1"/>
    <col min="4" max="4" width="54.88671875" bestFit="1" customWidth="1"/>
  </cols>
  <sheetData>
    <row r="1" spans="1:4" x14ac:dyDescent="0.3">
      <c r="A1" s="85" t="s">
        <v>132</v>
      </c>
      <c r="D1" t="s">
        <v>153</v>
      </c>
    </row>
    <row r="2" spans="1:4" x14ac:dyDescent="0.3">
      <c r="A2" s="85" t="s">
        <v>133</v>
      </c>
      <c r="D2" t="s">
        <v>143</v>
      </c>
    </row>
    <row r="3" spans="1:4" x14ac:dyDescent="0.3">
      <c r="A3" s="86" t="s">
        <v>134</v>
      </c>
      <c r="B3" t="s">
        <v>152</v>
      </c>
    </row>
    <row r="4" spans="1:4" x14ac:dyDescent="0.3">
      <c r="A4" s="86" t="s">
        <v>151</v>
      </c>
    </row>
    <row r="5" spans="1:4" x14ac:dyDescent="0.3">
      <c r="A5" s="84" t="s">
        <v>23</v>
      </c>
      <c r="B5" t="s">
        <v>144</v>
      </c>
    </row>
    <row r="6" spans="1:4" x14ac:dyDescent="0.3">
      <c r="A6" s="86" t="s">
        <v>142</v>
      </c>
      <c r="B6" t="s">
        <v>141</v>
      </c>
    </row>
    <row r="7" spans="1:4" x14ac:dyDescent="0.3">
      <c r="A7" s="86" t="s">
        <v>135</v>
      </c>
      <c r="B7" t="s">
        <v>140</v>
      </c>
    </row>
    <row r="8" spans="1:4" x14ac:dyDescent="0.3">
      <c r="A8" s="86" t="s">
        <v>136</v>
      </c>
      <c r="B8" t="s">
        <v>139</v>
      </c>
    </row>
    <row r="9" spans="1:4" x14ac:dyDescent="0.3">
      <c r="A9" s="86" t="s">
        <v>137</v>
      </c>
      <c r="B9" t="s">
        <v>138</v>
      </c>
    </row>
    <row r="10" spans="1:4" x14ac:dyDescent="0.3">
      <c r="A10" s="86"/>
    </row>
    <row r="11" spans="1:4" x14ac:dyDescent="0.3">
      <c r="A11" s="86"/>
    </row>
    <row r="12" spans="1:4" x14ac:dyDescent="0.3">
      <c r="A12" s="86"/>
    </row>
    <row r="13" spans="1:4" x14ac:dyDescent="0.3">
      <c r="A13" s="90" t="s">
        <v>127</v>
      </c>
      <c r="B13" s="91">
        <v>292</v>
      </c>
    </row>
    <row r="14" spans="1:4" x14ac:dyDescent="0.3">
      <c r="A14" s="85" t="s">
        <v>31</v>
      </c>
      <c r="B14" s="21">
        <v>70</v>
      </c>
      <c r="C14" t="s">
        <v>145</v>
      </c>
    </row>
    <row r="15" spans="1:4" x14ac:dyDescent="0.3">
      <c r="A15" s="85" t="s">
        <v>146</v>
      </c>
      <c r="B15" s="21">
        <v>156</v>
      </c>
      <c r="C15" t="s">
        <v>149</v>
      </c>
      <c r="D15" t="s">
        <v>150</v>
      </c>
    </row>
    <row r="16" spans="1:4" x14ac:dyDescent="0.3">
      <c r="A16" s="86" t="s">
        <v>147</v>
      </c>
      <c r="B16" s="21">
        <v>10</v>
      </c>
      <c r="C16" s="89">
        <v>3.5000000000000003E-2</v>
      </c>
    </row>
    <row r="17" spans="1:3" x14ac:dyDescent="0.3">
      <c r="A17" s="86" t="s">
        <v>148</v>
      </c>
      <c r="B17" s="21">
        <v>35</v>
      </c>
      <c r="C17" s="61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Web Api</vt:lpstr>
      <vt:lpstr>Mobile App - Android &amp; iOS</vt:lpstr>
      <vt:lpstr>Sheet1</vt:lpstr>
      <vt:lpstr>Call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Gisha G. Nath</dc:creator>
  <cp:lastModifiedBy>Prashant</cp:lastModifiedBy>
  <dcterms:created xsi:type="dcterms:W3CDTF">2018-08-02T05:50:55Z</dcterms:created>
  <dcterms:modified xsi:type="dcterms:W3CDTF">2018-10-16T09:54:55Z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ddecaba7-d85e-4a05-9e9a-4908f5e70296</vt:lpwstr>
  </property>
</Properties>
</file>