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erumal\"/>
    </mc:Choice>
  </mc:AlternateContent>
  <bookViews>
    <workbookView xWindow="0" yWindow="0" windowWidth="19200" windowHeight="7890" tabRatio="500" activeTab="1"/>
  </bookViews>
  <sheets>
    <sheet name="Pharmacy" sheetId="6" r:id="rId1"/>
    <sheet name="Sheet2" sheetId="8" r:id="rId2"/>
    <sheet name="Mobile" sheetId="7" r:id="rId3"/>
  </sheets>
  <calcPr calcId="152511"/>
</workbook>
</file>

<file path=xl/calcChain.xml><?xml version="1.0" encoding="utf-8"?>
<calcChain xmlns="http://schemas.openxmlformats.org/spreadsheetml/2006/main">
  <c r="L16" i="6" l="1"/>
  <c r="K15" i="6"/>
  <c r="K14" i="6"/>
  <c r="L14" i="6" s="1"/>
  <c r="K13" i="6"/>
  <c r="K12" i="6"/>
  <c r="L12" i="6" s="1"/>
  <c r="K11" i="6"/>
  <c r="L11" i="6" s="1"/>
  <c r="K10" i="6"/>
  <c r="K9" i="6"/>
  <c r="K8" i="6"/>
  <c r="K7" i="6"/>
  <c r="F15" i="6"/>
  <c r="L8" i="6"/>
  <c r="L9" i="6"/>
  <c r="L10" i="6"/>
  <c r="L13" i="6"/>
  <c r="L7" i="6"/>
  <c r="J8" i="6"/>
  <c r="J9" i="6"/>
  <c r="J10" i="6"/>
  <c r="J11" i="6"/>
  <c r="J12" i="6"/>
  <c r="J13" i="6"/>
  <c r="J14" i="6"/>
  <c r="J7" i="6"/>
  <c r="F11" i="6" l="1"/>
  <c r="F10" i="6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3" i="7"/>
  <c r="D11" i="7"/>
  <c r="D54" i="7" s="1"/>
  <c r="G8" i="6" l="1"/>
  <c r="G9" i="6"/>
  <c r="G10" i="6"/>
  <c r="G11" i="6"/>
  <c r="G13" i="6"/>
  <c r="G7" i="6"/>
  <c r="F13" i="6"/>
  <c r="B9" i="6"/>
  <c r="B7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5" i="6" l="1"/>
  <c r="C74" i="6"/>
  <c r="C73" i="6"/>
  <c r="G14" i="6"/>
  <c r="C11" i="6"/>
  <c r="F7" i="6" s="1"/>
  <c r="C10" i="6"/>
  <c r="C9" i="6"/>
  <c r="F12" i="6" s="1"/>
  <c r="G12" i="6" s="1"/>
  <c r="C8" i="6"/>
  <c r="G15" i="6" l="1"/>
  <c r="J15" i="6" s="1"/>
  <c r="L15" i="6" s="1"/>
  <c r="I8" i="6"/>
  <c r="H8" i="6"/>
  <c r="C76" i="6"/>
  <c r="B76" i="6"/>
  <c r="E19" i="6" l="1"/>
  <c r="G16" i="6"/>
  <c r="E20" i="6" s="1"/>
</calcChain>
</file>

<file path=xl/sharedStrings.xml><?xml version="1.0" encoding="utf-8"?>
<sst xmlns="http://schemas.openxmlformats.org/spreadsheetml/2006/main" count="250" uniqueCount="137">
  <si>
    <t>Module</t>
  </si>
  <si>
    <t>Man Days</t>
  </si>
  <si>
    <t>Total</t>
  </si>
  <si>
    <t>Admin</t>
  </si>
  <si>
    <t>Tuesday</t>
  </si>
  <si>
    <t>Hours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</si>
  <si>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</si>
  <si>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</si>
  <si>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</si>
  <si>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</si>
  <si>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</si>
  <si>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</si>
  <si>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</si>
  <si>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</si>
  <si>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Project Documentation (SRS, Scope, WBS etc.)</t>
  </si>
  <si>
    <t xml:space="preserve">Android </t>
  </si>
  <si>
    <t>PM</t>
  </si>
  <si>
    <t>Development</t>
  </si>
  <si>
    <t>BA</t>
  </si>
  <si>
    <t>Tech writer</t>
  </si>
  <si>
    <t>QA</t>
  </si>
  <si>
    <t>Total Delivery days</t>
  </si>
  <si>
    <t xml:space="preserve"> (+1 Day deployment)</t>
  </si>
  <si>
    <t>Quality Assurance</t>
  </si>
  <si>
    <t>QA &amp; Bug Fixing</t>
  </si>
  <si>
    <t>UAT</t>
  </si>
  <si>
    <t>Deployment</t>
  </si>
  <si>
    <t>Complete running prototype (Web+IOS+Android)</t>
  </si>
  <si>
    <t>IOS</t>
  </si>
  <si>
    <t>Login Via Mobile # &amp; email</t>
  </si>
  <si>
    <t>Registration</t>
  </si>
  <si>
    <t>App download link via SMS for new users</t>
  </si>
  <si>
    <t>Store locator in app</t>
  </si>
  <si>
    <t>Gift Voucher (redeemed &amp; used)</t>
  </si>
  <si>
    <t>Customer profile</t>
  </si>
  <si>
    <t>Insurance information</t>
  </si>
  <si>
    <t>Scanned medical prescriptions</t>
  </si>
  <si>
    <t>Medical information (History)</t>
  </si>
  <si>
    <t>App download link via SMS for customers who brought product without app (Pushed from ERP System</t>
  </si>
  <si>
    <t>Voucher list for redemption (pushed from ERP)</t>
  </si>
  <si>
    <t>Contact Us (Pharmacy hotline no, email address, PO address)</t>
  </si>
  <si>
    <t>Medical Prescription preorder</t>
  </si>
  <si>
    <t>Take picture of prescription,Local ID, Insurance info and upload to device via app</t>
  </si>
  <si>
    <t>Select delivery options (Home delivery, pickup)</t>
  </si>
  <si>
    <t>If Pickup, select store</t>
  </si>
  <si>
    <t>If delivery, add delivery address details with landmarks</t>
  </si>
  <si>
    <t>Send prescription information, insurance etc to staff (Web and mobile app)</t>
  </si>
  <si>
    <t>Pharmacy acknowledges receipt and customer receives an in progress status</t>
  </si>
  <si>
    <t>Staff Interface</t>
  </si>
  <si>
    <t>Updates the prescription with various status'</t>
  </si>
  <si>
    <t>Staff receives a prescription alert</t>
  </si>
  <si>
    <t>News, product alerts, events, promotions</t>
  </si>
  <si>
    <t>reminders for prescription renewals, medical alerts based on the pharmacy reccomended dosages entered when the prescription was issued)</t>
  </si>
  <si>
    <t>Chat application for messaging the pharmacy staff</t>
  </si>
  <si>
    <t>look up patient records</t>
  </si>
  <si>
    <t>Enter prescription schedules based on prescription</t>
  </si>
  <si>
    <t>Receive prescription renewal notices</t>
  </si>
  <si>
    <t>Manage Pharmacy technicians</t>
  </si>
  <si>
    <t>Site updates via CMS</t>
  </si>
  <si>
    <t>Assign Pharmacy Tech to store</t>
  </si>
  <si>
    <t>Reroute prescriptions to a new store</t>
  </si>
  <si>
    <t>Pharmacy location on map</t>
  </si>
  <si>
    <t>maintain store locations( Address, email, phone, operational hours, manager)</t>
  </si>
  <si>
    <t>Application Features</t>
  </si>
  <si>
    <t>Logging and auditing</t>
  </si>
  <si>
    <t>Exception Handling</t>
  </si>
  <si>
    <t>folders &amp; file management</t>
  </si>
  <si>
    <t>Integration with ERP (Create API service layer)</t>
  </si>
  <si>
    <t xml:space="preserve"> Payment Gateway integration</t>
  </si>
  <si>
    <t>Wearable device integration</t>
  </si>
  <si>
    <t>OTP via SMS</t>
  </si>
  <si>
    <t xml:space="preserve">Generate alerts </t>
  </si>
  <si>
    <t>SMS &amp; email integration</t>
  </si>
  <si>
    <t>ecommerce cart &amp; product listings</t>
  </si>
  <si>
    <t>create vouchers &amp; coupons</t>
  </si>
  <si>
    <t>Coupon redemtions (manual)</t>
  </si>
  <si>
    <t>QR code scanner integration (Coupons)</t>
  </si>
  <si>
    <t>Barcode scanner (Local ID)</t>
  </si>
  <si>
    <t>OCR Integration (prescription, ID)</t>
  </si>
  <si>
    <t>Prescription management</t>
  </si>
  <si>
    <t>Manage customer records (documents, profile, medical history, prescriptions)</t>
  </si>
  <si>
    <t>Online Pharmacy</t>
  </si>
  <si>
    <t>API Layer</t>
  </si>
  <si>
    <t>Reports &amp; Analytics</t>
  </si>
  <si>
    <t xml:space="preserve">PHARMACY MOBILE APP  </t>
  </si>
  <si>
    <t>Mobile Design and Development</t>
  </si>
  <si>
    <t>Basic Setup</t>
  </si>
  <si>
    <t>Splash Screen</t>
  </si>
  <si>
    <t xml:space="preserve">  Design and Development</t>
  </si>
  <si>
    <t>Login Page</t>
  </si>
  <si>
    <t xml:space="preserve"> Design ,Development and Api integration</t>
  </si>
  <si>
    <r>
      <rPr>
        <b/>
        <sz val="12"/>
        <color theme="1"/>
        <rFont val="Calibri"/>
        <family val="2"/>
        <scheme val="minor"/>
      </rPr>
      <t>Registration</t>
    </r>
    <r>
      <rPr>
        <sz val="12"/>
        <color theme="1"/>
        <rFont val="Calibri"/>
        <family val="2"/>
        <scheme val="minor"/>
      </rPr>
      <t xml:space="preserve"> </t>
    </r>
  </si>
  <si>
    <t xml:space="preserve">OTP Verification code </t>
  </si>
  <si>
    <t xml:space="preserve">  Design ,Development and Api integration</t>
  </si>
  <si>
    <t>Store locator</t>
  </si>
  <si>
    <t xml:space="preserve">    Design ,Development and Api integration</t>
  </si>
  <si>
    <t>Customer profile with medical information, insurance and lists of scanned medical prescriptions</t>
  </si>
  <si>
    <t xml:space="preserve">Display of the vouchers list for redemption </t>
  </si>
  <si>
    <t xml:space="preserve">   Design ,Development and Api integration</t>
  </si>
  <si>
    <t xml:space="preserve">Contact Us </t>
  </si>
  <si>
    <r>
      <t xml:space="preserve"> </t>
    </r>
    <r>
      <rPr>
        <sz val="12"/>
        <color theme="1"/>
        <rFont val="Calibri"/>
        <family val="2"/>
        <scheme val="minor"/>
      </rPr>
      <t xml:space="preserve"> Design ,Development and Api integration</t>
    </r>
  </si>
  <si>
    <t>Payment</t>
  </si>
  <si>
    <r>
      <t xml:space="preserve">  </t>
    </r>
    <r>
      <rPr>
        <sz val="12"/>
        <color theme="1"/>
        <rFont val="Calibri"/>
        <family val="2"/>
        <scheme val="minor"/>
      </rPr>
      <t xml:space="preserve"> Design ,Development ,Api integration and payment gate way</t>
    </r>
  </si>
  <si>
    <t xml:space="preserve">Local ID scan(Using Camera) </t>
  </si>
  <si>
    <t>QR code scanner and product details</t>
  </si>
  <si>
    <r>
      <t xml:space="preserve">  </t>
    </r>
    <r>
      <rPr>
        <sz val="12"/>
        <color theme="1"/>
        <rFont val="Calibri"/>
        <family val="2"/>
        <scheme val="minor"/>
      </rPr>
      <t>Design ,Development and Api integration</t>
    </r>
  </si>
  <si>
    <t xml:space="preserve"> Camera access so the client can take a picture </t>
  </si>
  <si>
    <r>
      <t xml:space="preserve">   </t>
    </r>
    <r>
      <rPr>
        <sz val="12"/>
        <color theme="1"/>
        <rFont val="Calibri"/>
        <family val="2"/>
        <scheme val="minor"/>
      </rPr>
      <t xml:space="preserve"> Design ,Development and Api integration</t>
    </r>
  </si>
  <si>
    <t xml:space="preserve"> Camera access to take a picture of the ID </t>
  </si>
  <si>
    <t>Camera access to take a picture insurance card</t>
  </si>
  <si>
    <t xml:space="preserve">The client will choose the way of delivery </t>
  </si>
  <si>
    <t>Select the store of his choice</t>
  </si>
  <si>
    <t>Chooses home delivery: he will have to fill up his address details with a pinpoint on a map</t>
  </si>
  <si>
    <t>When the prescription is received by the pharmacy the user will get an “in progress” notification</t>
  </si>
  <si>
    <t xml:space="preserve">     Api integration and push notification</t>
  </si>
  <si>
    <t>News about the brands, products, events, promotions</t>
  </si>
  <si>
    <r>
      <t xml:space="preserve">      </t>
    </r>
    <r>
      <rPr>
        <sz val="12"/>
        <color theme="1"/>
        <rFont val="Calibri"/>
        <family val="2"/>
        <scheme val="minor"/>
      </rPr>
      <t>Design ,Development and Api integration</t>
    </r>
  </si>
  <si>
    <t xml:space="preserve">Reminder notification on the phone when he has to take his medicine </t>
  </si>
  <si>
    <r>
      <t xml:space="preserve">   </t>
    </r>
    <r>
      <rPr>
        <sz val="12"/>
        <color theme="1"/>
        <rFont val="Calibri"/>
        <family val="2"/>
        <scheme val="minor"/>
      </rPr>
      <t>Design ,Development and Api integration</t>
    </r>
  </si>
  <si>
    <t xml:space="preserve"> A chat answered by Pharmacy staff(Offline Server)</t>
  </si>
  <si>
    <t>total effort</t>
  </si>
  <si>
    <t>Assumption</t>
  </si>
  <si>
    <t>This application will support Sdk version 19(kitkat) and above</t>
  </si>
  <si>
    <t>This application  designed for  mobiles in portrait mode</t>
  </si>
  <si>
    <t>No Hrs</t>
  </si>
  <si>
    <t>Rate/Hr</t>
  </si>
  <si>
    <t>Assumptions</t>
  </si>
  <si>
    <t>Does not include ecommerce integration</t>
  </si>
  <si>
    <t>Does not include pedometer integration</t>
  </si>
  <si>
    <t>Local ID Scan  and OCR of data</t>
  </si>
  <si>
    <t xml:space="preserve">QR code scanner to access product info, promotions and more </t>
  </si>
  <si>
    <t xml:space="preserve">Pedometre activation of gift voucher - link to wearable device </t>
  </si>
  <si>
    <t xml:space="preserve">Ecommerce solution including payment and delivery </t>
  </si>
  <si>
    <t>API subscription charges paid by client</t>
  </si>
  <si>
    <t>Payument gateway, SMS, hosting etc provided by client</t>
  </si>
  <si>
    <t xml:space="preserve">Android and IOS  developer accounts  paid by client </t>
  </si>
  <si>
    <t>HTML templates will be provided by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</si>
</sst>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0" fillId="6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left" vertical="center" indent="1"/>
    </xf>
    <xf numFmtId="0" fontId="0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 inden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left" indent="3"/>
    </xf>
    <xf numFmtId="0" fontId="0" fillId="2" borderId="1" xfId="0" applyFont="1" applyFill="1" applyBorder="1" applyAlignment="1">
      <alignment horizontal="left" indent="2"/>
    </xf>
    <xf numFmtId="0" fontId="0" fillId="2" borderId="9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0" fillId="9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0" xfId="0" applyFont="1"/>
    <xf numFmtId="0" fontId="0" fillId="0" borderId="2" xfId="0" applyFont="1" applyBorder="1" applyAlignment="1">
      <alignment vertical="center"/>
    </xf>
    <xf numFmtId="0" fontId="0" fillId="9" borderId="2" xfId="0" applyFont="1" applyFill="1" applyBorder="1" applyAlignment="1">
      <alignment horizontal="left" vertical="center" indent="3"/>
    </xf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19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155873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51200" cy="943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51" zoomScale="70" zoomScaleNormal="70" workbookViewId="0">
      <selection activeCell="A75" sqref="A75"/>
    </sheetView>
  </sheetViews>
  <sheetFormatPr defaultRowHeight="15.5" x14ac:dyDescent="0.35"/>
  <cols>
    <col min="1" max="1" width="67.08203125" bestFit="1" customWidth="1"/>
  </cols>
  <sheetData>
    <row r="1" spans="1:14" ht="18.5" x14ac:dyDescent="0.35">
      <c r="A1" s="3"/>
      <c r="B1" s="2"/>
      <c r="C1" s="4"/>
      <c r="D1" s="1"/>
      <c r="E1" s="1"/>
      <c r="F1" s="1"/>
      <c r="G1" s="1"/>
      <c r="H1" s="1"/>
    </row>
    <row r="2" spans="1:14" ht="18.5" x14ac:dyDescent="0.35">
      <c r="A2" s="4"/>
      <c r="B2" s="2"/>
      <c r="C2" s="4"/>
      <c r="D2" s="1"/>
      <c r="E2" s="1"/>
      <c r="F2" s="1"/>
      <c r="G2" s="1"/>
      <c r="H2" s="1"/>
    </row>
    <row r="3" spans="1:14" ht="18.5" x14ac:dyDescent="0.35">
      <c r="A3" s="8" t="s">
        <v>81</v>
      </c>
      <c r="B3" s="2"/>
      <c r="C3" s="14">
        <v>42878</v>
      </c>
      <c r="D3" s="1"/>
      <c r="E3" s="1"/>
      <c r="F3" s="1"/>
      <c r="G3" s="1"/>
      <c r="H3" s="1"/>
    </row>
    <row r="4" spans="1:14" ht="18.5" x14ac:dyDescent="0.35">
      <c r="A4" s="2"/>
      <c r="B4" s="2"/>
      <c r="C4" s="15" t="s">
        <v>4</v>
      </c>
      <c r="D4" s="1"/>
      <c r="E4" s="1"/>
      <c r="F4" s="1"/>
      <c r="G4" s="1"/>
      <c r="H4" s="1"/>
    </row>
    <row r="5" spans="1:14" ht="18.5" x14ac:dyDescent="0.35">
      <c r="A5" s="5"/>
      <c r="B5" s="17"/>
      <c r="C5" s="5"/>
      <c r="D5" s="16"/>
      <c r="E5" s="1"/>
      <c r="F5" s="1"/>
      <c r="G5" s="1"/>
      <c r="H5" s="1"/>
    </row>
    <row r="6" spans="1:14" x14ac:dyDescent="0.35">
      <c r="A6" s="11" t="s">
        <v>0</v>
      </c>
      <c r="B6" s="18" t="s">
        <v>5</v>
      </c>
      <c r="C6" s="18" t="s">
        <v>1</v>
      </c>
      <c r="D6" s="19"/>
      <c r="E6" s="20" t="s">
        <v>6</v>
      </c>
      <c r="F6" s="21" t="s">
        <v>1</v>
      </c>
      <c r="G6" s="21" t="s">
        <v>7</v>
      </c>
      <c r="H6" s="6"/>
      <c r="J6" s="76" t="s">
        <v>124</v>
      </c>
      <c r="K6" s="76" t="s">
        <v>125</v>
      </c>
      <c r="L6" s="76" t="s">
        <v>2</v>
      </c>
      <c r="M6" s="76"/>
      <c r="N6" s="76"/>
    </row>
    <row r="7" spans="1:14" ht="18.5" x14ac:dyDescent="0.35">
      <c r="A7" s="22" t="s">
        <v>8</v>
      </c>
      <c r="B7" s="23"/>
      <c r="C7" s="10"/>
      <c r="D7" s="24" t="s">
        <v>9</v>
      </c>
      <c r="E7" s="25">
        <v>1</v>
      </c>
      <c r="F7" s="26">
        <f>C11</f>
        <v>10</v>
      </c>
      <c r="G7" s="27">
        <f>E7*F7</f>
        <v>10</v>
      </c>
      <c r="H7" s="6"/>
      <c r="J7" s="76">
        <f>G7*8</f>
        <v>80</v>
      </c>
      <c r="K7" s="76">
        <f>5500/8</f>
        <v>687.5</v>
      </c>
      <c r="L7" s="76">
        <f>E7*J7*K7</f>
        <v>55000</v>
      </c>
      <c r="M7" s="76"/>
      <c r="N7" s="76"/>
    </row>
    <row r="8" spans="1:14" x14ac:dyDescent="0.35">
      <c r="A8" s="13" t="s">
        <v>10</v>
      </c>
      <c r="B8" s="9">
        <v>32</v>
      </c>
      <c r="C8" s="9">
        <f>B8/8</f>
        <v>4</v>
      </c>
      <c r="D8" s="24" t="s">
        <v>11</v>
      </c>
      <c r="E8" s="25">
        <v>1</v>
      </c>
      <c r="F8" s="26">
        <v>44</v>
      </c>
      <c r="G8" s="27">
        <f t="shared" ref="G8:G13" si="0">E8*F8</f>
        <v>44</v>
      </c>
      <c r="H8" s="53">
        <f>SUM(C13:C71)</f>
        <v>89</v>
      </c>
      <c r="I8" s="54">
        <f>SUM(G8:G9)</f>
        <v>88</v>
      </c>
      <c r="J8" s="76">
        <f t="shared" ref="J8:J16" si="1">G8*8</f>
        <v>352</v>
      </c>
      <c r="K8" s="76">
        <f>8000/8</f>
        <v>1000</v>
      </c>
      <c r="L8" s="76">
        <f t="shared" ref="L8:L16" si="2">E8*J8*K8</f>
        <v>352000</v>
      </c>
      <c r="M8" s="76"/>
      <c r="N8" s="76"/>
    </row>
    <row r="9" spans="1:14" x14ac:dyDescent="0.35">
      <c r="A9" s="13" t="s">
        <v>12</v>
      </c>
      <c r="B9" s="9">
        <f>SUM(B13:B71)*0.1</f>
        <v>71.2</v>
      </c>
      <c r="C9" s="9">
        <f t="shared" ref="C9:C11" si="3">B9/8</f>
        <v>8.9</v>
      </c>
      <c r="D9" s="24" t="s">
        <v>13</v>
      </c>
      <c r="E9" s="25">
        <v>1</v>
      </c>
      <c r="F9" s="26">
        <v>44</v>
      </c>
      <c r="G9" s="27">
        <f t="shared" si="0"/>
        <v>44</v>
      </c>
      <c r="H9" s="53"/>
      <c r="I9" s="54"/>
      <c r="J9" s="76">
        <f t="shared" si="1"/>
        <v>352</v>
      </c>
      <c r="K9" s="76">
        <f>7000/8</f>
        <v>875</v>
      </c>
      <c r="L9" s="76">
        <f t="shared" si="2"/>
        <v>308000</v>
      </c>
      <c r="M9" s="76"/>
      <c r="N9" s="76"/>
    </row>
    <row r="10" spans="1:14" x14ac:dyDescent="0.35">
      <c r="A10" s="13" t="s">
        <v>14</v>
      </c>
      <c r="B10" s="9">
        <v>32</v>
      </c>
      <c r="C10" s="9">
        <f t="shared" si="3"/>
        <v>4</v>
      </c>
      <c r="D10" s="24" t="s">
        <v>15</v>
      </c>
      <c r="E10" s="25">
        <v>1</v>
      </c>
      <c r="F10" s="28">
        <f>Mobile!D54</f>
        <v>24.25</v>
      </c>
      <c r="G10" s="27">
        <f t="shared" si="0"/>
        <v>24.25</v>
      </c>
      <c r="H10" s="53"/>
      <c r="I10" s="54"/>
      <c r="J10" s="76">
        <f t="shared" si="1"/>
        <v>194</v>
      </c>
      <c r="K10" s="76">
        <f>8000/8</f>
        <v>1000</v>
      </c>
      <c r="L10" s="76">
        <f t="shared" si="2"/>
        <v>194000</v>
      </c>
      <c r="M10" s="76"/>
      <c r="N10" s="76"/>
    </row>
    <row r="11" spans="1:14" x14ac:dyDescent="0.35">
      <c r="A11" s="13" t="s">
        <v>27</v>
      </c>
      <c r="B11" s="9">
        <v>80</v>
      </c>
      <c r="C11" s="9">
        <f t="shared" si="3"/>
        <v>10</v>
      </c>
      <c r="D11" s="24" t="s">
        <v>28</v>
      </c>
      <c r="E11" s="25">
        <v>1</v>
      </c>
      <c r="F11" s="28">
        <f>F10*1.25</f>
        <v>30.3125</v>
      </c>
      <c r="G11" s="27">
        <f t="shared" si="0"/>
        <v>30.3125</v>
      </c>
      <c r="H11" s="6"/>
      <c r="J11" s="76">
        <f t="shared" si="1"/>
        <v>242.5</v>
      </c>
      <c r="K11" s="77">
        <f>7000/8</f>
        <v>875</v>
      </c>
      <c r="L11" s="76">
        <f t="shared" si="2"/>
        <v>212187.5</v>
      </c>
      <c r="M11" s="77"/>
      <c r="N11" s="77"/>
    </row>
    <row r="12" spans="1:14" ht="18.5" x14ac:dyDescent="0.35">
      <c r="A12" s="22" t="s">
        <v>17</v>
      </c>
      <c r="B12" s="22"/>
      <c r="C12" s="22"/>
      <c r="D12" s="24" t="s">
        <v>16</v>
      </c>
      <c r="E12" s="25">
        <v>1</v>
      </c>
      <c r="F12" s="28">
        <f>C9</f>
        <v>8.9</v>
      </c>
      <c r="G12" s="27">
        <f t="shared" si="0"/>
        <v>8.9</v>
      </c>
      <c r="H12" s="6"/>
      <c r="J12" s="76">
        <f t="shared" si="1"/>
        <v>71.2</v>
      </c>
      <c r="K12" s="77">
        <f>10000/8</f>
        <v>1250</v>
      </c>
      <c r="L12" s="76">
        <f t="shared" si="2"/>
        <v>89000</v>
      </c>
      <c r="M12" s="77"/>
      <c r="N12" s="77"/>
    </row>
    <row r="13" spans="1:14" x14ac:dyDescent="0.35">
      <c r="A13" s="41" t="s">
        <v>29</v>
      </c>
      <c r="B13" s="9">
        <v>16</v>
      </c>
      <c r="C13" s="9">
        <f t="shared" ref="C13:C70" si="4">B13/8</f>
        <v>2</v>
      </c>
      <c r="D13" s="24" t="s">
        <v>18</v>
      </c>
      <c r="E13" s="25">
        <v>1</v>
      </c>
      <c r="F13" s="7">
        <f>SUM(C8,C10)</f>
        <v>8</v>
      </c>
      <c r="G13" s="27">
        <f t="shared" si="0"/>
        <v>8</v>
      </c>
      <c r="H13" s="6"/>
      <c r="J13" s="76">
        <f t="shared" si="1"/>
        <v>64</v>
      </c>
      <c r="K13" s="77">
        <f>5500/8</f>
        <v>687.5</v>
      </c>
      <c r="L13" s="76">
        <f t="shared" si="2"/>
        <v>44000</v>
      </c>
      <c r="M13" s="77"/>
      <c r="N13" s="77"/>
    </row>
    <row r="14" spans="1:14" x14ac:dyDescent="0.35">
      <c r="A14" s="41" t="s">
        <v>30</v>
      </c>
      <c r="B14" s="9">
        <v>8</v>
      </c>
      <c r="C14" s="9">
        <f t="shared" si="4"/>
        <v>1</v>
      </c>
      <c r="D14" s="24" t="s">
        <v>19</v>
      </c>
      <c r="E14" s="25">
        <v>1</v>
      </c>
      <c r="F14" s="7"/>
      <c r="G14" s="27">
        <f t="shared" ref="G12:G15" si="5">(F14*E14)</f>
        <v>0</v>
      </c>
      <c r="H14" s="6"/>
      <c r="J14" s="76">
        <f t="shared" si="1"/>
        <v>0</v>
      </c>
      <c r="K14" s="77">
        <f>4500/8</f>
        <v>562.5</v>
      </c>
      <c r="L14" s="76">
        <f t="shared" si="2"/>
        <v>0</v>
      </c>
      <c r="M14" s="77"/>
      <c r="N14" s="77"/>
    </row>
    <row r="15" spans="1:14" x14ac:dyDescent="0.35">
      <c r="A15" s="41" t="s">
        <v>70</v>
      </c>
      <c r="B15" s="9">
        <v>8</v>
      </c>
      <c r="C15" s="9">
        <f t="shared" si="4"/>
        <v>1</v>
      </c>
      <c r="D15" s="24" t="s">
        <v>20</v>
      </c>
      <c r="E15" s="25">
        <v>3</v>
      </c>
      <c r="F15" s="26">
        <f>SUM(C72:C74)/3</f>
        <v>12.200000000000001</v>
      </c>
      <c r="G15" s="27">
        <f t="shared" si="5"/>
        <v>36.6</v>
      </c>
      <c r="H15" s="6"/>
      <c r="J15" s="76">
        <f t="shared" si="1"/>
        <v>292.8</v>
      </c>
      <c r="K15" s="77">
        <f>4500/8</f>
        <v>562.5</v>
      </c>
      <c r="L15" s="76">
        <f t="shared" si="2"/>
        <v>494100.00000000006</v>
      </c>
      <c r="M15" s="78"/>
      <c r="N15" s="77"/>
    </row>
    <row r="16" spans="1:14" x14ac:dyDescent="0.35">
      <c r="A16" s="42" t="s">
        <v>31</v>
      </c>
      <c r="B16" s="9">
        <v>8</v>
      </c>
      <c r="C16" s="9">
        <f t="shared" si="4"/>
        <v>1</v>
      </c>
      <c r="D16" s="30" t="s">
        <v>2</v>
      </c>
      <c r="E16" s="25"/>
      <c r="F16" s="25"/>
      <c r="G16" s="26">
        <f>SUM(G7:G15)</f>
        <v>206.0625</v>
      </c>
      <c r="H16" s="6"/>
      <c r="J16" s="76"/>
      <c r="K16" s="77"/>
      <c r="L16" s="76">
        <f>SUM(L7:L15)</f>
        <v>1748287.5</v>
      </c>
      <c r="M16" s="77"/>
      <c r="N16" s="77"/>
    </row>
    <row r="17" spans="1:8" ht="31" x14ac:dyDescent="0.35">
      <c r="A17" s="42" t="s">
        <v>38</v>
      </c>
      <c r="B17" s="9"/>
      <c r="C17" s="9">
        <f t="shared" si="4"/>
        <v>0</v>
      </c>
      <c r="D17" s="31"/>
      <c r="E17" s="32"/>
      <c r="F17" s="32"/>
      <c r="G17" s="28"/>
      <c r="H17" s="6"/>
    </row>
    <row r="18" spans="1:8" x14ac:dyDescent="0.35">
      <c r="A18" s="42" t="s">
        <v>32</v>
      </c>
      <c r="B18" s="9">
        <v>8</v>
      </c>
      <c r="C18" s="9">
        <f t="shared" si="4"/>
        <v>1</v>
      </c>
      <c r="D18" s="7"/>
      <c r="E18" s="7"/>
      <c r="F18" s="6"/>
      <c r="G18" s="6"/>
      <c r="H18" s="7"/>
    </row>
    <row r="19" spans="1:8" x14ac:dyDescent="0.35">
      <c r="A19" s="42" t="s">
        <v>33</v>
      </c>
      <c r="B19" s="9">
        <v>24</v>
      </c>
      <c r="C19" s="9">
        <f t="shared" si="4"/>
        <v>3</v>
      </c>
      <c r="D19" s="33" t="s">
        <v>21</v>
      </c>
      <c r="E19" s="34">
        <f>SUM(F15,F7,F9)</f>
        <v>66.2</v>
      </c>
      <c r="F19" s="35"/>
      <c r="G19" s="36"/>
      <c r="H19" s="7"/>
    </row>
    <row r="20" spans="1:8" x14ac:dyDescent="0.35">
      <c r="A20" s="42" t="s">
        <v>34</v>
      </c>
      <c r="B20" s="9">
        <v>24</v>
      </c>
      <c r="C20" s="9">
        <f t="shared" si="4"/>
        <v>3</v>
      </c>
      <c r="D20" s="33" t="s">
        <v>7</v>
      </c>
      <c r="E20" s="34">
        <f>G16</f>
        <v>206.0625</v>
      </c>
      <c r="F20" s="6" t="s">
        <v>22</v>
      </c>
      <c r="G20" s="6"/>
      <c r="H20" s="7"/>
    </row>
    <row r="21" spans="1:8" x14ac:dyDescent="0.35">
      <c r="A21" s="43" t="s">
        <v>37</v>
      </c>
      <c r="B21" s="9"/>
      <c r="C21" s="9">
        <f t="shared" si="4"/>
        <v>0</v>
      </c>
      <c r="D21" s="7"/>
      <c r="E21" s="7"/>
      <c r="F21" s="7"/>
      <c r="G21" s="7"/>
      <c r="H21" s="7"/>
    </row>
    <row r="22" spans="1:8" x14ac:dyDescent="0.35">
      <c r="A22" s="43" t="s">
        <v>35</v>
      </c>
      <c r="B22" s="9"/>
      <c r="C22" s="9">
        <f t="shared" si="4"/>
        <v>0</v>
      </c>
      <c r="D22" s="7"/>
      <c r="E22" s="7"/>
      <c r="F22" s="7"/>
      <c r="G22" s="7"/>
      <c r="H22" s="7"/>
    </row>
    <row r="23" spans="1:8" x14ac:dyDescent="0.35">
      <c r="A23" s="43" t="s">
        <v>36</v>
      </c>
      <c r="B23" s="9"/>
      <c r="C23" s="9">
        <f t="shared" si="4"/>
        <v>0</v>
      </c>
      <c r="D23" s="7"/>
      <c r="E23" s="7"/>
      <c r="F23" s="7"/>
      <c r="G23" s="7"/>
      <c r="H23" s="7"/>
    </row>
    <row r="24" spans="1:8" x14ac:dyDescent="0.35">
      <c r="A24" s="42" t="s">
        <v>39</v>
      </c>
      <c r="B24" s="9">
        <v>16</v>
      </c>
      <c r="C24" s="9">
        <f t="shared" si="4"/>
        <v>2</v>
      </c>
    </row>
    <row r="25" spans="1:8" x14ac:dyDescent="0.35">
      <c r="A25" s="42" t="s">
        <v>40</v>
      </c>
      <c r="B25" s="9">
        <v>16</v>
      </c>
      <c r="C25" s="9">
        <f t="shared" si="4"/>
        <v>2</v>
      </c>
    </row>
    <row r="26" spans="1:8" x14ac:dyDescent="0.35">
      <c r="A26" s="42" t="s">
        <v>132</v>
      </c>
      <c r="B26" s="9">
        <v>0</v>
      </c>
      <c r="C26" s="9">
        <f t="shared" si="4"/>
        <v>0</v>
      </c>
    </row>
    <row r="27" spans="1:8" x14ac:dyDescent="0.35">
      <c r="A27" s="42" t="s">
        <v>131</v>
      </c>
      <c r="B27" s="9">
        <v>0</v>
      </c>
      <c r="C27" s="9">
        <f t="shared" si="4"/>
        <v>0</v>
      </c>
    </row>
    <row r="28" spans="1:8" x14ac:dyDescent="0.35">
      <c r="A28" s="42" t="s">
        <v>129</v>
      </c>
      <c r="B28" s="9">
        <v>16</v>
      </c>
      <c r="C28" s="9">
        <f t="shared" si="4"/>
        <v>2</v>
      </c>
    </row>
    <row r="29" spans="1:8" x14ac:dyDescent="0.35">
      <c r="A29" s="42" t="s">
        <v>130</v>
      </c>
      <c r="B29" s="9">
        <v>16</v>
      </c>
      <c r="C29" s="9">
        <f t="shared" si="4"/>
        <v>2</v>
      </c>
    </row>
    <row r="30" spans="1:8" x14ac:dyDescent="0.35">
      <c r="A30" s="42" t="s">
        <v>41</v>
      </c>
      <c r="B30" s="9">
        <v>16</v>
      </c>
      <c r="C30" s="9">
        <f t="shared" si="4"/>
        <v>2</v>
      </c>
    </row>
    <row r="31" spans="1:8" ht="31" x14ac:dyDescent="0.35">
      <c r="A31" s="43" t="s">
        <v>42</v>
      </c>
      <c r="B31" s="9">
        <v>32</v>
      </c>
      <c r="C31" s="9">
        <f t="shared" si="4"/>
        <v>4</v>
      </c>
    </row>
    <row r="32" spans="1:8" x14ac:dyDescent="0.35">
      <c r="A32" s="43" t="s">
        <v>43</v>
      </c>
      <c r="B32" s="9">
        <v>40</v>
      </c>
      <c r="C32" s="9">
        <f t="shared" si="4"/>
        <v>5</v>
      </c>
    </row>
    <row r="33" spans="1:8" x14ac:dyDescent="0.35">
      <c r="A33" s="44" t="s">
        <v>44</v>
      </c>
      <c r="B33" s="9"/>
      <c r="C33" s="9">
        <f t="shared" si="4"/>
        <v>0</v>
      </c>
    </row>
    <row r="34" spans="1:8" x14ac:dyDescent="0.35">
      <c r="A34" s="47" t="s">
        <v>45</v>
      </c>
      <c r="B34" s="9"/>
      <c r="C34" s="9">
        <f t="shared" si="4"/>
        <v>0</v>
      </c>
    </row>
    <row r="35" spans="1:8" x14ac:dyDescent="0.35">
      <c r="A35" s="47" t="s">
        <v>46</v>
      </c>
      <c r="B35" s="9"/>
      <c r="C35" s="9">
        <f t="shared" si="4"/>
        <v>0</v>
      </c>
    </row>
    <row r="36" spans="1:8" x14ac:dyDescent="0.35">
      <c r="A36" s="47" t="s">
        <v>61</v>
      </c>
      <c r="B36" s="9"/>
      <c r="C36" s="9">
        <f t="shared" si="4"/>
        <v>0</v>
      </c>
    </row>
    <row r="37" spans="1:8" x14ac:dyDescent="0.35">
      <c r="A37" s="47" t="s">
        <v>47</v>
      </c>
      <c r="B37" s="9"/>
      <c r="C37" s="9">
        <f t="shared" si="4"/>
        <v>0</v>
      </c>
    </row>
    <row r="38" spans="1:8" x14ac:dyDescent="0.35">
      <c r="A38" s="45" t="s">
        <v>51</v>
      </c>
      <c r="B38" s="9">
        <v>16</v>
      </c>
      <c r="C38" s="9">
        <f t="shared" si="4"/>
        <v>2</v>
      </c>
    </row>
    <row r="39" spans="1:8" ht="31" x14ac:dyDescent="0.35">
      <c r="A39" s="44" t="s">
        <v>52</v>
      </c>
      <c r="B39" s="9"/>
      <c r="C39" s="9">
        <f t="shared" si="4"/>
        <v>0</v>
      </c>
    </row>
    <row r="40" spans="1:8" x14ac:dyDescent="0.35">
      <c r="A40" s="45" t="s">
        <v>53</v>
      </c>
      <c r="B40" s="9">
        <v>32</v>
      </c>
      <c r="C40" s="9">
        <f t="shared" si="4"/>
        <v>4</v>
      </c>
    </row>
    <row r="41" spans="1:8" x14ac:dyDescent="0.35">
      <c r="A41" s="46" t="s">
        <v>48</v>
      </c>
      <c r="B41" s="9"/>
      <c r="C41" s="9">
        <f t="shared" si="4"/>
        <v>0</v>
      </c>
    </row>
    <row r="42" spans="1:8" x14ac:dyDescent="0.35">
      <c r="A42" s="48" t="s">
        <v>50</v>
      </c>
      <c r="B42" s="9">
        <v>16</v>
      </c>
      <c r="C42" s="9">
        <f t="shared" si="4"/>
        <v>2</v>
      </c>
    </row>
    <row r="43" spans="1:8" x14ac:dyDescent="0.35">
      <c r="A43" s="47" t="s">
        <v>49</v>
      </c>
      <c r="B43" s="9">
        <v>24</v>
      </c>
      <c r="C43" s="9">
        <f t="shared" si="4"/>
        <v>3</v>
      </c>
    </row>
    <row r="44" spans="1:8" x14ac:dyDescent="0.35">
      <c r="A44" s="47" t="s">
        <v>54</v>
      </c>
      <c r="B44" s="9">
        <v>16</v>
      </c>
      <c r="C44" s="9">
        <f t="shared" si="4"/>
        <v>2</v>
      </c>
    </row>
    <row r="45" spans="1:8" x14ac:dyDescent="0.35">
      <c r="A45" s="47" t="s">
        <v>55</v>
      </c>
      <c r="B45" s="9">
        <v>16</v>
      </c>
      <c r="C45" s="9">
        <f t="shared" si="4"/>
        <v>2</v>
      </c>
    </row>
    <row r="46" spans="1:8" x14ac:dyDescent="0.35">
      <c r="A46" s="47" t="s">
        <v>79</v>
      </c>
      <c r="B46" s="9">
        <v>32</v>
      </c>
      <c r="C46" s="9">
        <f t="shared" si="4"/>
        <v>4</v>
      </c>
    </row>
    <row r="47" spans="1:8" x14ac:dyDescent="0.35">
      <c r="A47" s="49" t="s">
        <v>56</v>
      </c>
      <c r="B47" s="9">
        <v>16</v>
      </c>
      <c r="C47" s="9">
        <f t="shared" si="4"/>
        <v>2</v>
      </c>
      <c r="D47" s="1"/>
      <c r="E47" s="1"/>
      <c r="F47" s="1"/>
      <c r="G47" s="1"/>
      <c r="H47" s="1"/>
    </row>
    <row r="48" spans="1:8" x14ac:dyDescent="0.35">
      <c r="A48" s="45" t="s">
        <v>3</v>
      </c>
      <c r="B48" s="9"/>
      <c r="C48" s="9">
        <f t="shared" si="4"/>
        <v>0</v>
      </c>
      <c r="D48" s="1"/>
      <c r="E48" s="1"/>
      <c r="F48" s="1"/>
      <c r="G48" s="1"/>
      <c r="H48" s="1"/>
    </row>
    <row r="49" spans="1:8" x14ac:dyDescent="0.35">
      <c r="A49" s="46" t="s">
        <v>62</v>
      </c>
      <c r="B49" s="9">
        <v>16</v>
      </c>
      <c r="C49" s="9">
        <f t="shared" si="4"/>
        <v>2</v>
      </c>
      <c r="D49" s="1"/>
      <c r="E49" s="1"/>
      <c r="F49" s="1"/>
      <c r="G49" s="1"/>
      <c r="H49" s="1"/>
    </row>
    <row r="50" spans="1:8" x14ac:dyDescent="0.35">
      <c r="A50" s="46" t="s">
        <v>80</v>
      </c>
      <c r="B50" s="9">
        <v>24</v>
      </c>
      <c r="C50" s="9">
        <f t="shared" si="4"/>
        <v>3</v>
      </c>
      <c r="D50" s="1"/>
      <c r="E50" s="1"/>
      <c r="F50" s="1"/>
      <c r="G50" s="1"/>
      <c r="H50" s="1"/>
    </row>
    <row r="51" spans="1:8" x14ac:dyDescent="0.35">
      <c r="A51" s="46" t="s">
        <v>57</v>
      </c>
      <c r="B51" s="9">
        <v>16</v>
      </c>
      <c r="C51" s="9">
        <f t="shared" si="4"/>
        <v>2</v>
      </c>
      <c r="D51" s="1"/>
      <c r="E51" s="1"/>
      <c r="F51" s="1"/>
      <c r="G51" s="1"/>
      <c r="H51" s="1"/>
    </row>
    <row r="52" spans="1:8" x14ac:dyDescent="0.35">
      <c r="A52" s="46" t="s">
        <v>58</v>
      </c>
      <c r="B52" s="9">
        <v>16</v>
      </c>
      <c r="C52" s="9">
        <f t="shared" si="4"/>
        <v>2</v>
      </c>
      <c r="D52" s="1"/>
      <c r="E52" s="1"/>
      <c r="F52" s="1"/>
      <c r="G52" s="1"/>
      <c r="H52" s="1"/>
    </row>
    <row r="53" spans="1:8" x14ac:dyDescent="0.35">
      <c r="A53" s="46" t="s">
        <v>59</v>
      </c>
      <c r="B53" s="9">
        <v>12</v>
      </c>
      <c r="C53" s="9">
        <f t="shared" si="4"/>
        <v>1.5</v>
      </c>
      <c r="D53" s="1"/>
      <c r="E53" s="1"/>
      <c r="F53" s="1"/>
      <c r="G53" s="1"/>
      <c r="H53" s="1"/>
    </row>
    <row r="54" spans="1:8" x14ac:dyDescent="0.35">
      <c r="A54" s="46" t="s">
        <v>60</v>
      </c>
      <c r="B54" s="9">
        <v>12</v>
      </c>
      <c r="C54" s="9">
        <f t="shared" si="4"/>
        <v>1.5</v>
      </c>
      <c r="D54" s="1"/>
      <c r="E54" s="1"/>
      <c r="F54" s="1"/>
      <c r="G54" s="1"/>
      <c r="H54" s="1"/>
    </row>
    <row r="55" spans="1:8" x14ac:dyDescent="0.35">
      <c r="A55" s="46" t="s">
        <v>74</v>
      </c>
      <c r="B55" s="9">
        <v>32</v>
      </c>
      <c r="C55" s="9">
        <f t="shared" si="4"/>
        <v>4</v>
      </c>
      <c r="D55" s="1"/>
      <c r="E55" s="1"/>
      <c r="F55" s="1"/>
      <c r="G55" s="1"/>
      <c r="H55" s="1"/>
    </row>
    <row r="56" spans="1:8" x14ac:dyDescent="0.35">
      <c r="A56" s="46" t="s">
        <v>75</v>
      </c>
      <c r="B56" s="9">
        <v>24</v>
      </c>
      <c r="C56" s="9">
        <f t="shared" si="4"/>
        <v>3</v>
      </c>
      <c r="D56" s="1"/>
      <c r="E56" s="1"/>
      <c r="F56" s="1"/>
      <c r="G56" s="1"/>
      <c r="H56" s="1"/>
    </row>
    <row r="57" spans="1:8" x14ac:dyDescent="0.35">
      <c r="A57" s="45" t="s">
        <v>63</v>
      </c>
      <c r="B57" s="9"/>
      <c r="C57" s="9">
        <f t="shared" si="4"/>
        <v>0</v>
      </c>
      <c r="D57" s="1"/>
      <c r="E57" s="1"/>
      <c r="F57" s="1"/>
      <c r="G57" s="1"/>
      <c r="H57" s="1"/>
    </row>
    <row r="58" spans="1:8" x14ac:dyDescent="0.35">
      <c r="A58" s="50" t="s">
        <v>64</v>
      </c>
      <c r="B58" s="9">
        <v>8</v>
      </c>
      <c r="C58" s="9">
        <f t="shared" si="4"/>
        <v>1</v>
      </c>
      <c r="D58" s="1"/>
      <c r="E58" s="1"/>
      <c r="F58" s="1"/>
      <c r="G58" s="1"/>
      <c r="H58" s="1"/>
    </row>
    <row r="59" spans="1:8" x14ac:dyDescent="0.35">
      <c r="A59" s="50" t="s">
        <v>65</v>
      </c>
      <c r="B59" s="9">
        <v>8</v>
      </c>
      <c r="C59" s="9">
        <f t="shared" si="4"/>
        <v>1</v>
      </c>
      <c r="D59" s="1"/>
      <c r="E59" s="1"/>
      <c r="F59" s="1"/>
      <c r="G59" s="1"/>
      <c r="H59" s="1"/>
    </row>
    <row r="60" spans="1:8" x14ac:dyDescent="0.35">
      <c r="A60" s="50" t="s">
        <v>66</v>
      </c>
      <c r="B60" s="9">
        <v>8</v>
      </c>
      <c r="C60" s="9">
        <f t="shared" si="4"/>
        <v>1</v>
      </c>
      <c r="D60" s="1"/>
      <c r="E60" s="1"/>
      <c r="F60" s="1"/>
      <c r="G60" s="1"/>
      <c r="H60" s="1"/>
    </row>
    <row r="61" spans="1:8" x14ac:dyDescent="0.35">
      <c r="A61" s="51" t="s">
        <v>82</v>
      </c>
      <c r="C61" s="9">
        <f t="shared" si="4"/>
        <v>0</v>
      </c>
      <c r="D61" s="1"/>
      <c r="E61" s="1"/>
      <c r="F61" s="1"/>
      <c r="G61" s="1"/>
      <c r="H61" s="1"/>
    </row>
    <row r="62" spans="1:8" x14ac:dyDescent="0.35">
      <c r="A62" s="52" t="s">
        <v>67</v>
      </c>
      <c r="B62" s="9">
        <v>16</v>
      </c>
      <c r="C62" s="9">
        <f t="shared" si="4"/>
        <v>2</v>
      </c>
      <c r="D62" s="1"/>
      <c r="E62" s="1"/>
      <c r="F62" s="1"/>
      <c r="G62" s="1"/>
      <c r="H62" s="1"/>
    </row>
    <row r="63" spans="1:8" x14ac:dyDescent="0.35">
      <c r="A63" s="52" t="s">
        <v>68</v>
      </c>
      <c r="B63" s="9">
        <v>12</v>
      </c>
      <c r="C63" s="9">
        <f t="shared" si="4"/>
        <v>1.5</v>
      </c>
      <c r="D63" s="1"/>
      <c r="E63" s="1"/>
      <c r="F63" s="1"/>
      <c r="G63" s="1"/>
      <c r="H63" s="1"/>
    </row>
    <row r="64" spans="1:8" x14ac:dyDescent="0.35">
      <c r="A64" s="52" t="s">
        <v>76</v>
      </c>
      <c r="B64" s="9">
        <v>16</v>
      </c>
      <c r="C64" s="9">
        <f t="shared" si="4"/>
        <v>2</v>
      </c>
      <c r="D64" s="1"/>
      <c r="E64" s="1"/>
      <c r="F64" s="1"/>
      <c r="G64" s="1"/>
      <c r="H64" s="1"/>
    </row>
    <row r="65" spans="1:8" x14ac:dyDescent="0.35">
      <c r="A65" s="52" t="s">
        <v>78</v>
      </c>
      <c r="B65" s="9">
        <v>16</v>
      </c>
      <c r="C65" s="9">
        <f t="shared" si="4"/>
        <v>2</v>
      </c>
      <c r="D65" s="1"/>
      <c r="E65" s="1"/>
      <c r="F65" s="1"/>
      <c r="G65" s="1"/>
      <c r="H65" s="1"/>
    </row>
    <row r="66" spans="1:8" x14ac:dyDescent="0.35">
      <c r="A66" s="52" t="s">
        <v>69</v>
      </c>
      <c r="B66" s="9">
        <v>0</v>
      </c>
      <c r="C66" s="9">
        <f t="shared" si="4"/>
        <v>0</v>
      </c>
      <c r="D66" s="1"/>
      <c r="E66" s="1"/>
      <c r="F66" s="1"/>
      <c r="G66" s="1"/>
      <c r="H66" s="1"/>
    </row>
    <row r="67" spans="1:8" x14ac:dyDescent="0.35">
      <c r="A67" s="52" t="s">
        <v>72</v>
      </c>
      <c r="B67" s="9">
        <v>12</v>
      </c>
      <c r="C67" s="9">
        <f t="shared" si="4"/>
        <v>1.5</v>
      </c>
      <c r="D67" s="1"/>
      <c r="E67" s="1"/>
      <c r="F67" s="1"/>
      <c r="G67" s="1"/>
      <c r="H67" s="1"/>
    </row>
    <row r="68" spans="1:8" x14ac:dyDescent="0.35">
      <c r="A68" s="52" t="s">
        <v>77</v>
      </c>
      <c r="B68" s="9">
        <v>12</v>
      </c>
      <c r="C68" s="9">
        <f t="shared" si="4"/>
        <v>1.5</v>
      </c>
      <c r="D68" s="1"/>
      <c r="E68" s="1"/>
      <c r="F68" s="1"/>
      <c r="G68" s="1"/>
      <c r="H68" s="1"/>
    </row>
    <row r="69" spans="1:8" x14ac:dyDescent="0.35">
      <c r="A69" s="50" t="s">
        <v>71</v>
      </c>
      <c r="B69" s="9">
        <v>12</v>
      </c>
      <c r="C69" s="9">
        <f t="shared" si="4"/>
        <v>1.5</v>
      </c>
      <c r="D69" s="1"/>
      <c r="E69" s="1"/>
      <c r="F69" s="1"/>
      <c r="G69" s="1"/>
      <c r="H69" s="1"/>
    </row>
    <row r="70" spans="1:8" x14ac:dyDescent="0.35">
      <c r="A70" s="50" t="s">
        <v>83</v>
      </c>
      <c r="B70" s="9">
        <v>24</v>
      </c>
      <c r="C70" s="9">
        <f t="shared" si="4"/>
        <v>3</v>
      </c>
      <c r="D70" s="1"/>
      <c r="E70" s="1"/>
      <c r="F70" s="1"/>
      <c r="G70" s="1"/>
      <c r="H70" s="1"/>
    </row>
    <row r="71" spans="1:8" x14ac:dyDescent="0.35">
      <c r="A71" s="50" t="s">
        <v>73</v>
      </c>
      <c r="B71" s="9">
        <v>0</v>
      </c>
      <c r="C71" s="9">
        <f>B71/8</f>
        <v>0</v>
      </c>
      <c r="D71" s="1"/>
      <c r="E71" s="1"/>
      <c r="F71" s="1"/>
      <c r="G71" s="1"/>
      <c r="H71" s="1"/>
    </row>
    <row r="72" spans="1:8" x14ac:dyDescent="0.35">
      <c r="A72" s="29" t="s">
        <v>23</v>
      </c>
      <c r="B72" s="37"/>
      <c r="C72" s="37"/>
      <c r="D72" s="1"/>
      <c r="E72" s="1"/>
      <c r="F72" s="1"/>
      <c r="G72" s="1"/>
      <c r="H72" s="1"/>
    </row>
    <row r="73" spans="1:8" x14ac:dyDescent="0.35">
      <c r="A73" s="12" t="s">
        <v>24</v>
      </c>
      <c r="B73" s="9">
        <f>SUM(B13:B71)*0.4</f>
        <v>284.8</v>
      </c>
      <c r="C73" s="9">
        <f t="shared" ref="C73:C75" si="6">B73/8</f>
        <v>35.6</v>
      </c>
      <c r="D73" s="1"/>
      <c r="E73" s="1"/>
      <c r="F73" s="1"/>
      <c r="G73" s="1"/>
      <c r="H73" s="1"/>
    </row>
    <row r="74" spans="1:8" x14ac:dyDescent="0.35">
      <c r="A74" s="12" t="s">
        <v>25</v>
      </c>
      <c r="B74" s="9">
        <v>8</v>
      </c>
      <c r="C74" s="9">
        <f t="shared" si="6"/>
        <v>1</v>
      </c>
      <c r="D74" s="1"/>
      <c r="E74" s="1"/>
      <c r="F74" s="1"/>
      <c r="G74" s="1"/>
      <c r="H74" s="1"/>
    </row>
    <row r="75" spans="1:8" x14ac:dyDescent="0.35">
      <c r="A75" s="13" t="s">
        <v>26</v>
      </c>
      <c r="B75" s="9">
        <v>8</v>
      </c>
      <c r="C75" s="9">
        <f t="shared" si="6"/>
        <v>1</v>
      </c>
      <c r="D75" s="1"/>
      <c r="E75" s="1"/>
      <c r="F75" s="1"/>
      <c r="G75" s="1"/>
      <c r="H75" s="1"/>
    </row>
    <row r="76" spans="1:8" x14ac:dyDescent="0.35">
      <c r="A76" s="38" t="s">
        <v>7</v>
      </c>
      <c r="B76" s="39">
        <f>SUM(B8:B75)</f>
        <v>1228</v>
      </c>
      <c r="C76" s="40">
        <f>SUM(C8:C75)</f>
        <v>153.5</v>
      </c>
      <c r="D76" s="1"/>
      <c r="E76" s="1"/>
      <c r="F76" s="1"/>
      <c r="G76" s="1"/>
      <c r="H76" s="1"/>
    </row>
    <row r="77" spans="1:8" x14ac:dyDescent="0.35">
      <c r="D77" s="1"/>
      <c r="E77" s="1"/>
      <c r="F77" s="1"/>
      <c r="G77" s="1"/>
      <c r="H77" s="1"/>
    </row>
    <row r="78" spans="1:8" x14ac:dyDescent="0.35">
      <c r="A78" t="s">
        <v>126</v>
      </c>
      <c r="D78" s="1"/>
      <c r="E78" s="1"/>
      <c r="F78" s="1"/>
      <c r="G78" s="1"/>
      <c r="H78" s="1"/>
    </row>
    <row r="79" spans="1:8" x14ac:dyDescent="0.35">
      <c r="A79" t="s">
        <v>127</v>
      </c>
      <c r="D79" s="1"/>
      <c r="E79" s="1"/>
      <c r="F79" s="1"/>
      <c r="G79" s="1"/>
      <c r="H79" s="1"/>
    </row>
    <row r="80" spans="1:8" x14ac:dyDescent="0.35">
      <c r="A80" t="s">
        <v>128</v>
      </c>
      <c r="D80" s="1"/>
      <c r="E80" s="1"/>
      <c r="F80" s="1"/>
      <c r="G80" s="1"/>
      <c r="H80" s="1"/>
    </row>
    <row r="81" spans="1:8" x14ac:dyDescent="0.35">
      <c r="A81" s="74" t="s">
        <v>122</v>
      </c>
      <c r="D81" s="1"/>
      <c r="E81" s="1"/>
      <c r="F81" s="1"/>
      <c r="G81" s="1"/>
      <c r="H81" s="1"/>
    </row>
    <row r="82" spans="1:8" x14ac:dyDescent="0.35">
      <c r="A82" s="75" t="s">
        <v>123</v>
      </c>
      <c r="D82" s="1"/>
      <c r="E82" s="1"/>
      <c r="F82" s="1"/>
      <c r="G82" s="1"/>
    </row>
  </sheetData>
  <mergeCells count="2">
    <mergeCell ref="H8:H10"/>
    <mergeCell ref="I8:I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selection activeCell="A17" sqref="A17"/>
    </sheetView>
  </sheetViews>
  <sheetFormatPr defaultRowHeight="15.5" x14ac:dyDescent="0.35"/>
  <cols>
    <col min="1" max="1" width="66.33203125" customWidth="1"/>
    <col min="2" max="2" width="16.4140625" bestFit="1" customWidth="1"/>
  </cols>
  <sheetData>
    <row r="1" spans="1:8" x14ac:dyDescent="0.35">
      <c r="A1" t="s">
        <v>0</v>
      </c>
      <c r="C1" t="s">
        <v>6</v>
      </c>
      <c r="D1" t="s">
        <v>1</v>
      </c>
      <c r="E1" t="s">
        <v>7</v>
      </c>
      <c r="F1" t="s">
        <v>124</v>
      </c>
      <c r="G1" t="s">
        <v>125</v>
      </c>
      <c r="H1" t="s">
        <v>2</v>
      </c>
    </row>
    <row r="2" spans="1:8" x14ac:dyDescent="0.35">
      <c r="A2" t="s">
        <v>8</v>
      </c>
      <c r="B2" t="s">
        <v>9</v>
      </c>
      <c r="C2">
        <v>1</v>
      </c>
      <c r="D2">
        <v>10</v>
      </c>
      <c r="E2">
        <v>10</v>
      </c>
      <c r="F2">
        <v>80</v>
      </c>
      <c r="G2">
        <v>687.5</v>
      </c>
      <c r="H2">
        <v>55000</v>
      </c>
    </row>
    <row r="3" spans="1:8" x14ac:dyDescent="0.35">
      <c r="A3" t="s">
        <v>10</v>
      </c>
      <c r="B3" t="s">
        <v>11</v>
      </c>
      <c r="C3">
        <v>1</v>
      </c>
      <c r="D3">
        <v>44</v>
      </c>
      <c r="E3">
        <v>44</v>
      </c>
      <c r="F3">
        <v>352</v>
      </c>
      <c r="G3">
        <v>1000</v>
      </c>
      <c r="H3">
        <v>352000</v>
      </c>
    </row>
    <row r="4" spans="1:8" x14ac:dyDescent="0.35">
      <c r="A4" t="s">
        <v>12</v>
      </c>
      <c r="B4" t="s">
        <v>13</v>
      </c>
      <c r="C4">
        <v>1</v>
      </c>
      <c r="D4">
        <v>44</v>
      </c>
      <c r="E4">
        <v>44</v>
      </c>
      <c r="F4">
        <v>352</v>
      </c>
      <c r="G4">
        <v>875</v>
      </c>
      <c r="H4">
        <v>308000</v>
      </c>
    </row>
    <row r="5" spans="1:8" x14ac:dyDescent="0.35">
      <c r="A5" t="s">
        <v>14</v>
      </c>
      <c r="B5" t="s">
        <v>15</v>
      </c>
      <c r="C5">
        <v>1</v>
      </c>
      <c r="D5">
        <v>24.25</v>
      </c>
      <c r="E5">
        <v>24.25</v>
      </c>
      <c r="F5">
        <v>194</v>
      </c>
      <c r="G5">
        <v>1000</v>
      </c>
      <c r="H5">
        <v>194000</v>
      </c>
    </row>
    <row r="6" spans="1:8" x14ac:dyDescent="0.35">
      <c r="A6" t="s">
        <v>27</v>
      </c>
      <c r="B6" t="s">
        <v>28</v>
      </c>
      <c r="C6">
        <v>1</v>
      </c>
      <c r="D6">
        <v>30.3125</v>
      </c>
      <c r="E6">
        <v>30.3125</v>
      </c>
      <c r="F6">
        <v>242.5</v>
      </c>
      <c r="G6">
        <v>875</v>
      </c>
      <c r="H6">
        <v>212187.5</v>
      </c>
    </row>
    <row r="7" spans="1:8" x14ac:dyDescent="0.35">
      <c r="A7" t="s">
        <v>17</v>
      </c>
      <c r="B7" t="s">
        <v>16</v>
      </c>
      <c r="C7">
        <v>1</v>
      </c>
      <c r="D7">
        <v>8.9</v>
      </c>
      <c r="E7">
        <v>8.9</v>
      </c>
      <c r="F7">
        <v>71.2</v>
      </c>
      <c r="G7">
        <v>1250</v>
      </c>
      <c r="H7">
        <v>89000</v>
      </c>
    </row>
    <row r="8" spans="1:8" x14ac:dyDescent="0.35">
      <c r="A8" t="s">
        <v>29</v>
      </c>
      <c r="B8" t="s">
        <v>18</v>
      </c>
      <c r="C8">
        <v>1</v>
      </c>
      <c r="D8">
        <v>8</v>
      </c>
      <c r="E8">
        <v>8</v>
      </c>
      <c r="F8">
        <v>64</v>
      </c>
      <c r="G8">
        <v>687.5</v>
      </c>
      <c r="H8">
        <v>44000</v>
      </c>
    </row>
    <row r="9" spans="1:8" x14ac:dyDescent="0.35">
      <c r="A9" t="s">
        <v>30</v>
      </c>
      <c r="B9" t="s">
        <v>19</v>
      </c>
      <c r="C9">
        <v>1</v>
      </c>
      <c r="E9">
        <v>0</v>
      </c>
      <c r="F9">
        <v>0</v>
      </c>
      <c r="G9">
        <v>562.5</v>
      </c>
      <c r="H9">
        <v>0</v>
      </c>
    </row>
    <row r="10" spans="1:8" x14ac:dyDescent="0.35">
      <c r="A10" t="s">
        <v>70</v>
      </c>
      <c r="B10" t="s">
        <v>20</v>
      </c>
      <c r="C10">
        <v>3</v>
      </c>
      <c r="D10">
        <v>12.200000000000001</v>
      </c>
      <c r="E10">
        <v>36.6</v>
      </c>
      <c r="F10">
        <v>292.8</v>
      </c>
      <c r="G10">
        <v>562.5</v>
      </c>
      <c r="H10">
        <v>494100.00000000006</v>
      </c>
    </row>
    <row r="11" spans="1:8" x14ac:dyDescent="0.35">
      <c r="A11" t="s">
        <v>31</v>
      </c>
      <c r="B11" t="s">
        <v>2</v>
      </c>
      <c r="E11">
        <v>206.0625</v>
      </c>
      <c r="H11">
        <v>1748287.5</v>
      </c>
    </row>
    <row r="12" spans="1:8" ht="31" x14ac:dyDescent="0.35">
      <c r="A12" s="80" t="s">
        <v>38</v>
      </c>
    </row>
    <row r="13" spans="1:8" x14ac:dyDescent="0.35">
      <c r="A13" t="s">
        <v>32</v>
      </c>
    </row>
    <row r="14" spans="1:8" x14ac:dyDescent="0.35">
      <c r="A14" t="s">
        <v>33</v>
      </c>
      <c r="B14" t="s">
        <v>21</v>
      </c>
      <c r="C14">
        <v>66.2</v>
      </c>
    </row>
    <row r="15" spans="1:8" x14ac:dyDescent="0.35">
      <c r="A15" t="s">
        <v>34</v>
      </c>
      <c r="B15" t="s">
        <v>7</v>
      </c>
      <c r="C15">
        <v>206.0625</v>
      </c>
      <c r="D15" t="s">
        <v>22</v>
      </c>
    </row>
    <row r="16" spans="1:8" x14ac:dyDescent="0.35">
      <c r="A16" t="s">
        <v>37</v>
      </c>
    </row>
    <row r="17" spans="1:1" x14ac:dyDescent="0.35">
      <c r="A17" t="s">
        <v>35</v>
      </c>
    </row>
    <row r="18" spans="1:1" x14ac:dyDescent="0.35">
      <c r="A18" t="s">
        <v>36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41</v>
      </c>
    </row>
    <row r="24" spans="1:1" x14ac:dyDescent="0.35">
      <c r="A24" t="s">
        <v>42</v>
      </c>
    </row>
    <row r="25" spans="1:1" x14ac:dyDescent="0.35">
      <c r="A25" t="s">
        <v>43</v>
      </c>
    </row>
    <row r="26" spans="1:1" x14ac:dyDescent="0.35">
      <c r="A26" t="s">
        <v>44</v>
      </c>
    </row>
    <row r="27" spans="1:1" x14ac:dyDescent="0.35">
      <c r="A27" t="s">
        <v>45</v>
      </c>
    </row>
    <row r="28" spans="1:1" x14ac:dyDescent="0.35">
      <c r="A28" t="s">
        <v>46</v>
      </c>
    </row>
    <row r="29" spans="1:1" x14ac:dyDescent="0.35">
      <c r="A29" t="s">
        <v>61</v>
      </c>
    </row>
    <row r="30" spans="1:1" x14ac:dyDescent="0.35">
      <c r="A30" t="s">
        <v>47</v>
      </c>
    </row>
    <row r="31" spans="1:1" x14ac:dyDescent="0.35">
      <c r="A31" t="s">
        <v>51</v>
      </c>
    </row>
    <row r="32" spans="1:1" ht="31" x14ac:dyDescent="0.35">
      <c r="A32" s="80" t="s">
        <v>52</v>
      </c>
    </row>
    <row r="33" spans="1:1" x14ac:dyDescent="0.35">
      <c r="A33" t="s">
        <v>53</v>
      </c>
    </row>
    <row r="34" spans="1:1" x14ac:dyDescent="0.35">
      <c r="A34" t="s">
        <v>48</v>
      </c>
    </row>
    <row r="35" spans="1:1" x14ac:dyDescent="0.35">
      <c r="A35" t="s">
        <v>50</v>
      </c>
    </row>
    <row r="36" spans="1:1" x14ac:dyDescent="0.35">
      <c r="A36" t="s">
        <v>49</v>
      </c>
    </row>
    <row r="37" spans="1:1" x14ac:dyDescent="0.35">
      <c r="A37" t="s">
        <v>54</v>
      </c>
    </row>
    <row r="38" spans="1:1" x14ac:dyDescent="0.35">
      <c r="A38" t="s">
        <v>55</v>
      </c>
    </row>
    <row r="39" spans="1:1" x14ac:dyDescent="0.35">
      <c r="A39" t="s">
        <v>79</v>
      </c>
    </row>
    <row r="40" spans="1:1" x14ac:dyDescent="0.35">
      <c r="A40" t="s">
        <v>56</v>
      </c>
    </row>
    <row r="41" spans="1:1" x14ac:dyDescent="0.35">
      <c r="A41" t="s">
        <v>3</v>
      </c>
    </row>
    <row r="42" spans="1:1" x14ac:dyDescent="0.35">
      <c r="A42" t="s">
        <v>62</v>
      </c>
    </row>
    <row r="43" spans="1:1" x14ac:dyDescent="0.35">
      <c r="A43" t="s">
        <v>80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74</v>
      </c>
    </row>
    <row r="49" spans="1:1" x14ac:dyDescent="0.35">
      <c r="A49" t="s">
        <v>75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82</v>
      </c>
    </row>
    <row r="55" spans="1:1" x14ac:dyDescent="0.35">
      <c r="A55" t="s">
        <v>67</v>
      </c>
    </row>
    <row r="56" spans="1:1" x14ac:dyDescent="0.35">
      <c r="A56" t="s">
        <v>68</v>
      </c>
    </row>
    <row r="57" spans="1:1" x14ac:dyDescent="0.35">
      <c r="A57" t="s">
        <v>76</v>
      </c>
    </row>
    <row r="58" spans="1:1" x14ac:dyDescent="0.35">
      <c r="A58" t="s">
        <v>78</v>
      </c>
    </row>
    <row r="59" spans="1:1" x14ac:dyDescent="0.35">
      <c r="A59" t="s">
        <v>69</v>
      </c>
    </row>
    <row r="60" spans="1:1" x14ac:dyDescent="0.35">
      <c r="A60" t="s">
        <v>72</v>
      </c>
    </row>
    <row r="61" spans="1:1" x14ac:dyDescent="0.35">
      <c r="A61" t="s">
        <v>77</v>
      </c>
    </row>
    <row r="62" spans="1:1" x14ac:dyDescent="0.35">
      <c r="A62" t="s">
        <v>71</v>
      </c>
    </row>
    <row r="63" spans="1:1" x14ac:dyDescent="0.35">
      <c r="A63" t="s">
        <v>83</v>
      </c>
    </row>
    <row r="64" spans="1:1" x14ac:dyDescent="0.35">
      <c r="A64" t="s">
        <v>73</v>
      </c>
    </row>
    <row r="65" spans="1:1" x14ac:dyDescent="0.35">
      <c r="A65" t="s">
        <v>23</v>
      </c>
    </row>
    <row r="66" spans="1:1" x14ac:dyDescent="0.35">
      <c r="A66" t="s">
        <v>24</v>
      </c>
    </row>
    <row r="67" spans="1:1" x14ac:dyDescent="0.35">
      <c r="A67" t="s">
        <v>25</v>
      </c>
    </row>
    <row r="68" spans="1:1" x14ac:dyDescent="0.35">
      <c r="A68" t="s">
        <v>26</v>
      </c>
    </row>
    <row r="69" spans="1:1" x14ac:dyDescent="0.35">
      <c r="A69" t="s">
        <v>7</v>
      </c>
    </row>
    <row r="71" spans="1:1" x14ac:dyDescent="0.35">
      <c r="A71" s="79" t="s">
        <v>126</v>
      </c>
    </row>
    <row r="72" spans="1:1" x14ac:dyDescent="0.35">
      <c r="A72" t="s">
        <v>127</v>
      </c>
    </row>
    <row r="73" spans="1:1" x14ac:dyDescent="0.35">
      <c r="A73" t="s">
        <v>128</v>
      </c>
    </row>
    <row r="74" spans="1:1" x14ac:dyDescent="0.35">
      <c r="A74" t="s">
        <v>122</v>
      </c>
    </row>
    <row r="75" spans="1:1" x14ac:dyDescent="0.35">
      <c r="A75" t="s">
        <v>123</v>
      </c>
    </row>
    <row r="76" spans="1:1" x14ac:dyDescent="0.35">
      <c r="A76" t="s">
        <v>133</v>
      </c>
    </row>
    <row r="77" spans="1:1" x14ac:dyDescent="0.35">
      <c r="A77" t="s">
        <v>134</v>
      </c>
    </row>
    <row r="78" spans="1:1" x14ac:dyDescent="0.35">
      <c r="A78" t="s">
        <v>135</v>
      </c>
    </row>
    <row r="79" spans="1:1" x14ac:dyDescent="0.35">
      <c r="A79" t="s">
        <v>136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2" workbookViewId="0">
      <selection activeCell="B60" sqref="B60:B61"/>
    </sheetView>
  </sheetViews>
  <sheetFormatPr defaultRowHeight="15.5" x14ac:dyDescent="0.35"/>
  <cols>
    <col min="2" max="2" width="82.4140625" bestFit="1" customWidth="1"/>
    <col min="4" max="4" width="9.83203125" bestFit="1" customWidth="1"/>
  </cols>
  <sheetData>
    <row r="1" spans="1:4" ht="18.5" x14ac:dyDescent="0.35">
      <c r="A1" s="3"/>
      <c r="B1" s="3"/>
      <c r="C1" s="2"/>
      <c r="D1" s="4"/>
    </row>
    <row r="2" spans="1:4" ht="18.5" x14ac:dyDescent="0.35">
      <c r="A2" s="4"/>
      <c r="B2" s="4"/>
      <c r="C2" s="2"/>
      <c r="D2" s="4"/>
    </row>
    <row r="3" spans="1:4" ht="18.5" x14ac:dyDescent="0.35">
      <c r="A3" s="4"/>
      <c r="B3" s="8" t="s">
        <v>84</v>
      </c>
      <c r="C3" s="2"/>
      <c r="D3" s="14">
        <v>43164</v>
      </c>
    </row>
    <row r="4" spans="1:4" ht="18.5" x14ac:dyDescent="0.35">
      <c r="A4" s="4"/>
      <c r="B4" s="2"/>
      <c r="C4" s="2"/>
      <c r="D4" s="15"/>
    </row>
    <row r="5" spans="1:4" ht="18.5" x14ac:dyDescent="0.35">
      <c r="A5" s="5"/>
      <c r="B5" s="5"/>
      <c r="C5" s="17"/>
      <c r="D5" s="5"/>
    </row>
    <row r="6" spans="1:4" ht="17" x14ac:dyDescent="0.35">
      <c r="A6" s="55"/>
      <c r="B6" s="56" t="s">
        <v>0</v>
      </c>
      <c r="C6" s="57" t="s">
        <v>5</v>
      </c>
      <c r="D6" s="55" t="s">
        <v>1</v>
      </c>
    </row>
    <row r="7" spans="1:4" ht="17" x14ac:dyDescent="0.35">
      <c r="A7" s="55"/>
      <c r="B7" s="56" t="s">
        <v>8</v>
      </c>
      <c r="C7" s="55"/>
      <c r="D7" s="55"/>
    </row>
    <row r="8" spans="1:4" ht="17" x14ac:dyDescent="0.35">
      <c r="A8" s="58"/>
      <c r="B8" s="56" t="s">
        <v>17</v>
      </c>
      <c r="C8" s="56"/>
      <c r="D8" s="58"/>
    </row>
    <row r="9" spans="1:4" ht="17" x14ac:dyDescent="0.35">
      <c r="A9" s="58"/>
      <c r="B9" s="59" t="s">
        <v>85</v>
      </c>
      <c r="C9" s="60"/>
      <c r="D9" s="58"/>
    </row>
    <row r="10" spans="1:4" ht="18.5" x14ac:dyDescent="0.35">
      <c r="A10" s="58"/>
      <c r="B10" s="61"/>
      <c r="C10" s="62"/>
      <c r="D10" s="58"/>
    </row>
    <row r="11" spans="1:4" ht="17" x14ac:dyDescent="0.35">
      <c r="A11" s="58"/>
      <c r="B11" s="63" t="s">
        <v>86</v>
      </c>
      <c r="C11" s="62">
        <v>4</v>
      </c>
      <c r="D11" s="58">
        <f>C11/8</f>
        <v>0.5</v>
      </c>
    </row>
    <row r="12" spans="1:4" ht="17" x14ac:dyDescent="0.35">
      <c r="A12" s="58"/>
      <c r="B12" s="63" t="s">
        <v>87</v>
      </c>
      <c r="C12" s="62"/>
      <c r="D12" s="58"/>
    </row>
    <row r="13" spans="1:4" ht="17" x14ac:dyDescent="0.35">
      <c r="A13" s="58"/>
      <c r="B13" s="64" t="s">
        <v>88</v>
      </c>
      <c r="C13" s="62">
        <v>4</v>
      </c>
      <c r="D13" s="58">
        <f t="shared" ref="D13:D53" si="0">C13/8</f>
        <v>0.5</v>
      </c>
    </row>
    <row r="14" spans="1:4" ht="17" x14ac:dyDescent="0.35">
      <c r="A14" s="58"/>
      <c r="B14" s="63" t="s">
        <v>89</v>
      </c>
      <c r="C14" s="62"/>
      <c r="D14" s="58"/>
    </row>
    <row r="15" spans="1:4" ht="17" x14ac:dyDescent="0.35">
      <c r="A15" s="58"/>
      <c r="B15" s="65" t="s">
        <v>90</v>
      </c>
      <c r="C15" s="62">
        <v>8</v>
      </c>
      <c r="D15" s="58">
        <f t="shared" si="0"/>
        <v>1</v>
      </c>
    </row>
    <row r="16" spans="1:4" ht="17" x14ac:dyDescent="0.35">
      <c r="A16" s="58"/>
      <c r="B16" s="65" t="s">
        <v>91</v>
      </c>
      <c r="C16" s="62"/>
      <c r="D16" s="58">
        <f t="shared" si="0"/>
        <v>0</v>
      </c>
    </row>
    <row r="17" spans="1:4" ht="17" x14ac:dyDescent="0.35">
      <c r="A17" s="58"/>
      <c r="B17" s="65" t="s">
        <v>90</v>
      </c>
      <c r="C17" s="62">
        <v>8</v>
      </c>
      <c r="D17" s="58">
        <f t="shared" si="0"/>
        <v>1</v>
      </c>
    </row>
    <row r="18" spans="1:4" ht="17" x14ac:dyDescent="0.35">
      <c r="A18" s="58"/>
      <c r="B18" s="66" t="s">
        <v>92</v>
      </c>
      <c r="C18" s="62"/>
      <c r="D18" s="58">
        <f t="shared" si="0"/>
        <v>0</v>
      </c>
    </row>
    <row r="19" spans="1:4" ht="17" x14ac:dyDescent="0.35">
      <c r="A19" s="58"/>
      <c r="B19" s="65" t="s">
        <v>93</v>
      </c>
      <c r="C19" s="62">
        <v>4</v>
      </c>
      <c r="D19" s="58">
        <f t="shared" si="0"/>
        <v>0.5</v>
      </c>
    </row>
    <row r="20" spans="1:4" ht="17" x14ac:dyDescent="0.35">
      <c r="A20" s="58"/>
      <c r="B20" s="66" t="s">
        <v>94</v>
      </c>
      <c r="C20" s="62"/>
      <c r="D20" s="58">
        <f t="shared" si="0"/>
        <v>0</v>
      </c>
    </row>
    <row r="21" spans="1:4" ht="17" x14ac:dyDescent="0.35">
      <c r="A21" s="58"/>
      <c r="B21" s="65" t="s">
        <v>95</v>
      </c>
      <c r="C21" s="62">
        <v>2</v>
      </c>
      <c r="D21" s="58">
        <f t="shared" si="0"/>
        <v>0.25</v>
      </c>
    </row>
    <row r="22" spans="1:4" ht="17" x14ac:dyDescent="0.35">
      <c r="A22" s="58"/>
      <c r="B22" s="66" t="s">
        <v>96</v>
      </c>
      <c r="C22" s="62"/>
      <c r="D22" s="58">
        <f t="shared" si="0"/>
        <v>0</v>
      </c>
    </row>
    <row r="23" spans="1:4" ht="17" x14ac:dyDescent="0.35">
      <c r="A23" s="58"/>
      <c r="B23" s="65" t="s">
        <v>95</v>
      </c>
      <c r="C23" s="62">
        <v>8</v>
      </c>
      <c r="D23" s="58">
        <f t="shared" si="0"/>
        <v>1</v>
      </c>
    </row>
    <row r="24" spans="1:4" ht="17" x14ac:dyDescent="0.35">
      <c r="A24" s="58"/>
      <c r="B24" s="66" t="s">
        <v>97</v>
      </c>
      <c r="C24" s="62"/>
      <c r="D24" s="58">
        <f t="shared" si="0"/>
        <v>0</v>
      </c>
    </row>
    <row r="25" spans="1:4" ht="17" x14ac:dyDescent="0.35">
      <c r="A25" s="58"/>
      <c r="B25" s="65" t="s">
        <v>98</v>
      </c>
      <c r="C25" s="62">
        <v>8</v>
      </c>
      <c r="D25" s="58">
        <f t="shared" si="0"/>
        <v>1</v>
      </c>
    </row>
    <row r="26" spans="1:4" ht="17" x14ac:dyDescent="0.35">
      <c r="A26" s="58"/>
      <c r="B26" s="66" t="s">
        <v>99</v>
      </c>
      <c r="C26" s="62"/>
      <c r="D26" s="58">
        <f t="shared" si="0"/>
        <v>0</v>
      </c>
    </row>
    <row r="27" spans="1:4" ht="17" x14ac:dyDescent="0.35">
      <c r="A27" s="58"/>
      <c r="B27" s="66" t="s">
        <v>100</v>
      </c>
      <c r="C27" s="62">
        <v>8</v>
      </c>
      <c r="D27" s="58">
        <f t="shared" si="0"/>
        <v>1</v>
      </c>
    </row>
    <row r="28" spans="1:4" ht="17" x14ac:dyDescent="0.35">
      <c r="A28" s="58"/>
      <c r="B28" s="66" t="s">
        <v>101</v>
      </c>
      <c r="C28" s="62"/>
      <c r="D28" s="58">
        <f t="shared" si="0"/>
        <v>0</v>
      </c>
    </row>
    <row r="29" spans="1:4" ht="17" x14ac:dyDescent="0.35">
      <c r="A29" s="58"/>
      <c r="B29" s="66" t="s">
        <v>102</v>
      </c>
      <c r="C29" s="62">
        <v>32</v>
      </c>
      <c r="D29" s="58">
        <f t="shared" si="0"/>
        <v>4</v>
      </c>
    </row>
    <row r="30" spans="1:4" ht="17" x14ac:dyDescent="0.35">
      <c r="A30" s="58"/>
      <c r="B30" s="66" t="s">
        <v>103</v>
      </c>
      <c r="C30" s="62"/>
      <c r="D30" s="58">
        <f t="shared" si="0"/>
        <v>0</v>
      </c>
    </row>
    <row r="31" spans="1:4" ht="17" x14ac:dyDescent="0.35">
      <c r="A31" s="58"/>
      <c r="B31" s="66" t="s">
        <v>100</v>
      </c>
      <c r="C31" s="62">
        <v>8</v>
      </c>
      <c r="D31" s="58">
        <f t="shared" si="0"/>
        <v>1</v>
      </c>
    </row>
    <row r="32" spans="1:4" ht="17" x14ac:dyDescent="0.35">
      <c r="A32" s="58"/>
      <c r="B32" s="66" t="s">
        <v>104</v>
      </c>
      <c r="C32" s="62"/>
      <c r="D32" s="58">
        <f t="shared" si="0"/>
        <v>0</v>
      </c>
    </row>
    <row r="33" spans="1:4" ht="17" x14ac:dyDescent="0.35">
      <c r="A33" s="58"/>
      <c r="B33" s="66" t="s">
        <v>105</v>
      </c>
      <c r="C33" s="62">
        <v>6</v>
      </c>
      <c r="D33" s="58">
        <f t="shared" si="0"/>
        <v>0.75</v>
      </c>
    </row>
    <row r="34" spans="1:4" ht="17" x14ac:dyDescent="0.35">
      <c r="A34" s="58"/>
      <c r="B34" s="66" t="s">
        <v>106</v>
      </c>
      <c r="C34" s="62"/>
      <c r="D34" s="58">
        <f t="shared" si="0"/>
        <v>0</v>
      </c>
    </row>
    <row r="35" spans="1:4" ht="17" x14ac:dyDescent="0.35">
      <c r="A35" s="58"/>
      <c r="B35" s="66" t="s">
        <v>107</v>
      </c>
      <c r="C35" s="62">
        <v>6</v>
      </c>
      <c r="D35" s="58">
        <f t="shared" si="0"/>
        <v>0.75</v>
      </c>
    </row>
    <row r="36" spans="1:4" ht="17" x14ac:dyDescent="0.35">
      <c r="A36" s="58"/>
      <c r="B36" s="66" t="s">
        <v>108</v>
      </c>
      <c r="C36" s="62"/>
      <c r="D36" s="58">
        <f t="shared" si="0"/>
        <v>0</v>
      </c>
    </row>
    <row r="37" spans="1:4" ht="17" x14ac:dyDescent="0.35">
      <c r="A37" s="58"/>
      <c r="B37" s="65" t="s">
        <v>98</v>
      </c>
      <c r="C37" s="62">
        <v>4</v>
      </c>
      <c r="D37" s="58">
        <f t="shared" si="0"/>
        <v>0.5</v>
      </c>
    </row>
    <row r="38" spans="1:4" ht="17" x14ac:dyDescent="0.35">
      <c r="A38" s="58"/>
      <c r="B38" s="66" t="s">
        <v>109</v>
      </c>
      <c r="C38" s="62"/>
      <c r="D38" s="58">
        <f t="shared" si="0"/>
        <v>0</v>
      </c>
    </row>
    <row r="39" spans="1:4" ht="17" x14ac:dyDescent="0.35">
      <c r="A39" s="58"/>
      <c r="B39" s="65" t="s">
        <v>95</v>
      </c>
      <c r="C39" s="62">
        <v>4</v>
      </c>
      <c r="D39" s="58">
        <f t="shared" si="0"/>
        <v>0.5</v>
      </c>
    </row>
    <row r="40" spans="1:4" ht="17" x14ac:dyDescent="0.35">
      <c r="A40" s="58"/>
      <c r="B40" s="66" t="s">
        <v>110</v>
      </c>
      <c r="C40" s="62"/>
      <c r="D40" s="58">
        <f t="shared" si="0"/>
        <v>0</v>
      </c>
    </row>
    <row r="41" spans="1:4" ht="17" x14ac:dyDescent="0.35">
      <c r="A41" s="58"/>
      <c r="B41" s="65" t="s">
        <v>98</v>
      </c>
      <c r="C41" s="62">
        <v>4</v>
      </c>
      <c r="D41" s="58">
        <f t="shared" si="0"/>
        <v>0.5</v>
      </c>
    </row>
    <row r="42" spans="1:4" ht="17" x14ac:dyDescent="0.35">
      <c r="A42" s="58"/>
      <c r="B42" s="67" t="s">
        <v>111</v>
      </c>
      <c r="C42" s="62"/>
      <c r="D42" s="58">
        <f t="shared" si="0"/>
        <v>0</v>
      </c>
    </row>
    <row r="43" spans="1:4" ht="17" x14ac:dyDescent="0.35">
      <c r="A43" s="58"/>
      <c r="B43" s="65" t="s">
        <v>95</v>
      </c>
      <c r="C43" s="62">
        <v>4</v>
      </c>
      <c r="D43" s="58">
        <f t="shared" si="0"/>
        <v>0.5</v>
      </c>
    </row>
    <row r="44" spans="1:4" ht="17" x14ac:dyDescent="0.35">
      <c r="A44" s="58"/>
      <c r="B44" s="66" t="s">
        <v>112</v>
      </c>
      <c r="C44" s="62"/>
      <c r="D44" s="58">
        <f t="shared" si="0"/>
        <v>0</v>
      </c>
    </row>
    <row r="45" spans="1:4" ht="17" x14ac:dyDescent="0.35">
      <c r="A45" s="58"/>
      <c r="B45" s="65" t="s">
        <v>98</v>
      </c>
      <c r="C45" s="62">
        <v>16</v>
      </c>
      <c r="D45" s="58">
        <f t="shared" si="0"/>
        <v>2</v>
      </c>
    </row>
    <row r="46" spans="1:4" ht="17" x14ac:dyDescent="0.35">
      <c r="A46" s="58"/>
      <c r="B46" s="66" t="s">
        <v>113</v>
      </c>
      <c r="C46" s="62"/>
      <c r="D46" s="58">
        <f t="shared" si="0"/>
        <v>0</v>
      </c>
    </row>
    <row r="47" spans="1:4" ht="17" x14ac:dyDescent="0.35">
      <c r="A47" s="58"/>
      <c r="B47" s="65" t="s">
        <v>114</v>
      </c>
      <c r="C47" s="62">
        <v>16</v>
      </c>
      <c r="D47" s="58">
        <f>C47/8</f>
        <v>2</v>
      </c>
    </row>
    <row r="48" spans="1:4" ht="17" x14ac:dyDescent="0.35">
      <c r="A48" s="58"/>
      <c r="B48" s="66" t="s">
        <v>115</v>
      </c>
      <c r="C48" s="62"/>
      <c r="D48" s="58">
        <f t="shared" si="0"/>
        <v>0</v>
      </c>
    </row>
    <row r="49" spans="1:4" ht="17" x14ac:dyDescent="0.35">
      <c r="A49" s="58"/>
      <c r="B49" s="66" t="s">
        <v>116</v>
      </c>
      <c r="C49" s="62">
        <v>16</v>
      </c>
      <c r="D49" s="58">
        <f t="shared" si="0"/>
        <v>2</v>
      </c>
    </row>
    <row r="50" spans="1:4" ht="17" x14ac:dyDescent="0.35">
      <c r="A50" s="58"/>
      <c r="B50" s="66" t="s">
        <v>117</v>
      </c>
      <c r="C50" s="62"/>
      <c r="D50" s="58">
        <f t="shared" si="0"/>
        <v>0</v>
      </c>
    </row>
    <row r="51" spans="1:4" ht="17" x14ac:dyDescent="0.35">
      <c r="A51" s="58"/>
      <c r="B51" s="66" t="s">
        <v>118</v>
      </c>
      <c r="C51" s="62">
        <v>8</v>
      </c>
      <c r="D51" s="58">
        <f t="shared" si="0"/>
        <v>1</v>
      </c>
    </row>
    <row r="52" spans="1:4" ht="17" x14ac:dyDescent="0.35">
      <c r="A52" s="58"/>
      <c r="B52" s="66" t="s">
        <v>119</v>
      </c>
      <c r="C52" s="62"/>
      <c r="D52" s="58">
        <f t="shared" si="0"/>
        <v>0</v>
      </c>
    </row>
    <row r="53" spans="1:4" ht="17" x14ac:dyDescent="0.35">
      <c r="A53" s="58"/>
      <c r="B53" s="65" t="s">
        <v>98</v>
      </c>
      <c r="C53" s="62">
        <v>16</v>
      </c>
      <c r="D53" s="58">
        <f t="shared" si="0"/>
        <v>2</v>
      </c>
    </row>
    <row r="54" spans="1:4" x14ac:dyDescent="0.35">
      <c r="A54" s="68"/>
      <c r="B54" s="69" t="s">
        <v>120</v>
      </c>
      <c r="C54" s="70"/>
      <c r="D54" s="71">
        <f>SUM(D11:D53)</f>
        <v>24.25</v>
      </c>
    </row>
    <row r="55" spans="1:4" x14ac:dyDescent="0.35">
      <c r="B55" s="72"/>
    </row>
    <row r="58" spans="1:4" x14ac:dyDescent="0.35">
      <c r="C58" s="73"/>
      <c r="D58" s="73"/>
    </row>
    <row r="59" spans="1:4" x14ac:dyDescent="0.35">
      <c r="B59" t="s">
        <v>121</v>
      </c>
      <c r="C59" s="74"/>
      <c r="D59" s="74"/>
    </row>
    <row r="60" spans="1:4" x14ac:dyDescent="0.35">
      <c r="B60" s="74" t="s">
        <v>122</v>
      </c>
    </row>
    <row r="61" spans="1:4" x14ac:dyDescent="0.35">
      <c r="B61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Pharmacy</vt:lpstr>
      <vt:lpstr>Sheet2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2018-03-05T13:28:16Z</dcterms:modified>
</cp:coreProperties>
</file>