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ocuments\proposal\Reda ecommerce\"/>
    </mc:Choice>
  </mc:AlternateContent>
  <bookViews>
    <workbookView xWindow="0" yWindow="0" windowWidth="19170" windowHeight="3450"/>
  </bookViews>
  <sheets>
    <sheet name="Total Estimate" sheetId="3" r:id="rId1"/>
    <sheet name="Effort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H4" i="3"/>
  <c r="C10" i="3"/>
  <c r="G5" i="3"/>
  <c r="D54" i="2"/>
  <c r="D55" i="2" s="1"/>
  <c r="C12" i="3" l="1"/>
  <c r="C31" i="3" s="1"/>
  <c r="C17" i="3"/>
  <c r="E4" i="3" l="1"/>
  <c r="H6" i="3" s="1"/>
  <c r="F4" i="3" l="1"/>
  <c r="E6" i="3"/>
  <c r="F6" i="3" s="1"/>
  <c r="E5" i="3"/>
  <c r="F5" i="3" s="1"/>
  <c r="E21" i="3" l="1"/>
  <c r="E16" i="3"/>
  <c r="E20" i="3"/>
  <c r="E15" i="3"/>
  <c r="F10" i="3"/>
  <c r="E19" i="3"/>
  <c r="F9" i="3"/>
  <c r="E14" i="3"/>
</calcChain>
</file>

<file path=xl/comments1.xml><?xml version="1.0" encoding="utf-8"?>
<comments xmlns="http://schemas.openxmlformats.org/spreadsheetml/2006/main">
  <authors>
    <author>Rajasekhar, Vishnusekhar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 xml:space="preserve">Prashant Thomas:
</t>
        </r>
        <r>
          <rPr>
            <sz val="9"/>
            <color indexed="81"/>
            <rFont val="Tahoma"/>
            <family val="2"/>
          </rPr>
          <t>Please enter your estimated start date here</t>
        </r>
      </text>
    </comment>
  </commentList>
</comments>
</file>

<file path=xl/sharedStrings.xml><?xml version="1.0" encoding="utf-8"?>
<sst xmlns="http://schemas.openxmlformats.org/spreadsheetml/2006/main" count="127" uniqueCount="110">
  <si>
    <t>Phase</t>
  </si>
  <si>
    <t>Man Days</t>
  </si>
  <si>
    <t>SignRequirement Gathering Complete and Sign  -Off</t>
  </si>
  <si>
    <t>System Study, SRS &amp; HLD</t>
  </si>
  <si>
    <t>Create &amp; Integrate plugins, extensions etc.</t>
  </si>
  <si>
    <t>Go Live</t>
  </si>
  <si>
    <t>Design</t>
  </si>
  <si>
    <t>Development</t>
  </si>
  <si>
    <t>Testing</t>
  </si>
  <si>
    <t>Deployment</t>
  </si>
  <si>
    <t>Sl. No.</t>
  </si>
  <si>
    <t>Product Log</t>
  </si>
  <si>
    <t>Comments</t>
  </si>
  <si>
    <t>About Us</t>
  </si>
  <si>
    <t>Contact Us</t>
  </si>
  <si>
    <t>Total</t>
  </si>
  <si>
    <t>Cumulative Total</t>
  </si>
  <si>
    <t>Mentis Loyalty Application</t>
  </si>
  <si>
    <t>Effort may vary depending on the time spend in requirement gathering and confirmation</t>
  </si>
  <si>
    <t>Administration</t>
  </si>
  <si>
    <t>Entitlements (page access rights etc.)</t>
  </si>
  <si>
    <t>Create and raise invoices</t>
  </si>
  <si>
    <t>Report generation</t>
  </si>
  <si>
    <t>Reports need to be defined and the number of reports may cause varainces in the effort mentioned</t>
  </si>
  <si>
    <t>Users and roles, products, categories</t>
  </si>
  <si>
    <t>System maintenance scripts and mitigation scripts</t>
  </si>
  <si>
    <t>administer loyalty programs</t>
  </si>
  <si>
    <t>Customer Support &amp; Service</t>
  </si>
  <si>
    <t>Lead generation, oppurtunity management, Account management</t>
  </si>
  <si>
    <t>campaign management, inbound marketing</t>
  </si>
  <si>
    <t>strategic Sales and market analysis</t>
  </si>
  <si>
    <t>Analytics</t>
  </si>
  <si>
    <t xml:space="preserve">Development
&amp;
Campaign Models </t>
  </si>
  <si>
    <t>Since this is a TBD activity (customer service), the activities listed here are capabilities that Verbat can deliver in enabling business continuity, business process defenition &amp; customoer retention</t>
  </si>
  <si>
    <t>Customers</t>
  </si>
  <si>
    <t>Registration</t>
  </si>
  <si>
    <t>Loyalty program selection</t>
  </si>
  <si>
    <t>Coupon &amp; discount redemptions</t>
  </si>
  <si>
    <t>Reports</t>
  </si>
  <si>
    <t>Mentis Core Engine Services</t>
  </si>
  <si>
    <t>Basic application framework (includes authentication, authorization, logging &amp; auditing</t>
  </si>
  <si>
    <t>Payment gateway integration</t>
  </si>
  <si>
    <t>Loyalty Program engine(Loyalty card integration service, Loyalty program management, Loyalty customer onboarding, Rule based account management)</t>
  </si>
  <si>
    <t>Information management (Reports, analytics, business intelligence)</t>
  </si>
  <si>
    <t>HTML Prototype Approval</t>
  </si>
  <si>
    <t>Theme selection &amp; HTML Prototype with responsive design</t>
  </si>
  <si>
    <t>General Pages</t>
  </si>
  <si>
    <t>Home</t>
  </si>
  <si>
    <t>Social media plugins</t>
  </si>
  <si>
    <t>Search</t>
  </si>
  <si>
    <t>Database design</t>
  </si>
  <si>
    <t>Code Review + QA + Bugfix</t>
  </si>
  <si>
    <t xml:space="preserve">QA </t>
  </si>
  <si>
    <t>UAT</t>
  </si>
  <si>
    <t xml:space="preserve">SSL Implementation and other security features such as CORS (if required) </t>
  </si>
  <si>
    <t>Release</t>
  </si>
  <si>
    <t>Project Name  : Crowd Invest Mobile Development Estimate ( Android )</t>
  </si>
  <si>
    <t xml:space="preserve">Inputs </t>
  </si>
  <si>
    <t xml:space="preserve">    Estimation Summary (Hours and Business days)</t>
  </si>
  <si>
    <r>
      <rPr>
        <b/>
        <sz val="10"/>
        <color theme="1"/>
        <rFont val="Arial"/>
        <family val="2"/>
      </rPr>
      <t>Risk and/or "unknown"</t>
    </r>
    <r>
      <rPr>
        <sz val="10"/>
        <color theme="1"/>
        <rFont val="Arial"/>
        <family val="2"/>
      </rPr>
      <t xml:space="preserve"> (25% ; 50% ; 25% ; 10%)</t>
    </r>
  </si>
  <si>
    <t>Optimistic hours</t>
  </si>
  <si>
    <r>
      <rPr>
        <b/>
        <sz val="10"/>
        <color theme="1"/>
        <rFont val="Arial"/>
        <family val="2"/>
      </rPr>
      <t xml:space="preserve">Project Complexity scale    </t>
    </r>
    <r>
      <rPr>
        <sz val="10"/>
        <color theme="1"/>
        <rFont val="Arial"/>
        <family val="2"/>
      </rPr>
      <t xml:space="preserve">                                                       Extreme(100%); high(50%) ;                                               medium(25%) ; low(10%)</t>
    </r>
  </si>
  <si>
    <t>Most likely hours**</t>
  </si>
  <si>
    <t>Average productive hours per day</t>
  </si>
  <si>
    <t>Pessimistic hours*</t>
  </si>
  <si>
    <t>Estimation parameters</t>
  </si>
  <si>
    <t xml:space="preserve">Hours </t>
  </si>
  <si>
    <t>Requirement gathering</t>
  </si>
  <si>
    <t>Expected Duration</t>
  </si>
  <si>
    <t>Hours</t>
  </si>
  <si>
    <t>Research and analysis</t>
  </si>
  <si>
    <t>Triangular distribution method</t>
  </si>
  <si>
    <t>Beta distribution (PERT technique)</t>
  </si>
  <si>
    <t xml:space="preserve">Finish Date </t>
  </si>
  <si>
    <t>Training</t>
  </si>
  <si>
    <t>Earliest start date</t>
  </si>
  <si>
    <t>5/2/2016</t>
  </si>
  <si>
    <t>Documentation</t>
  </si>
  <si>
    <t>Earliest completion date</t>
  </si>
  <si>
    <t>Optimistic</t>
  </si>
  <si>
    <t>Meetings</t>
  </si>
  <si>
    <t>Most likely</t>
  </si>
  <si>
    <t xml:space="preserve">Migration (data or content) </t>
  </si>
  <si>
    <t>Pessimistic</t>
  </si>
  <si>
    <t>Project management</t>
  </si>
  <si>
    <t>Latest start date</t>
  </si>
  <si>
    <t>Latest  completion date</t>
  </si>
  <si>
    <t>Accessibility test</t>
  </si>
  <si>
    <t>Pre deployment process</t>
  </si>
  <si>
    <t>Post production testing</t>
  </si>
  <si>
    <r>
      <t>Pessimistic case buffer</t>
    </r>
    <r>
      <rPr>
        <sz val="10"/>
        <color theme="1"/>
        <rFont val="Arial"/>
        <family val="2"/>
      </rPr>
      <t xml:space="preserve"> (in percentage)</t>
    </r>
  </si>
  <si>
    <t>Knowledge transfer/ Service transition</t>
  </si>
  <si>
    <r>
      <t xml:space="preserve">No of resources </t>
    </r>
    <r>
      <rPr>
        <sz val="10"/>
        <color theme="1"/>
        <rFont val="Arial"/>
        <family val="2"/>
      </rPr>
      <t>(This will impact the number of business days to complete and finish date calculation.) on average</t>
    </r>
  </si>
  <si>
    <t xml:space="preserve">Marketing </t>
  </si>
  <si>
    <t>Project retrospective</t>
  </si>
  <si>
    <t xml:space="preserve">* Pessimistic hours= Best case hours+ Pessimistic case buffer                                                               **Most likely=(Optimistic + Pessimistic )/2                                                              ***Excluded Saturdays, Sundays and state holidays </t>
  </si>
  <si>
    <t xml:space="preserve">Total </t>
  </si>
  <si>
    <t>Holidays in 2016</t>
  </si>
  <si>
    <t>Date</t>
  </si>
  <si>
    <t xml:space="preserve"> New Year's Day </t>
  </si>
  <si>
    <t>Republic Day</t>
  </si>
  <si>
    <t>Monty Thursday</t>
  </si>
  <si>
    <t>Good Friday</t>
  </si>
  <si>
    <t>Vishu</t>
  </si>
  <si>
    <t>May Day</t>
  </si>
  <si>
    <t>Assembly Elections</t>
  </si>
  <si>
    <t>Onam</t>
  </si>
  <si>
    <t>Gandhu Jayanthi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</si>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</sst>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8">
    <xf numFmtId="0" fontId="0" fillId="0" borderId="0" xfId="0"/>
    <xf numFmtId="0" fontId="0" fillId="0" borderId="0" xfId="0" applyAlignment="1"/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0" fillId="0" borderId="3" xfId="0" applyBorder="1"/>
    <xf numFmtId="0" fontId="6" fillId="5" borderId="4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 vertical="center"/>
    </xf>
    <xf numFmtId="1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left" vertical="center"/>
    </xf>
    <xf numFmtId="0" fontId="0" fillId="0" borderId="0" xfId="0" applyBorder="1"/>
    <xf numFmtId="0" fontId="0" fillId="7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8" borderId="11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top" wrapText="1"/>
    </xf>
    <xf numFmtId="0" fontId="7" fillId="8" borderId="11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indent="1"/>
    </xf>
    <xf numFmtId="0" fontId="0" fillId="0" borderId="9" xfId="0" applyBorder="1" applyAlignment="1">
      <alignment horizontal="center" vertical="center" wrapText="1"/>
    </xf>
    <xf numFmtId="0" fontId="9" fillId="5" borderId="9" xfId="0" applyFont="1" applyFill="1" applyBorder="1" applyAlignment="1">
      <alignment horizontal="left" vertical="top" wrapText="1"/>
    </xf>
    <xf numFmtId="0" fontId="0" fillId="8" borderId="11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left"/>
    </xf>
    <xf numFmtId="0" fontId="7" fillId="9" borderId="7" xfId="0" applyFont="1" applyFill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5" borderId="7" xfId="0" applyFont="1" applyFill="1" applyBorder="1" applyAlignment="1">
      <alignment horizontal="left" wrapText="1" indent="1"/>
    </xf>
    <xf numFmtId="0" fontId="0" fillId="5" borderId="1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horizontal="center" vertical="top"/>
    </xf>
    <xf numFmtId="0" fontId="11" fillId="11" borderId="0" xfId="0" applyFont="1" applyFill="1" applyBorder="1" applyAlignment="1">
      <alignment horizontal="center" vertical="top"/>
    </xf>
    <xf numFmtId="0" fontId="11" fillId="11" borderId="17" xfId="0" applyFont="1" applyFill="1" applyBorder="1" applyAlignment="1">
      <alignment horizontal="center" vertical="top"/>
    </xf>
    <xf numFmtId="0" fontId="12" fillId="0" borderId="7" xfId="0" applyFont="1" applyBorder="1"/>
    <xf numFmtId="1" fontId="12" fillId="0" borderId="7" xfId="0" applyNumberFormat="1" applyFont="1" applyBorder="1" applyAlignment="1">
      <alignment horizontal="center"/>
    </xf>
    <xf numFmtId="0" fontId="12" fillId="0" borderId="20" xfId="0" applyFont="1" applyBorder="1"/>
    <xf numFmtId="1" fontId="13" fillId="4" borderId="21" xfId="3" applyNumberFormat="1" applyFont="1" applyBorder="1" applyAlignment="1">
      <alignment horizontal="center"/>
    </xf>
    <xf numFmtId="1" fontId="0" fillId="0" borderId="0" xfId="0" applyNumberFormat="1"/>
    <xf numFmtId="0" fontId="12" fillId="0" borderId="7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1" fontId="14" fillId="2" borderId="17" xfId="1" applyNumberFormat="1" applyFont="1" applyBorder="1" applyAlignment="1">
      <alignment horizontal="center" vertical="center"/>
    </xf>
    <xf numFmtId="0" fontId="12" fillId="0" borderId="22" xfId="0" applyFont="1" applyBorder="1"/>
    <xf numFmtId="1" fontId="15" fillId="3" borderId="23" xfId="2" applyNumberFormat="1" applyFont="1" applyBorder="1" applyAlignment="1">
      <alignment horizontal="center"/>
    </xf>
    <xf numFmtId="0" fontId="10" fillId="0" borderId="10" xfId="0" applyFont="1" applyBorder="1"/>
    <xf numFmtId="0" fontId="10" fillId="0" borderId="13" xfId="0" applyFont="1" applyBorder="1" applyAlignment="1">
      <alignment horizontal="center"/>
    </xf>
    <xf numFmtId="0" fontId="12" fillId="0" borderId="0" xfId="0" applyFont="1"/>
    <xf numFmtId="0" fontId="12" fillId="0" borderId="17" xfId="0" applyFont="1" applyBorder="1" applyAlignment="1">
      <alignment horizontal="center"/>
    </xf>
    <xf numFmtId="0" fontId="12" fillId="0" borderId="3" xfId="0" applyFont="1" applyBorder="1"/>
    <xf numFmtId="0" fontId="12" fillId="0" borderId="7" xfId="0" applyFont="1" applyBorder="1" applyAlignment="1">
      <alignment horizontal="center"/>
    </xf>
    <xf numFmtId="0" fontId="10" fillId="0" borderId="3" xfId="0" applyFont="1" applyBorder="1"/>
    <xf numFmtId="0" fontId="10" fillId="0" borderId="17" xfId="0" applyFont="1" applyBorder="1" applyAlignment="1">
      <alignment horizontal="center"/>
    </xf>
    <xf numFmtId="0" fontId="12" fillId="0" borderId="3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2" fillId="0" borderId="17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1" fontId="12" fillId="0" borderId="17" xfId="0" applyNumberFormat="1" applyFont="1" applyBorder="1" applyAlignment="1">
      <alignment horizontal="center"/>
    </xf>
    <xf numFmtId="0" fontId="12" fillId="0" borderId="17" xfId="0" applyFont="1" applyBorder="1"/>
    <xf numFmtId="0" fontId="16" fillId="11" borderId="0" xfId="3" applyFont="1" applyFill="1" applyBorder="1"/>
    <xf numFmtId="14" fontId="12" fillId="0" borderId="17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164" fontId="12" fillId="0" borderId="7" xfId="0" quotePrefix="1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164" fontId="13" fillId="4" borderId="0" xfId="3" quotePrefix="1" applyNumberFormat="1" applyFont="1" applyBorder="1" applyAlignment="1">
      <alignment horizontal="center"/>
    </xf>
    <xf numFmtId="164" fontId="14" fillId="2" borderId="0" xfId="1" quotePrefix="1" applyNumberFormat="1" applyFont="1" applyBorder="1" applyAlignment="1">
      <alignment horizontal="center"/>
    </xf>
    <xf numFmtId="164" fontId="15" fillId="3" borderId="0" xfId="2" quotePrefix="1" applyNumberFormat="1" applyFont="1" applyBorder="1" applyAlignment="1">
      <alignment horizontal="center"/>
    </xf>
    <xf numFmtId="164" fontId="12" fillId="0" borderId="0" xfId="0" quotePrefix="1" applyNumberFormat="1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9" xfId="0" applyFont="1" applyBorder="1"/>
    <xf numFmtId="0" fontId="16" fillId="12" borderId="19" xfId="0" applyFont="1" applyFill="1" applyBorder="1"/>
    <xf numFmtId="0" fontId="16" fillId="12" borderId="6" xfId="0" applyFont="1" applyFill="1" applyBorder="1" applyAlignment="1">
      <alignment horizontal="center"/>
    </xf>
    <xf numFmtId="0" fontId="16" fillId="12" borderId="14" xfId="0" applyFont="1" applyFill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1" fillId="13" borderId="16" xfId="0" applyFont="1" applyFill="1" applyBorder="1" applyAlignment="1">
      <alignment horizontal="center"/>
    </xf>
    <xf numFmtId="0" fontId="5" fillId="11" borderId="24" xfId="0" applyFont="1" applyFill="1" applyBorder="1"/>
    <xf numFmtId="0" fontId="5" fillId="11" borderId="25" xfId="0" applyFont="1" applyFill="1" applyBorder="1" applyAlignment="1">
      <alignment horizontal="center" wrapText="1"/>
    </xf>
    <xf numFmtId="0" fontId="0" fillId="0" borderId="26" xfId="0" applyBorder="1"/>
    <xf numFmtId="16" fontId="19" fillId="0" borderId="27" xfId="0" applyNumberFormat="1" applyFont="1" applyBorder="1"/>
    <xf numFmtId="0" fontId="0" fillId="0" borderId="26" xfId="0" applyFill="1" applyBorder="1"/>
    <xf numFmtId="0" fontId="0" fillId="0" borderId="28" xfId="0" applyBorder="1"/>
    <xf numFmtId="16" fontId="19" fillId="0" borderId="29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95250</xdr:rowOff>
    </xdr:from>
    <xdr:to>
      <xdr:col>1</xdr:col>
      <xdr:colOff>1229399</xdr:colOff>
      <xdr:row>4</xdr:row>
      <xdr:rowOff>162125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33375"/>
          <a:ext cx="1667549" cy="638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10030/Documents/proposal/LMSWEB/projectestimationLMSve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stimate"/>
      <sheetName val="Hybrid App"/>
      <sheetName val="Sheet4"/>
      <sheetName val="Prioritization"/>
    </sheetNames>
    <sheetDataSet>
      <sheetData sheetId="0"/>
      <sheetData sheetId="1"/>
      <sheetData sheetId="2">
        <row r="83">
          <cell r="C83">
            <v>220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B21" sqref="B21"/>
    </sheetView>
  </sheetViews>
  <sheetFormatPr defaultRowHeight="15" x14ac:dyDescent="0.25"/>
  <cols>
    <col min="2" max="2" width="44.5703125" bestFit="1" customWidth="1"/>
    <col min="3" max="3" width="6.7109375" bestFit="1" customWidth="1"/>
    <col min="4" max="4" width="30.28515625" bestFit="1" customWidth="1"/>
    <col min="6" max="6" width="10.7109375" bestFit="1" customWidth="1"/>
    <col min="8" max="8" width="15.42578125" hidden="1" customWidth="1"/>
    <col min="10" max="10" width="18.28515625" bestFit="1" customWidth="1"/>
    <col min="11" max="11" width="8.7109375" bestFit="1" customWidth="1"/>
  </cols>
  <sheetData>
    <row r="1" spans="2:11" x14ac:dyDescent="0.25">
      <c r="B1" s="128"/>
      <c r="C1" s="129"/>
      <c r="D1" s="129"/>
      <c r="E1" s="129"/>
      <c r="F1" s="130"/>
    </row>
    <row r="2" spans="2:11" x14ac:dyDescent="0.25">
      <c r="B2" s="79" t="s">
        <v>56</v>
      </c>
      <c r="C2" s="79"/>
      <c r="D2" s="79"/>
      <c r="E2" s="79"/>
      <c r="F2" s="79"/>
    </row>
    <row r="3" spans="2:11" ht="15.75" thickBot="1" x14ac:dyDescent="0.3">
      <c r="B3" s="80" t="s">
        <v>57</v>
      </c>
      <c r="C3" s="81"/>
      <c r="D3" s="81" t="s">
        <v>58</v>
      </c>
      <c r="E3" s="81"/>
      <c r="F3" s="82"/>
    </row>
    <row r="4" spans="2:11" x14ac:dyDescent="0.25">
      <c r="B4" s="83" t="s">
        <v>59</v>
      </c>
      <c r="C4" s="84">
        <v>10</v>
      </c>
      <c r="D4" s="85" t="s">
        <v>60</v>
      </c>
      <c r="E4" s="86">
        <f>(C31+H5+H4)</f>
        <v>409.20000000000005</v>
      </c>
      <c r="F4" s="86">
        <f>(E4/C6)/F24</f>
        <v>29.228571428571431</v>
      </c>
      <c r="G4" s="87"/>
      <c r="H4" s="87">
        <f>(C4/100)*C31</f>
        <v>34.1</v>
      </c>
    </row>
    <row r="5" spans="2:11" ht="39" x14ac:dyDescent="0.25">
      <c r="B5" s="88" t="s">
        <v>61</v>
      </c>
      <c r="C5" s="84">
        <v>10</v>
      </c>
      <c r="D5" s="89" t="s">
        <v>62</v>
      </c>
      <c r="E5" s="90">
        <f>(E4+E6)/2</f>
        <v>470.58000000000004</v>
      </c>
      <c r="F5" s="90">
        <f>(E5/C6)/F24</f>
        <v>33.612857142857145</v>
      </c>
      <c r="G5" s="87">
        <f>10*40 *8*60</f>
        <v>192000</v>
      </c>
      <c r="H5" s="87">
        <f>(C5/100)*C31</f>
        <v>34.1</v>
      </c>
    </row>
    <row r="6" spans="2:11" ht="15.75" thickBot="1" x14ac:dyDescent="0.3">
      <c r="B6" s="88" t="s">
        <v>63</v>
      </c>
      <c r="C6" s="84">
        <v>7</v>
      </c>
      <c r="D6" s="91" t="s">
        <v>64</v>
      </c>
      <c r="E6" s="92">
        <f>E4+H6</f>
        <v>531.96</v>
      </c>
      <c r="F6" s="92">
        <f>(E6/C6)/F24</f>
        <v>37.997142857142862</v>
      </c>
      <c r="G6" s="87"/>
      <c r="H6" s="87">
        <f>(E4*(F23/100))</f>
        <v>122.76</v>
      </c>
    </row>
    <row r="7" spans="2:11" x14ac:dyDescent="0.25">
      <c r="B7" s="93" t="s">
        <v>65</v>
      </c>
      <c r="C7" s="94" t="s">
        <v>66</v>
      </c>
      <c r="D7" s="95"/>
      <c r="E7" s="95"/>
      <c r="F7" s="96"/>
      <c r="G7" s="87"/>
      <c r="H7" s="87"/>
      <c r="J7" s="131" t="s">
        <v>97</v>
      </c>
      <c r="K7" s="132" t="s">
        <v>98</v>
      </c>
    </row>
    <row r="8" spans="2:11" ht="15.75" x14ac:dyDescent="0.25">
      <c r="B8" s="97" t="s">
        <v>67</v>
      </c>
      <c r="C8" s="98">
        <v>8</v>
      </c>
      <c r="D8" s="99" t="s">
        <v>68</v>
      </c>
      <c r="E8" s="95"/>
      <c r="F8" s="100" t="s">
        <v>69</v>
      </c>
      <c r="J8" s="133" t="s">
        <v>99</v>
      </c>
      <c r="K8" s="134">
        <v>42370</v>
      </c>
    </row>
    <row r="9" spans="2:11" ht="15.75" x14ac:dyDescent="0.25">
      <c r="B9" s="97" t="s">
        <v>70</v>
      </c>
      <c r="C9" s="98">
        <v>8</v>
      </c>
      <c r="D9" s="101" t="s">
        <v>71</v>
      </c>
      <c r="E9" s="102"/>
      <c r="F9" s="103">
        <f>SUM(F4:F6)/3</f>
        <v>33.612857142857145</v>
      </c>
      <c r="J9" s="133" t="s">
        <v>100</v>
      </c>
      <c r="K9" s="134">
        <v>42395</v>
      </c>
    </row>
    <row r="10" spans="2:11" ht="15.75" x14ac:dyDescent="0.25">
      <c r="B10" s="97" t="s">
        <v>7</v>
      </c>
      <c r="C10" s="98">
        <f>('[1]Hybrid App'!C83)</f>
        <v>220</v>
      </c>
      <c r="D10" s="104" t="s">
        <v>72</v>
      </c>
      <c r="E10" s="95"/>
      <c r="F10" s="105">
        <f>(F4+4*F5+F6)/6</f>
        <v>33.612857142857145</v>
      </c>
      <c r="J10" s="135" t="s">
        <v>101</v>
      </c>
      <c r="K10" s="134">
        <v>42453</v>
      </c>
    </row>
    <row r="11" spans="2:11" ht="15.75" x14ac:dyDescent="0.25">
      <c r="B11" s="97" t="s">
        <v>6</v>
      </c>
      <c r="C11" s="98">
        <v>20</v>
      </c>
      <c r="D11" s="95"/>
      <c r="E11" s="95"/>
      <c r="F11" s="106"/>
      <c r="J11" s="135" t="s">
        <v>102</v>
      </c>
      <c r="K11" s="134">
        <v>42454</v>
      </c>
    </row>
    <row r="12" spans="2:11" ht="15.75" x14ac:dyDescent="0.25">
      <c r="B12" s="97" t="s">
        <v>8</v>
      </c>
      <c r="C12" s="98">
        <f>(C10*0.2)</f>
        <v>44</v>
      </c>
      <c r="D12" s="107" t="s">
        <v>73</v>
      </c>
      <c r="E12" s="95"/>
      <c r="F12" s="108"/>
      <c r="J12" s="135" t="s">
        <v>103</v>
      </c>
      <c r="K12" s="134">
        <v>42474</v>
      </c>
    </row>
    <row r="13" spans="2:11" ht="15.75" x14ac:dyDescent="0.25">
      <c r="B13" s="97" t="s">
        <v>74</v>
      </c>
      <c r="C13" s="98">
        <v>0</v>
      </c>
      <c r="D13" s="109" t="s">
        <v>75</v>
      </c>
      <c r="E13" s="110" t="s">
        <v>76</v>
      </c>
      <c r="F13" s="108"/>
      <c r="J13" s="135" t="s">
        <v>104</v>
      </c>
      <c r="K13" s="134">
        <v>42491</v>
      </c>
    </row>
    <row r="14" spans="2:11" ht="15.75" x14ac:dyDescent="0.25">
      <c r="B14" s="97" t="s">
        <v>77</v>
      </c>
      <c r="C14" s="98">
        <v>8</v>
      </c>
      <c r="D14" s="111" t="s">
        <v>78</v>
      </c>
      <c r="E14" s="112" t="e">
        <f>WORKDAY.INTL(E13,F4,1,K7:K20)</f>
        <v>#VALUE!</v>
      </c>
      <c r="F14" s="96" t="s">
        <v>79</v>
      </c>
      <c r="J14" s="135" t="s">
        <v>105</v>
      </c>
      <c r="K14" s="134">
        <v>42506</v>
      </c>
    </row>
    <row r="15" spans="2:11" ht="15.75" x14ac:dyDescent="0.25">
      <c r="B15" s="97" t="s">
        <v>80</v>
      </c>
      <c r="C15" s="98">
        <v>16</v>
      </c>
      <c r="D15" s="111" t="s">
        <v>78</v>
      </c>
      <c r="E15" s="113" t="e">
        <f>WORKDAY.INTL(E13,F5,1,K7:K20)</f>
        <v>#VALUE!</v>
      </c>
      <c r="F15" s="96" t="s">
        <v>81</v>
      </c>
      <c r="J15" s="133" t="s">
        <v>106</v>
      </c>
      <c r="K15" s="134">
        <v>42626</v>
      </c>
    </row>
    <row r="16" spans="2:11" ht="15.75" x14ac:dyDescent="0.25">
      <c r="B16" s="97" t="s">
        <v>82</v>
      </c>
      <c r="C16" s="98">
        <v>0</v>
      </c>
      <c r="D16" s="111" t="s">
        <v>78</v>
      </c>
      <c r="E16" s="114" t="e">
        <f>WORKDAY.INTL(E13,F6,1,K7:K20)</f>
        <v>#VALUE!</v>
      </c>
      <c r="F16" s="96" t="s">
        <v>83</v>
      </c>
      <c r="J16" s="133" t="s">
        <v>106</v>
      </c>
      <c r="K16" s="134">
        <v>42627</v>
      </c>
    </row>
    <row r="17" spans="2:11" ht="15.75" x14ac:dyDescent="0.25">
      <c r="B17" s="97" t="s">
        <v>84</v>
      </c>
      <c r="C17" s="98">
        <f>(C10*0.05)</f>
        <v>11</v>
      </c>
      <c r="D17" s="95"/>
      <c r="E17" s="115"/>
      <c r="F17" s="96"/>
      <c r="J17" s="133" t="s">
        <v>106</v>
      </c>
      <c r="K17" s="134">
        <v>42628</v>
      </c>
    </row>
    <row r="18" spans="2:11" ht="15.75" x14ac:dyDescent="0.25">
      <c r="B18" s="97" t="s">
        <v>38</v>
      </c>
      <c r="C18" s="98">
        <v>0</v>
      </c>
      <c r="D18" s="109" t="s">
        <v>85</v>
      </c>
      <c r="E18" s="110">
        <v>42499</v>
      </c>
      <c r="F18" s="96"/>
      <c r="J18" s="135" t="s">
        <v>107</v>
      </c>
      <c r="K18" s="134">
        <v>42645</v>
      </c>
    </row>
    <row r="19" spans="2:11" ht="15.75" x14ac:dyDescent="0.25">
      <c r="B19" s="97" t="s">
        <v>53</v>
      </c>
      <c r="C19" s="98">
        <v>0</v>
      </c>
      <c r="D19" s="111" t="s">
        <v>86</v>
      </c>
      <c r="E19" s="112" t="e">
        <f>WORKDAY.INTL(E18,F4,1,K7:K20)</f>
        <v>#VALUE!</v>
      </c>
      <c r="F19" s="96" t="s">
        <v>79</v>
      </c>
      <c r="J19" s="135" t="s">
        <v>108</v>
      </c>
      <c r="K19" s="134">
        <v>42672</v>
      </c>
    </row>
    <row r="20" spans="2:11" ht="16.5" thickBot="1" x14ac:dyDescent="0.3">
      <c r="B20" s="97" t="s">
        <v>87</v>
      </c>
      <c r="C20" s="98">
        <v>0</v>
      </c>
      <c r="D20" s="111" t="s">
        <v>86</v>
      </c>
      <c r="E20" s="113" t="e">
        <f>WORKDAY.INTL(E18,F5,1,K7:K20)</f>
        <v>#VALUE!</v>
      </c>
      <c r="F20" s="96" t="s">
        <v>81</v>
      </c>
      <c r="J20" s="136" t="s">
        <v>109</v>
      </c>
      <c r="K20" s="137">
        <v>42730</v>
      </c>
    </row>
    <row r="21" spans="2:11" x14ac:dyDescent="0.25">
      <c r="B21" s="97" t="s">
        <v>88</v>
      </c>
      <c r="C21" s="98">
        <v>1</v>
      </c>
      <c r="D21" s="111" t="s">
        <v>86</v>
      </c>
      <c r="E21" s="114" t="e">
        <f>WORKDAY.INTL(E18,F6,1,K7:K20)</f>
        <v>#VALUE!</v>
      </c>
      <c r="F21" s="96" t="s">
        <v>83</v>
      </c>
    </row>
    <row r="22" spans="2:11" x14ac:dyDescent="0.25">
      <c r="B22" s="97" t="s">
        <v>9</v>
      </c>
      <c r="C22" s="98">
        <v>4</v>
      </c>
      <c r="D22" s="95"/>
      <c r="E22" s="95"/>
      <c r="F22" s="106"/>
    </row>
    <row r="23" spans="2:11" x14ac:dyDescent="0.25">
      <c r="B23" s="97" t="s">
        <v>89</v>
      </c>
      <c r="C23" s="98">
        <v>0</v>
      </c>
      <c r="D23" s="116" t="s">
        <v>90</v>
      </c>
      <c r="E23" s="117"/>
      <c r="F23" s="96">
        <v>30</v>
      </c>
    </row>
    <row r="24" spans="2:11" x14ac:dyDescent="0.25">
      <c r="B24" s="97" t="s">
        <v>91</v>
      </c>
      <c r="C24" s="98">
        <v>1</v>
      </c>
      <c r="D24" s="118" t="s">
        <v>92</v>
      </c>
      <c r="E24" s="119"/>
      <c r="F24" s="100">
        <v>2</v>
      </c>
    </row>
    <row r="25" spans="2:11" x14ac:dyDescent="0.25">
      <c r="B25" s="97" t="s">
        <v>93</v>
      </c>
      <c r="C25" s="98">
        <v>0</v>
      </c>
      <c r="D25" s="118"/>
      <c r="E25" s="119"/>
      <c r="F25" s="96"/>
    </row>
    <row r="26" spans="2:11" x14ac:dyDescent="0.25">
      <c r="B26" s="97" t="s">
        <v>94</v>
      </c>
      <c r="C26" s="98">
        <v>0</v>
      </c>
      <c r="D26" s="120"/>
      <c r="E26" s="120"/>
      <c r="F26" s="96"/>
    </row>
    <row r="27" spans="2:11" x14ac:dyDescent="0.25">
      <c r="B27" s="97"/>
      <c r="C27" s="98"/>
      <c r="D27" s="121" t="s">
        <v>95</v>
      </c>
      <c r="E27" s="122"/>
      <c r="F27" s="123"/>
    </row>
    <row r="28" spans="2:11" x14ac:dyDescent="0.25">
      <c r="B28" s="124"/>
      <c r="C28" s="98"/>
      <c r="D28" s="121"/>
      <c r="E28" s="122"/>
      <c r="F28" s="123"/>
    </row>
    <row r="29" spans="2:11" x14ac:dyDescent="0.25">
      <c r="B29" s="124"/>
      <c r="C29" s="98"/>
      <c r="D29" s="121"/>
      <c r="E29" s="122"/>
      <c r="F29" s="123"/>
    </row>
    <row r="30" spans="2:11" x14ac:dyDescent="0.25">
      <c r="B30" s="124"/>
      <c r="C30" s="98"/>
      <c r="D30" s="121"/>
      <c r="E30" s="122"/>
      <c r="F30" s="123"/>
    </row>
    <row r="31" spans="2:11" x14ac:dyDescent="0.25">
      <c r="B31" s="125" t="s">
        <v>96</v>
      </c>
      <c r="C31" s="126">
        <f>SUM(C8:C30)</f>
        <v>341</v>
      </c>
      <c r="D31" s="126"/>
      <c r="E31" s="126"/>
      <c r="F31" s="127"/>
    </row>
  </sheetData>
  <mergeCells count="8">
    <mergeCell ref="D24:E25"/>
    <mergeCell ref="D27:F30"/>
    <mergeCell ref="B1:F1"/>
    <mergeCell ref="B2:F2"/>
    <mergeCell ref="B3:C3"/>
    <mergeCell ref="D3:F3"/>
    <mergeCell ref="D9:E9"/>
    <mergeCell ref="D23:E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0" workbookViewId="0">
      <selection activeCell="B57" sqref="B57"/>
    </sheetView>
  </sheetViews>
  <sheetFormatPr defaultRowHeight="15" x14ac:dyDescent="0.25"/>
  <cols>
    <col min="1" max="1" width="7.28515625" bestFit="1" customWidth="1"/>
    <col min="2" max="2" width="70.5703125" customWidth="1"/>
    <col min="3" max="3" width="18.85546875" customWidth="1"/>
    <col min="4" max="4" width="15.7109375" bestFit="1" customWidth="1"/>
    <col min="5" max="5" width="48.5703125" customWidth="1"/>
  </cols>
  <sheetData>
    <row r="1" spans="1:6" ht="18.75" x14ac:dyDescent="0.25">
      <c r="A1" s="2"/>
      <c r="B1" s="3"/>
      <c r="C1" s="7"/>
      <c r="D1" s="4"/>
      <c r="E1" s="4"/>
      <c r="F1" s="5"/>
    </row>
    <row r="2" spans="1:6" ht="18.75" x14ac:dyDescent="0.25">
      <c r="A2" s="6"/>
      <c r="B2" s="7"/>
      <c r="C2" s="7"/>
      <c r="D2" s="4"/>
      <c r="E2" s="4"/>
      <c r="F2" s="5"/>
    </row>
    <row r="3" spans="1:6" ht="18.75" x14ac:dyDescent="0.25">
      <c r="A3" s="6"/>
      <c r="B3" s="4" t="s">
        <v>17</v>
      </c>
      <c r="C3" s="4"/>
      <c r="D3" s="8">
        <v>42522</v>
      </c>
      <c r="E3" s="4"/>
      <c r="F3" s="5"/>
    </row>
    <row r="4" spans="1:6" ht="18.75" x14ac:dyDescent="0.25">
      <c r="A4" s="6"/>
      <c r="B4" s="7"/>
      <c r="C4" s="7"/>
      <c r="D4" s="9"/>
      <c r="E4" s="4"/>
      <c r="F4" s="5"/>
    </row>
    <row r="5" spans="1:6" ht="18.75" x14ac:dyDescent="0.25">
      <c r="A5" s="10"/>
      <c r="B5" s="11"/>
      <c r="C5" s="11"/>
      <c r="D5" s="12"/>
      <c r="E5" s="4"/>
      <c r="F5" s="5"/>
    </row>
    <row r="6" spans="1:6" ht="15.75" x14ac:dyDescent="0.25">
      <c r="A6" s="13" t="s">
        <v>10</v>
      </c>
      <c r="B6" s="13" t="s">
        <v>11</v>
      </c>
      <c r="C6" s="13" t="s">
        <v>0</v>
      </c>
      <c r="D6" s="13" t="s">
        <v>1</v>
      </c>
      <c r="E6" s="14" t="s">
        <v>12</v>
      </c>
      <c r="F6" s="15"/>
    </row>
    <row r="7" spans="1:6" x14ac:dyDescent="0.25">
      <c r="A7" s="16">
        <v>1</v>
      </c>
      <c r="B7" s="1" t="s">
        <v>2</v>
      </c>
      <c r="C7" s="73" t="s">
        <v>6</v>
      </c>
      <c r="D7" s="51">
        <v>10</v>
      </c>
      <c r="E7" s="72" t="s">
        <v>18</v>
      </c>
    </row>
    <row r="8" spans="1:6" ht="15" customHeight="1" x14ac:dyDescent="0.25">
      <c r="A8" s="16">
        <v>2</v>
      </c>
      <c r="B8" s="1" t="s">
        <v>3</v>
      </c>
      <c r="C8" s="62"/>
      <c r="D8" s="42"/>
      <c r="E8" s="62"/>
    </row>
    <row r="9" spans="1:6" x14ac:dyDescent="0.25">
      <c r="A9" s="16"/>
      <c r="B9" s="1" t="s">
        <v>45</v>
      </c>
      <c r="C9" s="62"/>
      <c r="D9" s="42"/>
      <c r="E9" s="62"/>
    </row>
    <row r="10" spans="1:6" x14ac:dyDescent="0.25">
      <c r="A10" s="16"/>
      <c r="B10" s="1" t="s">
        <v>44</v>
      </c>
      <c r="C10" s="62"/>
      <c r="D10" s="42"/>
      <c r="E10" s="62"/>
    </row>
    <row r="11" spans="1:6" x14ac:dyDescent="0.25">
      <c r="A11" s="16"/>
      <c r="B11" s="1" t="s">
        <v>4</v>
      </c>
      <c r="C11" s="62"/>
      <c r="D11" s="42"/>
      <c r="E11" s="62"/>
    </row>
    <row r="12" spans="1:6" x14ac:dyDescent="0.25">
      <c r="A12" s="16"/>
      <c r="B12" s="1" t="s">
        <v>50</v>
      </c>
      <c r="C12" s="63"/>
      <c r="D12" s="57"/>
      <c r="E12" s="63"/>
    </row>
    <row r="13" spans="1:6" x14ac:dyDescent="0.25">
      <c r="A13" s="16"/>
      <c r="B13" s="22"/>
      <c r="C13" s="23"/>
      <c r="D13" s="23"/>
      <c r="E13" s="24"/>
    </row>
    <row r="14" spans="1:6" ht="15.75" customHeight="1" x14ac:dyDescent="0.25">
      <c r="A14" s="16">
        <v>3</v>
      </c>
      <c r="B14" s="17" t="s">
        <v>19</v>
      </c>
      <c r="C14" s="65" t="s">
        <v>7</v>
      </c>
      <c r="D14" s="51"/>
      <c r="E14" s="58" t="s">
        <v>23</v>
      </c>
    </row>
    <row r="15" spans="1:6" x14ac:dyDescent="0.25">
      <c r="A15" s="16"/>
      <c r="B15" s="25" t="s">
        <v>24</v>
      </c>
      <c r="C15" s="42"/>
      <c r="D15" s="64"/>
      <c r="E15" s="59"/>
    </row>
    <row r="16" spans="1:6" ht="15.75" x14ac:dyDescent="0.25">
      <c r="A16" s="16"/>
      <c r="B16" s="26" t="s">
        <v>20</v>
      </c>
      <c r="C16" s="42"/>
      <c r="D16" s="64"/>
      <c r="E16" s="60"/>
    </row>
    <row r="17" spans="1:5" ht="15.75" x14ac:dyDescent="0.25">
      <c r="A17" s="16"/>
      <c r="B17" s="26" t="s">
        <v>26</v>
      </c>
      <c r="C17" s="42"/>
      <c r="D17" s="42"/>
      <c r="E17" s="60"/>
    </row>
    <row r="18" spans="1:5" ht="15.75" x14ac:dyDescent="0.25">
      <c r="A18" s="16"/>
      <c r="B18" s="26" t="s">
        <v>21</v>
      </c>
      <c r="C18" s="42"/>
      <c r="D18" s="42"/>
      <c r="E18" s="60"/>
    </row>
    <row r="19" spans="1:5" ht="15.75" x14ac:dyDescent="0.25">
      <c r="A19" s="16"/>
      <c r="B19" s="26" t="s">
        <v>22</v>
      </c>
      <c r="C19" s="42"/>
      <c r="D19" s="42"/>
      <c r="E19" s="60"/>
    </row>
    <row r="20" spans="1:5" ht="15.75" x14ac:dyDescent="0.25">
      <c r="A20" s="16"/>
      <c r="B20" s="26" t="s">
        <v>25</v>
      </c>
      <c r="C20" s="57"/>
      <c r="D20" s="57"/>
      <c r="E20" s="61"/>
    </row>
    <row r="21" spans="1:5" ht="15.75" x14ac:dyDescent="0.25">
      <c r="A21" s="16"/>
      <c r="B21" s="28"/>
      <c r="C21" s="29"/>
      <c r="D21" s="29"/>
      <c r="E21" s="30"/>
    </row>
    <row r="22" spans="1:5" ht="15.75" customHeight="1" x14ac:dyDescent="0.25">
      <c r="A22" s="16">
        <v>4</v>
      </c>
      <c r="B22" s="31" t="s">
        <v>27</v>
      </c>
      <c r="C22" s="66" t="s">
        <v>32</v>
      </c>
      <c r="D22" s="18"/>
      <c r="E22" s="19" t="s">
        <v>33</v>
      </c>
    </row>
    <row r="23" spans="1:5" x14ac:dyDescent="0.25">
      <c r="A23" s="16"/>
      <c r="B23" s="25" t="s">
        <v>28</v>
      </c>
      <c r="C23" s="42"/>
      <c r="D23" s="32"/>
      <c r="E23" s="20"/>
    </row>
    <row r="24" spans="1:5" x14ac:dyDescent="0.25">
      <c r="A24" s="16"/>
      <c r="B24" s="25" t="s">
        <v>30</v>
      </c>
      <c r="C24" s="42"/>
      <c r="D24" s="32"/>
      <c r="E24" s="20"/>
    </row>
    <row r="25" spans="1:5" x14ac:dyDescent="0.25">
      <c r="A25" s="16"/>
      <c r="B25" s="25" t="s">
        <v>29</v>
      </c>
      <c r="C25" s="42"/>
      <c r="D25" s="32"/>
      <c r="E25" s="27"/>
    </row>
    <row r="26" spans="1:5" x14ac:dyDescent="0.25">
      <c r="A26" s="16"/>
      <c r="B26" s="25" t="s">
        <v>31</v>
      </c>
      <c r="C26" s="57"/>
      <c r="D26" s="33"/>
      <c r="E26" s="21"/>
    </row>
    <row r="27" spans="1:5" ht="15.75" x14ac:dyDescent="0.25">
      <c r="A27" s="34"/>
      <c r="B27" s="35"/>
      <c r="C27" s="36"/>
      <c r="D27" s="36"/>
      <c r="E27" s="37"/>
    </row>
    <row r="28" spans="1:5" ht="16.5" customHeight="1" x14ac:dyDescent="0.25">
      <c r="A28" s="34">
        <v>5</v>
      </c>
      <c r="B28" s="38" t="s">
        <v>34</v>
      </c>
      <c r="C28" s="65" t="s">
        <v>7</v>
      </c>
      <c r="D28" s="39"/>
      <c r="E28" s="69"/>
    </row>
    <row r="29" spans="1:5" ht="15.75" customHeight="1" x14ac:dyDescent="0.25">
      <c r="A29" s="34"/>
      <c r="B29" s="41" t="s">
        <v>35</v>
      </c>
      <c r="C29" s="42"/>
      <c r="D29" s="42"/>
      <c r="E29" s="70"/>
    </row>
    <row r="30" spans="1:5" ht="15.75" customHeight="1" x14ac:dyDescent="0.25">
      <c r="A30" s="34"/>
      <c r="B30" s="41" t="s">
        <v>36</v>
      </c>
      <c r="C30" s="42"/>
      <c r="D30" s="42"/>
      <c r="E30" s="42"/>
    </row>
    <row r="31" spans="1:5" ht="15.75" customHeight="1" x14ac:dyDescent="0.25">
      <c r="A31" s="34"/>
      <c r="B31" s="41" t="s">
        <v>37</v>
      </c>
      <c r="C31" s="42"/>
      <c r="D31" s="42"/>
      <c r="E31" s="42"/>
    </row>
    <row r="32" spans="1:5" ht="15.75" customHeight="1" x14ac:dyDescent="0.25">
      <c r="A32" s="34"/>
      <c r="B32" s="41" t="s">
        <v>38</v>
      </c>
      <c r="C32" s="57"/>
      <c r="D32" s="57"/>
      <c r="E32" s="57"/>
    </row>
    <row r="33" spans="1:5" x14ac:dyDescent="0.25">
      <c r="A33" s="34"/>
      <c r="B33" s="44"/>
      <c r="C33" s="45"/>
      <c r="D33" s="45"/>
      <c r="E33" s="46"/>
    </row>
    <row r="34" spans="1:5" ht="15.75" customHeight="1" x14ac:dyDescent="0.25">
      <c r="A34" s="34">
        <v>6</v>
      </c>
      <c r="B34" s="38" t="s">
        <v>39</v>
      </c>
      <c r="C34" s="65" t="s">
        <v>7</v>
      </c>
      <c r="D34" s="39"/>
      <c r="E34" s="68"/>
    </row>
    <row r="35" spans="1:5" ht="27" customHeight="1" x14ac:dyDescent="0.25">
      <c r="A35" s="34"/>
      <c r="B35" s="67" t="s">
        <v>40</v>
      </c>
      <c r="C35" s="42"/>
      <c r="D35" s="48"/>
      <c r="E35" s="71"/>
    </row>
    <row r="36" spans="1:5" ht="15.75" customHeight="1" x14ac:dyDescent="0.25">
      <c r="A36" s="34"/>
      <c r="B36" s="41" t="s">
        <v>41</v>
      </c>
      <c r="C36" s="42"/>
      <c r="D36" s="42"/>
      <c r="E36" s="62"/>
    </row>
    <row r="37" spans="1:5" ht="47.25" customHeight="1" x14ac:dyDescent="0.25">
      <c r="A37" s="34"/>
      <c r="B37" s="67" t="s">
        <v>42</v>
      </c>
      <c r="C37" s="42"/>
      <c r="D37" s="42"/>
      <c r="E37" s="62"/>
    </row>
    <row r="38" spans="1:5" ht="15.75" customHeight="1" x14ac:dyDescent="0.25">
      <c r="A38" s="34"/>
      <c r="B38" s="41" t="s">
        <v>43</v>
      </c>
      <c r="C38" s="57"/>
      <c r="D38" s="57"/>
      <c r="E38" s="63"/>
    </row>
    <row r="39" spans="1:5" x14ac:dyDescent="0.25">
      <c r="A39" s="34"/>
      <c r="B39" s="44"/>
      <c r="C39" s="45"/>
      <c r="D39" s="45"/>
      <c r="E39" s="46"/>
    </row>
    <row r="40" spans="1:5" ht="15.75" customHeight="1" x14ac:dyDescent="0.25">
      <c r="A40" s="34">
        <v>7</v>
      </c>
      <c r="B40" s="38" t="s">
        <v>46</v>
      </c>
      <c r="C40" s="65"/>
      <c r="D40" s="39">
        <v>1</v>
      </c>
      <c r="E40" s="39"/>
    </row>
    <row r="41" spans="1:5" ht="15.75" customHeight="1" x14ac:dyDescent="0.25">
      <c r="A41" s="34"/>
      <c r="B41" s="25" t="s">
        <v>47</v>
      </c>
      <c r="C41" s="42"/>
      <c r="D41" s="48"/>
      <c r="E41" s="48"/>
    </row>
    <row r="42" spans="1:5" ht="15.75" customHeight="1" x14ac:dyDescent="0.25">
      <c r="A42" s="34"/>
      <c r="B42" s="25" t="s">
        <v>14</v>
      </c>
      <c r="C42" s="42"/>
      <c r="D42" s="48"/>
      <c r="E42" s="48"/>
    </row>
    <row r="43" spans="1:5" ht="15.75" customHeight="1" x14ac:dyDescent="0.25">
      <c r="A43" s="34"/>
      <c r="B43" s="25" t="s">
        <v>13</v>
      </c>
      <c r="C43" s="42"/>
      <c r="D43" s="48"/>
      <c r="E43" s="48"/>
    </row>
    <row r="44" spans="1:5" ht="15.75" customHeight="1" x14ac:dyDescent="0.25">
      <c r="A44" s="34"/>
      <c r="B44" s="25" t="s">
        <v>48</v>
      </c>
      <c r="C44" s="42"/>
      <c r="D44" s="42"/>
      <c r="E44" s="42"/>
    </row>
    <row r="45" spans="1:5" ht="15.75" customHeight="1" x14ac:dyDescent="0.25">
      <c r="A45" s="34"/>
      <c r="B45" s="25" t="s">
        <v>49</v>
      </c>
      <c r="C45" s="57"/>
      <c r="D45" s="57"/>
      <c r="E45" s="57"/>
    </row>
    <row r="46" spans="1:5" x14ac:dyDescent="0.25">
      <c r="A46" s="34"/>
      <c r="B46" s="44"/>
      <c r="C46" s="45"/>
      <c r="D46" s="45"/>
      <c r="E46" s="46"/>
    </row>
    <row r="47" spans="1:5" ht="15.75" customHeight="1" x14ac:dyDescent="0.25">
      <c r="A47" s="34">
        <v>8</v>
      </c>
      <c r="B47" s="38" t="s">
        <v>51</v>
      </c>
      <c r="C47" s="65" t="s">
        <v>8</v>
      </c>
      <c r="D47" s="39"/>
      <c r="E47" s="74"/>
    </row>
    <row r="48" spans="1:5" ht="15.75" customHeight="1" x14ac:dyDescent="0.25">
      <c r="A48" s="34"/>
      <c r="B48" s="25" t="s">
        <v>52</v>
      </c>
      <c r="C48" s="42"/>
      <c r="D48" s="48"/>
      <c r="E48" s="75"/>
    </row>
    <row r="49" spans="1:5" ht="15.75" customHeight="1" x14ac:dyDescent="0.25">
      <c r="A49" s="34"/>
      <c r="B49" s="25" t="s">
        <v>53</v>
      </c>
      <c r="C49" s="57"/>
      <c r="D49" s="57"/>
      <c r="E49" s="63"/>
    </row>
    <row r="50" spans="1:5" ht="15.75" customHeight="1" x14ac:dyDescent="0.25">
      <c r="A50" s="34"/>
      <c r="B50" s="44"/>
      <c r="C50" s="45"/>
      <c r="D50" s="45"/>
      <c r="E50" s="46"/>
    </row>
    <row r="51" spans="1:5" ht="15.75" customHeight="1" x14ac:dyDescent="0.25">
      <c r="A51" s="34">
        <v>11</v>
      </c>
      <c r="B51" s="38" t="s">
        <v>9</v>
      </c>
      <c r="C51" s="76" t="s">
        <v>55</v>
      </c>
      <c r="D51" s="39"/>
      <c r="E51" s="40"/>
    </row>
    <row r="52" spans="1:5" ht="15.75" customHeight="1" x14ac:dyDescent="0.25">
      <c r="A52" s="34"/>
      <c r="B52" s="50" t="s">
        <v>54</v>
      </c>
      <c r="C52" s="77"/>
      <c r="D52" s="48"/>
      <c r="E52" s="43"/>
    </row>
    <row r="53" spans="1:5" ht="15.75" customHeight="1" x14ac:dyDescent="0.25">
      <c r="A53" s="34"/>
      <c r="B53" t="s">
        <v>5</v>
      </c>
      <c r="C53" s="78"/>
      <c r="D53" s="47"/>
      <c r="E53" s="49"/>
    </row>
    <row r="54" spans="1:5" ht="15.75" x14ac:dyDescent="0.25">
      <c r="A54" s="52"/>
      <c r="B54" s="53" t="s">
        <v>15</v>
      </c>
      <c r="C54" s="53"/>
      <c r="D54" s="54">
        <f>SUM(D7:D53)</f>
        <v>11</v>
      </c>
      <c r="E54" s="53"/>
    </row>
    <row r="55" spans="1:5" ht="15.75" x14ac:dyDescent="0.25">
      <c r="B55" s="55" t="s">
        <v>16</v>
      </c>
      <c r="C55" s="55"/>
      <c r="D55" s="56">
        <f>(D54*8)</f>
        <v>88</v>
      </c>
    </row>
  </sheetData>
  <mergeCells count="31">
    <mergeCell ref="C40:C45"/>
    <mergeCell ref="D40:D45"/>
    <mergeCell ref="E40:E45"/>
    <mergeCell ref="C47:C49"/>
    <mergeCell ref="D47:D49"/>
    <mergeCell ref="E47:E49"/>
    <mergeCell ref="C14:C20"/>
    <mergeCell ref="D14:D20"/>
    <mergeCell ref="D51:D53"/>
    <mergeCell ref="E51:E53"/>
    <mergeCell ref="C51:C53"/>
    <mergeCell ref="B50:E50"/>
    <mergeCell ref="B39:E39"/>
    <mergeCell ref="B46:E46"/>
    <mergeCell ref="C34:C38"/>
    <mergeCell ref="D34:D38"/>
    <mergeCell ref="E34:E38"/>
    <mergeCell ref="D22:D26"/>
    <mergeCell ref="E22:E26"/>
    <mergeCell ref="B27:E27"/>
    <mergeCell ref="B33:E33"/>
    <mergeCell ref="C22:C26"/>
    <mergeCell ref="C28:C32"/>
    <mergeCell ref="D28:D32"/>
    <mergeCell ref="E28:E32"/>
    <mergeCell ref="B13:E13"/>
    <mergeCell ref="B21:E21"/>
    <mergeCell ref="E14:E20"/>
    <mergeCell ref="C7:C12"/>
    <mergeCell ref="D7:D12"/>
    <mergeCell ref="E7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Estimate</vt:lpstr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2016-08-30T05:40:07Z</dcterms:created>
  <dcterms:modified xsi:type="dcterms:W3CDTF">2016-09-17T08:18:28Z</dcterms:modified>
</cp:coreProperties>
</file>