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pareParts Directory\"/>
    </mc:Choice>
  </mc:AlternateContent>
  <bookViews>
    <workbookView xWindow="0" yWindow="0" windowWidth="23040" windowHeight="9960" tabRatio="500"/>
  </bookViews>
  <sheets>
    <sheet name="Obaid" sheetId="4" r:id="rId1"/>
  </sheets>
  <definedNames>
    <definedName name="_xlnm._FilterDatabase" localSheetId="0" hidden="1">Obaid!$B$1:$B$155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G9" i="4" s="1"/>
  <c r="D28" i="4"/>
  <c r="D19" i="4"/>
  <c r="D20" i="4"/>
  <c r="D21" i="4"/>
  <c r="D15" i="4"/>
  <c r="D35" i="4"/>
  <c r="D37" i="4"/>
  <c r="D27" i="4" l="1"/>
  <c r="D23" i="4"/>
  <c r="C42" i="4"/>
  <c r="C9" i="4" l="1"/>
  <c r="D17" i="4" l="1"/>
  <c r="D18" i="4"/>
  <c r="D24" i="4"/>
  <c r="D25" i="4"/>
  <c r="D26" i="4"/>
  <c r="D29" i="4"/>
  <c r="D30" i="4"/>
  <c r="D31" i="4"/>
  <c r="D32" i="4"/>
  <c r="D33" i="4"/>
  <c r="D34" i="4"/>
  <c r="D38" i="4"/>
  <c r="D39" i="4"/>
  <c r="D40" i="4"/>
  <c r="D16" i="4"/>
  <c r="C45" i="4" l="1"/>
  <c r="D13" i="4" l="1"/>
  <c r="K8" i="4" s="1"/>
  <c r="H9" i="4"/>
  <c r="H8" i="4"/>
  <c r="L8" i="4" s="1"/>
  <c r="J8" i="4" l="1"/>
  <c r="D10" i="4" l="1"/>
  <c r="G7" i="4" s="1"/>
  <c r="H7" i="4" s="1"/>
  <c r="D42" i="4"/>
  <c r="D43" i="4"/>
  <c r="D44" i="4"/>
  <c r="D8" i="4"/>
  <c r="G12" i="4" l="1"/>
  <c r="F16" i="4" s="1"/>
  <c r="G16" i="4" s="1"/>
  <c r="G11" i="4"/>
  <c r="H11" i="4" s="1"/>
  <c r="I8" i="4"/>
  <c r="H12" i="4" l="1"/>
  <c r="D9" i="4"/>
  <c r="G10" i="4" s="1"/>
  <c r="H10" i="4" s="1"/>
  <c r="D45" i="4"/>
  <c r="H13" i="4" l="1"/>
  <c r="F17" i="4" s="1"/>
</calcChain>
</file>

<file path=xl/sharedStrings.xml><?xml version="1.0" encoding="utf-8"?>
<sst xmlns="http://schemas.openxmlformats.org/spreadsheetml/2006/main" count="62" uniqueCount="59">
  <si>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</si>
  <si>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</si>
  <si>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</si>
  <si>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</si>
  <si>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</si>
  <si>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</si>
  <si>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</si>
  <si>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</si>
  <si>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</si>
  <si>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</si>
  <si>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</si>
  <si>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</si>
  <si>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</si>
  <si>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</si>
  <si>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</si>
  <si>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</si>
  <si>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</si>
  <si>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</si>
  <si>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PM</t>
  </si>
  <si>
    <t>BA</t>
  </si>
  <si>
    <t>Total</t>
  </si>
  <si>
    <t>Total Delivery days</t>
  </si>
  <si>
    <t xml:space="preserve"> (+1 Day deployment)</t>
  </si>
  <si>
    <t>Design and Prototype</t>
  </si>
  <si>
    <t xml:space="preserve">Application Basic Setup </t>
  </si>
  <si>
    <t>Admin</t>
  </si>
  <si>
    <t>Obaid</t>
  </si>
  <si>
    <t>Thursday</t>
  </si>
  <si>
    <t>21/06/2018</t>
  </si>
  <si>
    <t>Deployment</t>
  </si>
  <si>
    <t>Assumptions</t>
  </si>
  <si>
    <t>Contingency: +/- 15%</t>
  </si>
  <si>
    <t>Business analysis (SRS,FS, Weekly Reports, User Manual, MOM etc.)</t>
  </si>
  <si>
    <t>Manage Shops</t>
  </si>
  <si>
    <t>SEO</t>
  </si>
  <si>
    <t>Bilingual Site (Arabic + English)</t>
  </si>
  <si>
    <t>Seller</t>
  </si>
  <si>
    <t>CAPTCHA for profile update</t>
  </si>
  <si>
    <t>Email Validation</t>
  </si>
  <si>
    <t>Update Shop Profile or Register Shop Profile</t>
  </si>
  <si>
    <t>Approve Shop</t>
  </si>
  <si>
    <t>Customer (Buyer)</t>
  </si>
  <si>
    <t>Create Car List</t>
  </si>
  <si>
    <t>Create RFQ</t>
  </si>
  <si>
    <t>Manage RFQ</t>
  </si>
  <si>
    <t>Manage Spare Parts list</t>
  </si>
  <si>
    <t>Google Analytics Dashboard + Reports based on Site Statistics</t>
  </si>
  <si>
    <t>Advanced search (By shop, spare parts, region, Car Models etc)</t>
  </si>
  <si>
    <t>Filter by distance, rating, alphabetical</t>
  </si>
  <si>
    <t>Create spare parts &amp; Car  list based on RFQ (upload pdf, car images, spare parts images)</t>
  </si>
  <si>
    <t>Click to call shop</t>
  </si>
  <si>
    <t>email to shop</t>
  </si>
  <si>
    <t>Find shop on map</t>
  </si>
  <si>
    <t>Register Seller</t>
  </si>
  <si>
    <t>Marketing and SEO</t>
  </si>
  <si>
    <t>Shop directory listing</t>
  </si>
  <si>
    <t xml:space="preserve">Home page </t>
  </si>
  <si>
    <t>SEO &amp; Marketing</t>
  </si>
  <si>
    <t>WhatsApp Automation is not 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</si>
</sst>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wrapText="1" inden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3" fillId="2" borderId="1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topLeftCell="A25" zoomScale="80" zoomScaleNormal="80" workbookViewId="0">
      <selection activeCell="B49" sqref="B49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26</v>
      </c>
      <c r="C3" s="4"/>
      <c r="D3" s="17" t="s">
        <v>28</v>
      </c>
    </row>
    <row r="4" spans="1:12" ht="15.75" customHeight="1" x14ac:dyDescent="0.3">
      <c r="A4" s="6"/>
      <c r="B4" s="4"/>
      <c r="C4" s="4"/>
      <c r="D4" s="18" t="s">
        <v>27</v>
      </c>
    </row>
    <row r="5" spans="1:12" ht="15.75" customHeight="1" x14ac:dyDescent="0.3">
      <c r="A5" s="7"/>
      <c r="B5" s="7"/>
      <c r="C5" s="21"/>
      <c r="D5" s="7"/>
      <c r="E5" s="29"/>
      <c r="F5" s="30"/>
      <c r="G5" s="30"/>
      <c r="H5" s="30"/>
      <c r="I5" s="30"/>
      <c r="J5" s="30"/>
      <c r="K5" s="30"/>
      <c r="L5" s="30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31"/>
      <c r="F6" s="32" t="s">
        <v>15</v>
      </c>
      <c r="G6" s="33" t="s">
        <v>1</v>
      </c>
      <c r="H6" s="33" t="s">
        <v>2</v>
      </c>
      <c r="I6" s="34"/>
      <c r="J6" s="34"/>
      <c r="K6" s="34"/>
      <c r="L6" s="34"/>
    </row>
    <row r="7" spans="1:12" s="8" customFormat="1" ht="18" customHeight="1" x14ac:dyDescent="0.3">
      <c r="A7" s="12"/>
      <c r="B7" s="14" t="s">
        <v>3</v>
      </c>
      <c r="C7" s="22"/>
      <c r="D7" s="12"/>
      <c r="E7" s="39" t="s">
        <v>16</v>
      </c>
      <c r="F7" s="40">
        <v>1</v>
      </c>
      <c r="G7" s="41">
        <f>D10</f>
        <v>5</v>
      </c>
      <c r="H7" s="42">
        <f>(G7*F7)</f>
        <v>5</v>
      </c>
      <c r="I7" s="34"/>
      <c r="J7" s="34"/>
      <c r="K7" s="35"/>
      <c r="L7" s="36"/>
    </row>
    <row r="8" spans="1:12" s="8" customFormat="1" ht="18" customHeight="1" x14ac:dyDescent="0.3">
      <c r="A8" s="11"/>
      <c r="B8" s="16" t="s">
        <v>32</v>
      </c>
      <c r="C8" s="19">
        <v>24</v>
      </c>
      <c r="D8" s="20">
        <f>C8/8</f>
        <v>3</v>
      </c>
      <c r="E8" s="39" t="s">
        <v>17</v>
      </c>
      <c r="F8" s="40">
        <v>1.5</v>
      </c>
      <c r="G8" s="41">
        <v>20</v>
      </c>
      <c r="H8" s="42">
        <f t="shared" ref="H8:H12" si="0">(G8*F8)</f>
        <v>30</v>
      </c>
      <c r="I8" s="61">
        <f>SUM(D13:D40)</f>
        <v>29.5</v>
      </c>
      <c r="J8" s="62">
        <f>SUM(H8:H9)</f>
        <v>34</v>
      </c>
      <c r="K8" s="63">
        <f>SUM(D13:D40)</f>
        <v>29.5</v>
      </c>
      <c r="L8" s="64">
        <f>SUM(H8)</f>
        <v>30</v>
      </c>
    </row>
    <row r="9" spans="1:12" s="8" customFormat="1" ht="18" customHeight="1" x14ac:dyDescent="0.3">
      <c r="A9" s="11"/>
      <c r="B9" s="16" t="s">
        <v>6</v>
      </c>
      <c r="C9" s="20">
        <f>SUM(C15:C40)*0.1</f>
        <v>22.8</v>
      </c>
      <c r="D9" s="20">
        <f t="shared" ref="D9:D13" si="1">C9/8</f>
        <v>2.85</v>
      </c>
      <c r="E9" s="39" t="s">
        <v>57</v>
      </c>
      <c r="F9" s="40">
        <v>1</v>
      </c>
      <c r="G9" s="41">
        <f>D11</f>
        <v>4</v>
      </c>
      <c r="H9" s="42">
        <f t="shared" si="0"/>
        <v>4</v>
      </c>
      <c r="I9" s="61"/>
      <c r="J9" s="62"/>
      <c r="K9" s="63"/>
      <c r="L9" s="64"/>
    </row>
    <row r="10" spans="1:12" s="8" customFormat="1" ht="18" customHeight="1" x14ac:dyDescent="0.3">
      <c r="A10" s="20"/>
      <c r="B10" s="16" t="s">
        <v>23</v>
      </c>
      <c r="C10" s="20">
        <v>40</v>
      </c>
      <c r="D10" s="20">
        <f t="shared" si="1"/>
        <v>5</v>
      </c>
      <c r="E10" s="39" t="s">
        <v>18</v>
      </c>
      <c r="F10" s="40">
        <v>1</v>
      </c>
      <c r="G10" s="43">
        <f>D9</f>
        <v>2.85</v>
      </c>
      <c r="H10" s="42">
        <f t="shared" si="0"/>
        <v>2.85</v>
      </c>
      <c r="I10" s="61"/>
      <c r="J10" s="62"/>
      <c r="K10" s="35"/>
      <c r="L10" s="36"/>
    </row>
    <row r="11" spans="1:12" s="9" customFormat="1" ht="18" customHeight="1" x14ac:dyDescent="0.3">
      <c r="A11" s="20"/>
      <c r="B11" s="16" t="s">
        <v>54</v>
      </c>
      <c r="C11" s="20">
        <v>32</v>
      </c>
      <c r="D11" s="20">
        <f t="shared" si="1"/>
        <v>4</v>
      </c>
      <c r="E11" s="39" t="s">
        <v>19</v>
      </c>
      <c r="F11" s="40">
        <v>1</v>
      </c>
      <c r="G11" s="43">
        <f>D8</f>
        <v>3</v>
      </c>
      <c r="H11" s="42">
        <f t="shared" si="0"/>
        <v>3</v>
      </c>
      <c r="I11" s="34"/>
      <c r="J11" s="34"/>
      <c r="K11" s="35"/>
      <c r="L11" s="36"/>
    </row>
    <row r="12" spans="1:12" s="9" customFormat="1" ht="18" customHeight="1" x14ac:dyDescent="0.3">
      <c r="A12" s="12"/>
      <c r="B12" s="14" t="s">
        <v>4</v>
      </c>
      <c r="C12" s="14"/>
      <c r="D12" s="14"/>
      <c r="E12" s="39" t="s">
        <v>14</v>
      </c>
      <c r="F12" s="40">
        <v>1.5</v>
      </c>
      <c r="G12" s="41">
        <f>SUM(D41:D43)/1.5</f>
        <v>6.3666666666666663</v>
      </c>
      <c r="H12" s="42">
        <f t="shared" si="0"/>
        <v>9.5499999999999989</v>
      </c>
      <c r="I12" s="34"/>
      <c r="J12" s="34"/>
      <c r="K12" s="35"/>
      <c r="L12" s="36"/>
    </row>
    <row r="13" spans="1:12" s="9" customFormat="1" ht="18" customHeight="1" x14ac:dyDescent="0.3">
      <c r="A13" s="20"/>
      <c r="B13" s="27" t="s">
        <v>24</v>
      </c>
      <c r="C13" s="20">
        <v>8</v>
      </c>
      <c r="D13" s="20">
        <f t="shared" si="1"/>
        <v>1</v>
      </c>
      <c r="E13" s="44" t="s">
        <v>20</v>
      </c>
      <c r="F13" s="40"/>
      <c r="G13" s="40"/>
      <c r="H13" s="42">
        <f>SUM(H7:H12)</f>
        <v>54.4</v>
      </c>
      <c r="I13" s="34"/>
      <c r="J13" s="34"/>
      <c r="K13" s="35"/>
      <c r="L13" s="36"/>
    </row>
    <row r="14" spans="1:12" s="9" customFormat="1" ht="18" customHeight="1" x14ac:dyDescent="0.3">
      <c r="A14" s="25"/>
      <c r="B14" s="28" t="s">
        <v>25</v>
      </c>
      <c r="C14" s="25"/>
      <c r="D14" s="25"/>
      <c r="E14" s="45"/>
      <c r="F14" s="46"/>
      <c r="G14" s="46"/>
      <c r="H14" s="47"/>
      <c r="I14" s="34"/>
      <c r="J14" s="34"/>
      <c r="K14" s="35"/>
      <c r="L14" s="36"/>
    </row>
    <row r="15" spans="1:12" s="9" customFormat="1" ht="18" customHeight="1" x14ac:dyDescent="0.3">
      <c r="A15" s="20">
        <v>1</v>
      </c>
      <c r="B15" s="56" t="s">
        <v>33</v>
      </c>
      <c r="C15" s="20">
        <v>12</v>
      </c>
      <c r="D15" s="20">
        <f t="shared" ref="D15:D35" si="2">C15/8</f>
        <v>1.5</v>
      </c>
      <c r="G15" s="8"/>
      <c r="H15" s="8"/>
      <c r="I15" s="34"/>
      <c r="J15" s="34"/>
      <c r="K15" s="37"/>
      <c r="L15" s="37"/>
    </row>
    <row r="16" spans="1:12" s="9" customFormat="1" x14ac:dyDescent="0.3">
      <c r="A16" s="20">
        <v>2</v>
      </c>
      <c r="B16" s="56" t="s">
        <v>40</v>
      </c>
      <c r="C16" s="20">
        <v>4</v>
      </c>
      <c r="D16" s="20">
        <f t="shared" si="2"/>
        <v>0.5</v>
      </c>
      <c r="E16" s="48" t="s">
        <v>21</v>
      </c>
      <c r="F16" s="49">
        <f>SUM(G12,G7,G8)</f>
        <v>31.366666666666667</v>
      </c>
      <c r="G16" s="50">
        <f>F16/5</f>
        <v>6.2733333333333334</v>
      </c>
      <c r="H16" s="51"/>
      <c r="I16" s="34"/>
      <c r="J16" s="37"/>
      <c r="K16" s="37"/>
      <c r="L16" s="37"/>
    </row>
    <row r="17" spans="1:12" s="9" customFormat="1" x14ac:dyDescent="0.3">
      <c r="A17" s="20">
        <v>3</v>
      </c>
      <c r="B17" s="57" t="s">
        <v>44</v>
      </c>
      <c r="C17" s="20">
        <v>6</v>
      </c>
      <c r="D17" s="20">
        <f t="shared" si="2"/>
        <v>0.75</v>
      </c>
      <c r="E17" s="48" t="s">
        <v>2</v>
      </c>
      <c r="F17" s="49">
        <f>H13</f>
        <v>54.4</v>
      </c>
      <c r="G17" s="8" t="s">
        <v>22</v>
      </c>
      <c r="H17" s="8"/>
      <c r="I17" s="34"/>
      <c r="J17" s="37"/>
      <c r="K17" s="37"/>
      <c r="L17" s="37"/>
    </row>
    <row r="18" spans="1:12" s="9" customFormat="1" ht="20.25" customHeight="1" x14ac:dyDescent="0.3">
      <c r="A18" s="20">
        <v>4</v>
      </c>
      <c r="B18" s="56" t="s">
        <v>42</v>
      </c>
      <c r="C18" s="20">
        <v>8</v>
      </c>
      <c r="D18" s="20">
        <f t="shared" si="2"/>
        <v>1</v>
      </c>
      <c r="E18" s="52"/>
      <c r="F18" s="52"/>
      <c r="G18" s="37"/>
      <c r="H18" s="37"/>
      <c r="I18" s="37"/>
      <c r="J18" s="37"/>
      <c r="K18" s="37"/>
      <c r="L18" s="37"/>
    </row>
    <row r="19" spans="1:12" s="9" customFormat="1" ht="18" customHeight="1" x14ac:dyDescent="0.3">
      <c r="A19" s="20">
        <v>5</v>
      </c>
      <c r="B19" s="56" t="s">
        <v>45</v>
      </c>
      <c r="C19" s="20">
        <v>8</v>
      </c>
      <c r="D19" s="20">
        <f t="shared" si="2"/>
        <v>1</v>
      </c>
      <c r="E19" s="53"/>
      <c r="F19" s="54"/>
      <c r="G19" s="37"/>
      <c r="H19" s="37"/>
      <c r="I19" s="37"/>
      <c r="J19" s="37"/>
      <c r="K19" s="37"/>
      <c r="L19" s="37"/>
    </row>
    <row r="20" spans="1:12" s="9" customFormat="1" ht="17.25" customHeight="1" x14ac:dyDescent="0.3">
      <c r="A20" s="20">
        <v>6</v>
      </c>
      <c r="B20" s="56" t="s">
        <v>46</v>
      </c>
      <c r="C20" s="20">
        <v>16</v>
      </c>
      <c r="D20" s="20">
        <f t="shared" si="2"/>
        <v>2</v>
      </c>
      <c r="E20" s="53"/>
      <c r="F20" s="54"/>
      <c r="G20" s="38"/>
      <c r="H20" s="38"/>
      <c r="I20" s="37"/>
      <c r="J20" s="37"/>
      <c r="K20" s="37"/>
      <c r="L20" s="37"/>
    </row>
    <row r="21" spans="1:12" s="9" customFormat="1" ht="21" customHeight="1" x14ac:dyDescent="0.3">
      <c r="A21" s="20">
        <v>7</v>
      </c>
      <c r="B21" s="56" t="s">
        <v>49</v>
      </c>
      <c r="C21" s="20">
        <v>12</v>
      </c>
      <c r="D21" s="20">
        <f t="shared" si="2"/>
        <v>1.5</v>
      </c>
      <c r="E21" s="55" t="s">
        <v>31</v>
      </c>
      <c r="F21" s="54"/>
      <c r="G21" s="38"/>
      <c r="H21" s="38"/>
      <c r="I21" s="37"/>
      <c r="J21" s="37"/>
      <c r="K21" s="37"/>
      <c r="L21" s="37"/>
    </row>
    <row r="22" spans="1:12" s="9" customFormat="1" ht="15.75" customHeight="1" x14ac:dyDescent="0.3">
      <c r="A22" s="65"/>
      <c r="B22" s="28" t="s">
        <v>36</v>
      </c>
      <c r="C22" s="25"/>
      <c r="D22" s="25"/>
      <c r="E22" s="55"/>
      <c r="F22" s="54"/>
      <c r="G22" s="38"/>
      <c r="H22" s="53" t="s">
        <v>34</v>
      </c>
      <c r="I22" s="38"/>
      <c r="J22" s="38"/>
      <c r="K22" s="38"/>
      <c r="L22" s="37"/>
    </row>
    <row r="23" spans="1:12" s="9" customFormat="1" ht="18" customHeight="1" x14ac:dyDescent="0.3">
      <c r="A23" s="20">
        <v>8</v>
      </c>
      <c r="B23" s="56" t="s">
        <v>39</v>
      </c>
      <c r="C23" s="20">
        <v>16</v>
      </c>
      <c r="D23" s="20">
        <f t="shared" si="2"/>
        <v>2</v>
      </c>
      <c r="E23"/>
      <c r="F23"/>
      <c r="G23"/>
      <c r="H23"/>
      <c r="I23" s="38"/>
      <c r="J23" s="38"/>
      <c r="K23" s="38"/>
      <c r="L23" s="37"/>
    </row>
    <row r="24" spans="1:12" s="9" customFormat="1" ht="18" customHeight="1" x14ac:dyDescent="0.3">
      <c r="A24" s="20">
        <v>9</v>
      </c>
      <c r="B24" s="56" t="s">
        <v>37</v>
      </c>
      <c r="C24" s="20">
        <v>6</v>
      </c>
      <c r="D24" s="20">
        <f t="shared" si="2"/>
        <v>0.75</v>
      </c>
      <c r="E24"/>
      <c r="F24"/>
      <c r="G24"/>
      <c r="H24"/>
      <c r="I24" s="38"/>
      <c r="J24" s="38"/>
      <c r="K24" s="38"/>
      <c r="L24" s="37"/>
    </row>
    <row r="25" spans="1:12" s="9" customFormat="1" ht="18.75" customHeight="1" x14ac:dyDescent="0.3">
      <c r="A25" s="20">
        <v>10</v>
      </c>
      <c r="B25" s="56" t="s">
        <v>38</v>
      </c>
      <c r="C25" s="20">
        <v>4</v>
      </c>
      <c r="D25" s="20">
        <f t="shared" si="2"/>
        <v>0.5</v>
      </c>
      <c r="E25"/>
      <c r="F25"/>
      <c r="G25"/>
      <c r="H25"/>
      <c r="I25"/>
      <c r="J25"/>
      <c r="K25"/>
    </row>
    <row r="26" spans="1:12" s="9" customFormat="1" ht="18.75" customHeight="1" x14ac:dyDescent="0.3">
      <c r="A26" s="20">
        <v>11</v>
      </c>
      <c r="B26" s="56" t="s">
        <v>53</v>
      </c>
      <c r="C26" s="20">
        <v>6</v>
      </c>
      <c r="D26" s="20">
        <f t="shared" si="2"/>
        <v>0.75</v>
      </c>
      <c r="E26"/>
      <c r="F26"/>
      <c r="G26"/>
      <c r="H26"/>
      <c r="I26"/>
      <c r="J26"/>
      <c r="K26"/>
    </row>
    <row r="27" spans="1:12" s="9" customFormat="1" x14ac:dyDescent="0.3">
      <c r="A27" s="65"/>
      <c r="B27" s="28" t="s">
        <v>41</v>
      </c>
      <c r="C27" s="25"/>
      <c r="D27" s="25">
        <f t="shared" si="2"/>
        <v>0</v>
      </c>
      <c r="E27"/>
      <c r="F27"/>
      <c r="G27"/>
      <c r="H27"/>
      <c r="I27"/>
      <c r="J27"/>
      <c r="K27"/>
    </row>
    <row r="28" spans="1:12" s="9" customFormat="1" x14ac:dyDescent="0.3">
      <c r="A28" s="20">
        <v>12</v>
      </c>
      <c r="B28" s="56" t="s">
        <v>43</v>
      </c>
      <c r="C28" s="20">
        <v>12</v>
      </c>
      <c r="D28" s="20">
        <f t="shared" si="2"/>
        <v>1.5</v>
      </c>
      <c r="E28"/>
      <c r="F28"/>
      <c r="G28"/>
      <c r="H28"/>
      <c r="I28"/>
      <c r="J28"/>
      <c r="K28"/>
    </row>
    <row r="29" spans="1:12" s="9" customFormat="1" x14ac:dyDescent="0.3">
      <c r="A29" s="20">
        <v>13</v>
      </c>
      <c r="B29" s="56" t="s">
        <v>55</v>
      </c>
      <c r="C29" s="20">
        <v>8</v>
      </c>
      <c r="D29" s="20">
        <f t="shared" si="2"/>
        <v>1</v>
      </c>
      <c r="E29"/>
      <c r="F29"/>
      <c r="G29"/>
      <c r="H29"/>
      <c r="I29"/>
      <c r="J29"/>
      <c r="K29"/>
    </row>
    <row r="30" spans="1:12" s="9" customFormat="1" x14ac:dyDescent="0.3">
      <c r="A30" s="20">
        <v>15</v>
      </c>
      <c r="B30" s="57" t="s">
        <v>47</v>
      </c>
      <c r="C30" s="20">
        <v>12</v>
      </c>
      <c r="D30" s="20">
        <f t="shared" si="2"/>
        <v>1.5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16</v>
      </c>
      <c r="B31" s="56" t="s">
        <v>48</v>
      </c>
      <c r="C31" s="20">
        <v>6</v>
      </c>
      <c r="D31" s="20">
        <f t="shared" si="2"/>
        <v>0.75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17</v>
      </c>
      <c r="B32" s="56" t="s">
        <v>50</v>
      </c>
      <c r="C32" s="20">
        <v>6</v>
      </c>
      <c r="D32" s="20">
        <f t="shared" si="2"/>
        <v>0.75</v>
      </c>
      <c r="E32"/>
      <c r="F32"/>
      <c r="G32"/>
      <c r="H32"/>
      <c r="I32"/>
      <c r="J32"/>
      <c r="K32"/>
    </row>
    <row r="33" spans="1:11" s="9" customFormat="1" x14ac:dyDescent="0.3">
      <c r="A33" s="20">
        <v>18</v>
      </c>
      <c r="B33" s="56" t="s">
        <v>51</v>
      </c>
      <c r="C33" s="20">
        <v>6</v>
      </c>
      <c r="D33" s="20">
        <f t="shared" si="2"/>
        <v>0.75</v>
      </c>
      <c r="E33"/>
      <c r="F33"/>
      <c r="G33"/>
      <c r="H33"/>
      <c r="I33"/>
      <c r="J33"/>
      <c r="K33"/>
    </row>
    <row r="34" spans="1:11" s="9" customFormat="1" x14ac:dyDescent="0.3">
      <c r="A34" s="20">
        <v>19</v>
      </c>
      <c r="B34" s="56" t="s">
        <v>52</v>
      </c>
      <c r="C34" s="20">
        <v>6</v>
      </c>
      <c r="D34" s="20">
        <f t="shared" si="2"/>
        <v>0.75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6" t="s">
        <v>56</v>
      </c>
      <c r="C35" s="20">
        <v>32</v>
      </c>
      <c r="D35" s="20">
        <f t="shared" si="2"/>
        <v>4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/>
      <c r="B36" s="28" t="s">
        <v>10</v>
      </c>
      <c r="C36" s="28"/>
      <c r="D36" s="28"/>
      <c r="E36"/>
      <c r="F36"/>
      <c r="G36"/>
      <c r="H36"/>
      <c r="I36"/>
      <c r="J36"/>
      <c r="K36"/>
    </row>
    <row r="37" spans="1:11" ht="18.75" customHeight="1" x14ac:dyDescent="0.3">
      <c r="A37" s="20">
        <v>20</v>
      </c>
      <c r="B37" s="59" t="s">
        <v>35</v>
      </c>
      <c r="C37" s="58">
        <v>24</v>
      </c>
      <c r="D37" s="20">
        <f t="shared" ref="D37:D40" si="3">C37/8</f>
        <v>3</v>
      </c>
      <c r="E37"/>
      <c r="F37"/>
      <c r="G37"/>
      <c r="H37"/>
      <c r="I37"/>
      <c r="J37"/>
      <c r="K37"/>
    </row>
    <row r="38" spans="1:11" ht="21.75" customHeight="1" x14ac:dyDescent="0.3">
      <c r="A38" s="20">
        <v>21</v>
      </c>
      <c r="B38" s="59" t="s">
        <v>11</v>
      </c>
      <c r="C38" s="58">
        <v>6</v>
      </c>
      <c r="D38" s="20">
        <f t="shared" si="3"/>
        <v>0.75</v>
      </c>
      <c r="E38"/>
      <c r="F38"/>
      <c r="G38"/>
      <c r="H38"/>
      <c r="I38"/>
      <c r="J38"/>
      <c r="K38"/>
    </row>
    <row r="39" spans="1:11" ht="16.5" customHeight="1" x14ac:dyDescent="0.3">
      <c r="A39" s="20">
        <v>22</v>
      </c>
      <c r="B39" s="59" t="s">
        <v>12</v>
      </c>
      <c r="C39" s="58">
        <v>6</v>
      </c>
      <c r="D39" s="20">
        <f t="shared" si="3"/>
        <v>0.75</v>
      </c>
      <c r="E39"/>
      <c r="F39"/>
      <c r="G39"/>
      <c r="H39"/>
      <c r="I39"/>
      <c r="J39"/>
      <c r="K39"/>
    </row>
    <row r="40" spans="1:11" x14ac:dyDescent="0.3">
      <c r="A40" s="20">
        <v>23</v>
      </c>
      <c r="B40" s="59" t="s">
        <v>13</v>
      </c>
      <c r="C40" s="58">
        <v>6</v>
      </c>
      <c r="D40" s="20">
        <f t="shared" si="3"/>
        <v>0.75</v>
      </c>
      <c r="E40"/>
      <c r="F40"/>
      <c r="G40"/>
      <c r="H40"/>
      <c r="I40"/>
      <c r="J40"/>
      <c r="K40"/>
    </row>
    <row r="41" spans="1:11" x14ac:dyDescent="0.3">
      <c r="A41" s="20"/>
      <c r="B41" s="60" t="s">
        <v>8</v>
      </c>
      <c r="C41" s="24"/>
      <c r="D41" s="24"/>
      <c r="E41"/>
      <c r="F41"/>
      <c r="G41"/>
      <c r="H41"/>
      <c r="I41"/>
      <c r="J41"/>
      <c r="K41"/>
    </row>
    <row r="42" spans="1:11" ht="18.75" customHeight="1" x14ac:dyDescent="0.3">
      <c r="A42" s="20">
        <v>25</v>
      </c>
      <c r="B42" s="16" t="s">
        <v>9</v>
      </c>
      <c r="C42" s="20">
        <f>SUM(C15:C40)*0.3</f>
        <v>68.399999999999991</v>
      </c>
      <c r="D42" s="20">
        <f t="shared" ref="D42:D45" si="4">C42/8</f>
        <v>8.5499999999999989</v>
      </c>
      <c r="E42"/>
      <c r="F42"/>
      <c r="G42"/>
      <c r="H42"/>
      <c r="I42"/>
      <c r="J42"/>
      <c r="K42"/>
    </row>
    <row r="43" spans="1:11" ht="19.5" customHeight="1" x14ac:dyDescent="0.3">
      <c r="A43" s="20">
        <v>26</v>
      </c>
      <c r="B43" s="16" t="s">
        <v>5</v>
      </c>
      <c r="C43" s="20">
        <v>8</v>
      </c>
      <c r="D43" s="20">
        <f t="shared" si="4"/>
        <v>1</v>
      </c>
      <c r="E43"/>
      <c r="F43"/>
      <c r="G43"/>
      <c r="H43"/>
      <c r="I43"/>
      <c r="J43"/>
      <c r="K43"/>
    </row>
    <row r="44" spans="1:11" ht="18.75" customHeight="1" x14ac:dyDescent="0.3">
      <c r="A44" s="20">
        <v>27</v>
      </c>
      <c r="B44" s="16" t="s">
        <v>29</v>
      </c>
      <c r="C44" s="20">
        <v>8</v>
      </c>
      <c r="D44" s="20">
        <f t="shared" si="4"/>
        <v>1</v>
      </c>
      <c r="E44"/>
      <c r="F44"/>
      <c r="G44"/>
      <c r="H44"/>
      <c r="I44"/>
      <c r="J44"/>
      <c r="K44"/>
    </row>
    <row r="45" spans="1:11" ht="22.5" customHeight="1" x14ac:dyDescent="0.3">
      <c r="A45" s="20"/>
      <c r="B45" s="23" t="s">
        <v>2</v>
      </c>
      <c r="C45" s="26">
        <f>SUM(C8:C44)</f>
        <v>439.2</v>
      </c>
      <c r="D45" s="26">
        <f t="shared" si="4"/>
        <v>54.9</v>
      </c>
      <c r="E45"/>
      <c r="F45"/>
      <c r="G45"/>
      <c r="H45"/>
      <c r="I45"/>
      <c r="J45"/>
      <c r="K45"/>
    </row>
    <row r="46" spans="1:11" x14ac:dyDescent="0.3">
      <c r="A46" s="20"/>
      <c r="I46"/>
      <c r="J46"/>
      <c r="K46"/>
    </row>
    <row r="47" spans="1:11" x14ac:dyDescent="0.3">
      <c r="A47" s="20"/>
      <c r="B47" s="67" t="s">
        <v>30</v>
      </c>
      <c r="I47"/>
      <c r="J47"/>
      <c r="K47"/>
    </row>
    <row r="48" spans="1:11" x14ac:dyDescent="0.3">
      <c r="A48" s="20"/>
      <c r="B48" s="66" t="s">
        <v>58</v>
      </c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ht="18" customHeight="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</sheetData>
  <autoFilter ref="B1:B155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2018-07-06T04:53:25Z</dcterms:modified>
</cp:coreProperties>
</file>