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V10030\Desktop\prashanth\proposal\aWellsHydraulicFlow\"/>
    </mc:Choice>
  </mc:AlternateContent>
  <bookViews>
    <workbookView xWindow="0" yWindow="0" windowWidth="20490" windowHeight="7950" tabRatio="500"/>
  </bookViews>
  <sheets>
    <sheet name="Hydraulic Flow Model" sheetId="4" r:id="rId1"/>
    <sheet name="Sheet1" sheetId="5" r:id="rId2"/>
    <sheet name="Sheet2" sheetId="6" r:id="rId3"/>
    <sheet name="Sheet3" sheetId="7" r:id="rId4"/>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47" i="4" l="1"/>
  <c r="D50" i="4" s="1"/>
  <c r="D18" i="4"/>
  <c r="J9" i="4"/>
  <c r="O22" i="4" s="1"/>
  <c r="K25" i="4"/>
  <c r="D9" i="4" l="1"/>
  <c r="D10" i="4"/>
  <c r="G11" i="4" s="1"/>
  <c r="D11" i="4"/>
  <c r="D12" i="4"/>
  <c r="G8" i="4" s="1"/>
  <c r="D14" i="4"/>
  <c r="D15" i="4"/>
  <c r="D16" i="4"/>
  <c r="D17" i="4"/>
  <c r="D19" i="4"/>
  <c r="D20" i="4"/>
  <c r="D21" i="4"/>
  <c r="D22" i="4"/>
  <c r="D23" i="4"/>
  <c r="D24" i="4"/>
  <c r="D25" i="4"/>
  <c r="D26" i="4"/>
  <c r="D27" i="4"/>
  <c r="D28" i="4"/>
  <c r="D29" i="4"/>
  <c r="D30" i="4"/>
  <c r="D31" i="4"/>
  <c r="D32" i="4"/>
  <c r="D33" i="4"/>
  <c r="D34" i="4"/>
  <c r="D35" i="4"/>
  <c r="D36" i="4"/>
  <c r="D37" i="4"/>
  <c r="D38" i="4"/>
  <c r="D39" i="4"/>
  <c r="D40" i="4"/>
  <c r="D41" i="4"/>
  <c r="D42" i="4"/>
  <c r="D43" i="4"/>
  <c r="D44" i="4"/>
  <c r="D45" i="4"/>
  <c r="I9" i="4" l="1"/>
  <c r="N20" i="4"/>
  <c r="N21" i="4"/>
  <c r="N22" i="4"/>
  <c r="O11" i="4"/>
  <c r="N24" i="4"/>
  <c r="N18" i="4"/>
  <c r="M25" i="4"/>
  <c r="N25" i="4" s="1"/>
  <c r="D47" i="4" l="1"/>
  <c r="D48" i="4"/>
  <c r="D49" i="4"/>
  <c r="G13" i="4" l="1"/>
  <c r="F17" i="4" s="1"/>
  <c r="D8" i="4" l="1"/>
  <c r="G12" i="4" l="1"/>
  <c r="H12" i="4" l="1"/>
  <c r="O20" i="4" s="1"/>
  <c r="J28" i="4"/>
  <c r="H9" i="4" l="1"/>
  <c r="H10" i="4"/>
  <c r="H11" i="4"/>
  <c r="O18" i="4" s="1"/>
  <c r="H8" i="4"/>
  <c r="O21" i="4" s="1"/>
  <c r="H13" i="4" l="1"/>
  <c r="H14" i="4" l="1"/>
  <c r="F18" i="4" s="1"/>
  <c r="M26" i="4" s="1"/>
  <c r="O24" i="4"/>
  <c r="G21" i="4" l="1"/>
</calcChain>
</file>

<file path=xl/sharedStrings.xml><?xml version="1.0" encoding="utf-8"?>
<sst xmlns="http://schemas.openxmlformats.org/spreadsheetml/2006/main" count="305" uniqueCount="256">
  <si>
    <t>Module</t>
  </si>
  <si>
    <t>Man Days</t>
  </si>
  <si>
    <t>Total Effort</t>
  </si>
  <si>
    <t>Complete running prototype</t>
  </si>
  <si>
    <t>No</t>
  </si>
  <si>
    <t>Total</t>
  </si>
  <si>
    <t>QA</t>
  </si>
  <si>
    <t>Designer</t>
  </si>
  <si>
    <t>Total Delivery days</t>
  </si>
  <si>
    <t>Initiation</t>
  </si>
  <si>
    <t>Requirements gathering and documentation (SRS)</t>
  </si>
  <si>
    <t>Functional Specification</t>
  </si>
  <si>
    <t>PM</t>
  </si>
  <si>
    <t>Sr Developer</t>
  </si>
  <si>
    <t>Jr Developer</t>
  </si>
  <si>
    <t>Development</t>
  </si>
  <si>
    <t>UAT</t>
  </si>
  <si>
    <t>Deployment</t>
  </si>
  <si>
    <t>Project Management</t>
  </si>
  <si>
    <t>Web Development</t>
  </si>
  <si>
    <t>Hours</t>
  </si>
  <si>
    <t>BA</t>
  </si>
  <si>
    <t>Quality Assurance</t>
  </si>
  <si>
    <t xml:space="preserve"> (+1 Day deployment)</t>
  </si>
  <si>
    <t>Finalize and purchase Responsive Umbraco Theme</t>
  </si>
  <si>
    <t>Resource/Skill</t>
  </si>
  <si>
    <t>Proj. Manager</t>
  </si>
  <si>
    <t>Architect</t>
  </si>
  <si>
    <t>Business Analyst</t>
  </si>
  <si>
    <t>User Experience</t>
  </si>
  <si>
    <t>Team Lead Web</t>
  </si>
  <si>
    <t>Web Developer</t>
  </si>
  <si>
    <t>Month 1</t>
  </si>
  <si>
    <t>Month 2</t>
  </si>
  <si>
    <t>Month 3</t>
  </si>
  <si>
    <t>Determine Recommended Fluid Model</t>
  </si>
  <si>
    <t>Calculate Pressure Loss at Surface Flowlines Ps</t>
  </si>
  <si>
    <t>Calculate Pressure Loss inside Pipes P1 and P2</t>
  </si>
  <si>
    <t>Calculate Pressure Loss at Bit Nozzle Pb</t>
  </si>
  <si>
    <t>Calculate Pressure Loss in Conduits P3 and P4</t>
  </si>
  <si>
    <t>Well Data</t>
  </si>
  <si>
    <t xml:space="preserve">Hole Size </t>
  </si>
  <si>
    <t xml:space="preserve">Hole Depth </t>
  </si>
  <si>
    <t xml:space="preserve">Casing Inner Diameter </t>
  </si>
  <si>
    <t xml:space="preserve">Casing Depth </t>
  </si>
  <si>
    <t>Drilling Fluid Parameters</t>
  </si>
  <si>
    <t xml:space="preserve">Mud Weight </t>
  </si>
  <si>
    <t>Viscometer Data</t>
  </si>
  <si>
    <t>Pipe Data</t>
  </si>
  <si>
    <t xml:space="preserve">Outer Diameter </t>
  </si>
  <si>
    <t xml:space="preserve">Inner Diameter </t>
  </si>
  <si>
    <t xml:space="preserve">Length </t>
  </si>
  <si>
    <t>Flowrate</t>
  </si>
  <si>
    <t>1. Flowrate</t>
  </si>
  <si>
    <t>Bit Data</t>
  </si>
  <si>
    <t>Nozzle Size</t>
  </si>
  <si>
    <t>Number of Nozzles</t>
  </si>
  <si>
    <t>Coefficient of Discharge</t>
  </si>
  <si>
    <t>The total pressure loss is equated as the Pump Pressure ‘Pp’=Ps+P1+P2+Pb+P3+P4</t>
  </si>
  <si>
    <t>Surface Pressure Loss – Ps</t>
  </si>
  <si>
    <t>Drillstring Pressure Loss – P1 and P2</t>
  </si>
  <si>
    <t>Annular Pressure Loss – P3 and P4</t>
  </si>
  <si>
    <t>Bit Pressure Loss – Pb</t>
  </si>
  <si>
    <t>Hole Size (Dh)</t>
  </si>
  <si>
    <t>Hole Depth (MDh)</t>
  </si>
  <si>
    <t>Casing Inner Diameter (Dc)</t>
  </si>
  <si>
    <t>Casing Depth (MDc)</t>
  </si>
  <si>
    <t>=</t>
  </si>
  <si>
    <t>(24.51*Q)/ID</t>
  </si>
  <si>
    <t>Q=Flow Rate</t>
  </si>
  <si>
    <t>ID=Pipe Inner Diameter</t>
  </si>
  <si>
    <t>Plastic Velocity (PV)</t>
  </si>
  <si>
    <t>Dial Value @ 600 RPM – Dial Value @ 300 RPM</t>
  </si>
  <si>
    <t>Yield Point (YP)</t>
  </si>
  <si>
    <t xml:space="preserve">Dial Value @ 300 RPM – Plastic Viscosity </t>
  </si>
  <si>
    <t xml:space="preserve">Power Law ‘n’ </t>
  </si>
  <si>
    <t>3.32×〖𝑙𝑜𝑔〗_10 (〖𝐷𝑖𝑎𝑙〗_(600 𝑅𝑃𝑀)/〖𝐷𝑖𝑎𝑙〗_(300 𝑅𝑃𝑀) )</t>
  </si>
  <si>
    <t xml:space="preserve">power Law ‘K’ </t>
  </si>
  <si>
    <t xml:space="preserve">𝐾=(1.066×〖𝐷𝑖𝑎𝑙〗_(300 𝑅𝑃𝑀))/〖511〗^𝑛 </t>
  </si>
  <si>
    <t>Total Flow Area (TFA)</t>
  </si>
  <si>
    <t>(𝑁𝑜 𝑜𝑓 𝑁𝑜𝑧𝑧𝑙𝑒𝑠)/4×𝜋×((𝑁𝑜𝑧𝑧𝑙𝑒 𝑆𝑖𝑧𝑒)/32)^2</t>
  </si>
  <si>
    <t>Pressure loss at bit (P_b)</t>
  </si>
  <si>
    <t>(𝜌×𝑄)/(12042×〖𝐶_𝑑〗^2×〖𝑇𝐹𝐴〗^2 )</t>
  </si>
  <si>
    <t xml:space="preserve">𝜌 - Mud Weight </t>
  </si>
  <si>
    <t xml:space="preserve">Q – Flowrate </t>
  </si>
  <si>
    <t xml:space="preserve">Cd – Coefficient of Discharge </t>
  </si>
  <si>
    <t xml:space="preserve">No of Nozzles </t>
  </si>
  <si>
    <t xml:space="preserve">Nozzle Size </t>
  </si>
  <si>
    <t xml:space="preserve"> Pump Pressure (Pp)=Ps+P1+P2+Pb+P3+P4</t>
  </si>
  <si>
    <t>Pb</t>
  </si>
  <si>
    <t>Step 1</t>
  </si>
  <si>
    <t>Step 2</t>
  </si>
  <si>
    <t>TFA</t>
  </si>
  <si>
    <t>K</t>
  </si>
  <si>
    <t>n</t>
  </si>
  <si>
    <t>YP</t>
  </si>
  <si>
    <t>PV</t>
  </si>
  <si>
    <t>ID</t>
  </si>
  <si>
    <t>Q</t>
  </si>
  <si>
    <t>Step 3</t>
  </si>
  <si>
    <t>Ps</t>
  </si>
  <si>
    <t>Bingham Plastic Model procedure is described from Slide B-8 to Slide B-9</t>
  </si>
  <si>
    <t>Power Law Model procedure is described from Slide B-10 to Slide B-14</t>
  </si>
  <si>
    <t>Critical Velocity Vc</t>
  </si>
  <si>
    <t>67.86/𝜌 [𝑃𝑉/𝐼𝐷+√((𝑃𝑉/𝐼𝐷)^2+9.42×𝜌×𝑌𝑃(4/3) )]</t>
  </si>
  <si>
    <t>If V&gt;Vc</t>
  </si>
  <si>
    <t>Flow Velocity (V)</t>
  </si>
  <si>
    <t>Turbulent</t>
  </si>
  <si>
    <t>If V&lt;Vc</t>
  </si>
  <si>
    <t>Laminar</t>
  </si>
  <si>
    <t>Ps,P1,P2</t>
  </si>
  <si>
    <t>[(𝑃𝑉×𝑉)/(90000×〖𝐼𝐷〗^2 )+𝑌𝑃/(225×𝐼𝐷)]𝐿</t>
  </si>
  <si>
    <t>(𝜌^0.75 𝑉^1.75 〖𝑃𝑉〗^0.25 𝐿)/(2328290.646×〖𝐼𝐷〗^1.25 )</t>
  </si>
  <si>
    <t>Surface Loss Pressure (Ps)</t>
  </si>
  <si>
    <t>P1,P2</t>
  </si>
  <si>
    <t>Drill String Pressure Loss</t>
  </si>
  <si>
    <t>P3,P4</t>
  </si>
  <si>
    <t>Annular Pressure Loss</t>
  </si>
  <si>
    <t>Bit Pressure Loss</t>
  </si>
  <si>
    <t>Dh</t>
  </si>
  <si>
    <t>Hole Size</t>
  </si>
  <si>
    <t>MDh</t>
  </si>
  <si>
    <t>Hole Depth</t>
  </si>
  <si>
    <t>Dc</t>
  </si>
  <si>
    <t>Casing Inner Diameter</t>
  </si>
  <si>
    <t>MDc</t>
  </si>
  <si>
    <t>Casing Depth</t>
  </si>
  <si>
    <t xml:space="preserve">𝜌 </t>
  </si>
  <si>
    <t>RPM, DIAL</t>
  </si>
  <si>
    <t>OD</t>
  </si>
  <si>
    <t>Pipe Diameter</t>
  </si>
  <si>
    <t>L</t>
  </si>
  <si>
    <t>Pipe Length</t>
  </si>
  <si>
    <t>Nd</t>
  </si>
  <si>
    <t>Cd</t>
  </si>
  <si>
    <t>V</t>
  </si>
  <si>
    <t>Flow Velacity(V)</t>
  </si>
  <si>
    <t>ID- Pipe Inner Dia</t>
  </si>
  <si>
    <t>YP-Yield Point</t>
  </si>
  <si>
    <t>L-Pipe Length</t>
  </si>
  <si>
    <t>Vc</t>
  </si>
  <si>
    <t xml:space="preserve">Bingham Plastic Model </t>
  </si>
  <si>
    <t>Ba</t>
  </si>
  <si>
    <t>Wall Sheer Rate Correction</t>
  </si>
  <si>
    <t>[(3𝑛+1)/4𝑛]</t>
  </si>
  <si>
    <t>Bx</t>
  </si>
  <si>
    <t>Viscometer Shear Rate Correction</t>
  </si>
  <si>
    <t>[𝑋^(2⁄𝑛)/(𝑛 𝑋^2 )][(𝑋^2−1)/(𝑋^(2⁄𝑛)−1)]</t>
  </si>
  <si>
    <t>X=1.0678</t>
  </si>
  <si>
    <t>G</t>
  </si>
  <si>
    <t>Geometry correction factor</t>
  </si>
  <si>
    <t xml:space="preserve">𝐵_𝑎/𝐵_𝑥 </t>
  </si>
  <si>
    <t>Shear Rate at Wall</t>
  </si>
  <si>
    <t>Yw</t>
  </si>
  <si>
    <t>(1.6 𝐺 𝑉)/𝐼𝐷</t>
  </si>
  <si>
    <t>Shear Stress at Wall</t>
  </si>
  <si>
    <t>1.066×𝐾〖𝛾_𝑤〗^𝑛</t>
  </si>
  <si>
    <t xml:space="preserve"> Power Law ('K')</t>
  </si>
  <si>
    <t>Reynolds Number</t>
  </si>
  <si>
    <t>Re</t>
  </si>
  <si>
    <t>T_w</t>
  </si>
  <si>
    <t>N_ReG</t>
  </si>
  <si>
    <t>(𝜌𝑉^2)/(19.36 𝜏_𝑤 )</t>
  </si>
  <si>
    <t>〖𝑵_𝑪𝑹𝒆〗^𝑳𝑻</t>
  </si>
  <si>
    <t xml:space="preserve">Critical Reynolds Number </t>
  </si>
  <si>
    <t>Laminar to Transitional</t>
  </si>
  <si>
    <t>3470−1370𝑛</t>
  </si>
  <si>
    <t>Transitional to Turbulent</t>
  </si>
  <si>
    <t>4150−1150𝑛^10</t>
  </si>
  <si>
    <t>〖𝑁_𝐶𝑅𝑒〗^𝑇𝑇</t>
  </si>
  <si>
    <t>Friction Factor</t>
  </si>
  <si>
    <t>𝑁_𝑅𝑒𝐺 ≤ 〖𝑁_𝐶𝑅𝑒〗^𝐿𝑇</t>
  </si>
  <si>
    <t>f</t>
  </si>
  <si>
    <t xml:space="preserve">16/𝑁_𝑅𝑒𝐺 </t>
  </si>
  <si>
    <t xml:space="preserve">〖𝑁_𝐶𝑅𝑒〗^𝐿𝑇≤ 𝑁_𝑅𝑒𝐺≤ 〖𝑁_𝐶𝑅𝑒〗^𝑇𝑇 </t>
  </si>
  <si>
    <t xml:space="preserve">𝑁_𝑅𝑒𝐺≥ 〖𝑁_𝐶𝑅𝑒〗^𝑇𝑇 </t>
  </si>
  <si>
    <t xml:space="preserve">𝑎/〖𝑁_𝑅𝑒𝐺〗^𝑏 </t>
  </si>
  <si>
    <t>a</t>
  </si>
  <si>
    <t>(〖𝑙𝑜𝑔〗_10 (𝑛)+3.93)/50</t>
  </si>
  <si>
    <t>b</t>
  </si>
  <si>
    <t>(1.75−〖𝑙𝑜𝑔〗_10 (𝑛))/7</t>
  </si>
  <si>
    <t>Frictional Pressure Loss</t>
  </si>
  <si>
    <t>(1.076 𝜌 𝑉^2  𝑓 𝐿)/(〖10〗^5  𝐼𝐷)</t>
  </si>
  <si>
    <t>Power Law Fluid</t>
  </si>
  <si>
    <t xml:space="preserve"> Pump Pressure</t>
  </si>
  <si>
    <t>Ps+P1+P2+Pb+P3+P4</t>
  </si>
  <si>
    <t>Pp</t>
  </si>
  <si>
    <t>HydraulicFlow Model</t>
  </si>
  <si>
    <t>Thursday</t>
  </si>
  <si>
    <t>Home Page</t>
  </si>
  <si>
    <t>Calculate of plastic velocity (PV)</t>
  </si>
  <si>
    <t>calculate of Yeild Point (Dependency 1)</t>
  </si>
  <si>
    <t>Calculate Power Law 'n' (1,2)</t>
  </si>
  <si>
    <t>Calculate Power Law 'K' ( 3,2)</t>
  </si>
  <si>
    <t>Step 1 : Calculate Flow Velocity</t>
  </si>
  <si>
    <t>Step 2 : Calculate Total Flow Area</t>
  </si>
  <si>
    <t>Step 3 : Calculate Critical Velocity</t>
  </si>
  <si>
    <t>Step 3 :  calculate Ps, P1, P2 (laminar)</t>
  </si>
  <si>
    <t>Step 3 : calculate ps, P1, P2 (Turbulent)</t>
  </si>
  <si>
    <t>Step 3 : Calculate Wall Sheer Rate Correction</t>
  </si>
  <si>
    <t>Step 3 : Calculate Viscometer Shear Rate Correction</t>
  </si>
  <si>
    <t>Step 3 : Calculate Geometry correction factor</t>
  </si>
  <si>
    <t>Step 3 :  Calculate Shear Rate at Wall</t>
  </si>
  <si>
    <t>Step 3 : Calculate Shear Stress at Wall</t>
  </si>
  <si>
    <t>Step 3 : Calculate Reynolds Number</t>
  </si>
  <si>
    <t>Step 3 : Calculate Critical Reynolds Number (Laminar to Transitional)</t>
  </si>
  <si>
    <t>Step 3 : Calculate Critical Reynolds Number (Transitional to Turbulent)</t>
  </si>
  <si>
    <t>Step 3 : Determine Frictional Factor</t>
  </si>
  <si>
    <t>Step 3 : Calculate Frictional Factor ( 𝑁_𝑅𝑒𝐺 ≤ 〖𝑁_𝐶𝑅𝑒〗^𝐿𝑇)</t>
  </si>
  <si>
    <t>Step 3 : Calculate Frictional Factor (〖𝑁_𝐶𝑅𝑒〗^𝐿𝑇≤ 𝑁_𝑅𝑒𝐺≤ 〖𝑁_𝐶𝑅𝑒〗^𝑇𝑇 )</t>
  </si>
  <si>
    <t>Step 3 : Calculate Frictional Factor ( 𝑁_𝑅𝑒𝐺≥ 〖𝑁_𝐶𝑅𝑒〗^𝑇𝑇 )</t>
  </si>
  <si>
    <t xml:space="preserve">Step 3 : Calculate PS, P1, P2 </t>
  </si>
  <si>
    <t>Step 4 : Ignored</t>
  </si>
  <si>
    <t>Step 5 :  calculate  Pump Pressure</t>
  </si>
  <si>
    <t>Contact us</t>
  </si>
  <si>
    <t>About</t>
  </si>
  <si>
    <t>workflow</t>
  </si>
  <si>
    <t xml:space="preserve">Estimate Assumptions.
Effort does not include languages other than English
Creatives will be supplied by Client
Development Contingent upon timely feedback from client
Does not include hardware or software integration with third party applications or software
Determination of fluid models based on deviation of the curve from the Viscometer Data not included
AnnularPressure Loss calculation in Conduits P3 and P4 not included because the calculation was ignored
</t>
  </si>
  <si>
    <t>TokBox</t>
  </si>
  <si>
    <t>Zoom</t>
  </si>
  <si>
    <t>Features</t>
  </si>
  <si>
    <t>Comments</t>
  </si>
  <si>
    <t>Base Price (Per minute)</t>
  </si>
  <si>
    <t>Developer cost</t>
  </si>
  <si>
    <t>TokBox: Browser extensions need to be developed  and they need to be installed on the client browser
Zoom: Out of the box implementation</t>
  </si>
  <si>
    <t>White Board</t>
  </si>
  <si>
    <t>API &amp; Mobile SDK</t>
  </si>
  <si>
    <t>Yes</t>
  </si>
  <si>
    <t>Zoom Web App opens up in s separate window</t>
  </si>
  <si>
    <t>Collaboration</t>
  </si>
  <si>
    <t>Scheduling</t>
  </si>
  <si>
    <t>Screen Sharing (documents, photo &amp; video Clips)</t>
  </si>
  <si>
    <t>Native</t>
  </si>
  <si>
    <t>Included</t>
  </si>
  <si>
    <t>Mobile Phione Screen sharing</t>
  </si>
  <si>
    <t>Plugin Support</t>
  </si>
  <si>
    <t>Through Firepad</t>
  </si>
  <si>
    <t>Partial</t>
  </si>
  <si>
    <t>Zoom : Browser extensions as well as integration with microsoft outlook
TokBox: Provides a URL which can be mailed to the participants</t>
  </si>
  <si>
    <t xml:space="preserve">No </t>
  </si>
  <si>
    <t>Annotation &amp; Co-Annotation</t>
  </si>
  <si>
    <t>Archive (Audio / Video) / Minute</t>
  </si>
  <si>
    <t>Using ToBox services. Client should  also use Amazon to archive for permanent storage</t>
  </si>
  <si>
    <t>Technical Support / Customer Service (Min per month)</t>
  </si>
  <si>
    <t>yes</t>
  </si>
  <si>
    <t>see https://www.datanyze.com/market-share/web-presentation-tools/tokbox-vs-zoom/</t>
  </si>
  <si>
    <t xml:space="preserve">TokBox Versus Zoom Market Analysis </t>
  </si>
  <si>
    <t>Video &amp; Audio Performance</t>
  </si>
  <si>
    <t>Excellent</t>
  </si>
  <si>
    <t>Poor</t>
  </si>
  <si>
    <t>https://vsee.com/videoconference/</t>
  </si>
  <si>
    <t>QA &amp; Bug Fixing</t>
  </si>
  <si>
    <t>Step 3 : Determine Turbulent or Laminar for Power Law Fluid</t>
  </si>
  <si>
    <t>Step 3 : Determine Turbulent or Laminar for BPM</t>
  </si>
  <si>
    <t>Step 2 : Calculate Pressure loss at Bit</t>
  </si>
  <si>
    <t>Input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</si>
</sst>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rgb="FFFF0000"/>
      <name val="Calibri"/>
      <family val="2"/>
      <scheme val="minor"/>
    </font>
    <font>
      <sz val="11"/>
      <color rgb="FF0D0D0D"/>
      <name val="Open Sans Light"/>
      <family val="2"/>
    </font>
    <font>
      <b/>
      <sz val="9"/>
      <name val="Arial"/>
      <family val="2"/>
    </font>
    <font>
      <sz val="9"/>
      <name val="Arial"/>
      <family val="2"/>
    </font>
    <font>
      <b/>
      <i/>
      <sz val="12"/>
      <color theme="1"/>
      <name val="Calibri"/>
      <family val="2"/>
      <scheme val="minor"/>
    </font>
    <font>
      <b/>
      <sz val="16"/>
      <color rgb="FF002060"/>
      <name val="Calibri"/>
      <family val="2"/>
      <scheme val="minor"/>
    </font>
    <font>
      <b/>
      <i/>
      <u/>
      <sz val="12"/>
      <color theme="1"/>
      <name val="Calibri"/>
      <family val="2"/>
      <scheme val="minor"/>
    </font>
    <font>
      <b/>
      <sz val="12"/>
      <color rgb="FF000000"/>
      <name val="Calibri"/>
      <family val="2"/>
    </font>
    <font>
      <sz val="12"/>
      <color rgb="FF000000"/>
      <name val="Calibri"/>
      <family val="2"/>
    </font>
  </fonts>
  <fills count="20">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6"/>
        <bgColor indexed="64"/>
      </patternFill>
    </fill>
    <fill>
      <patternFill patternType="solid">
        <fgColor theme="9"/>
        <bgColor indexed="64"/>
      </patternFill>
    </fill>
    <fill>
      <patternFill patternType="solid">
        <fgColor theme="2"/>
        <bgColor indexed="64"/>
      </patternFill>
    </fill>
    <fill>
      <patternFill patternType="solid">
        <fgColor rgb="FF5B9BD5"/>
        <bgColor indexed="64"/>
      </patternFill>
    </fill>
    <fill>
      <patternFill patternType="solid">
        <fgColor rgb="FFDEEAF6"/>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249977111117893"/>
        <bgColor indexed="64"/>
      </patternFill>
    </fill>
    <fill>
      <patternFill patternType="solid">
        <fgColor theme="0" tint="-0.14999847407452621"/>
        <bgColor indexed="64"/>
      </patternFill>
    </fill>
  </fills>
  <borders count="2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right/>
      <top style="thin">
        <color theme="0" tint="-0.34998626667073579"/>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
      <left/>
      <right style="thin">
        <color theme="0" tint="-0.34998626667073579"/>
      </right>
      <top/>
      <bottom/>
      <diagonal/>
    </border>
    <border>
      <left style="thin">
        <color indexed="64"/>
      </left>
      <right style="thin">
        <color indexed="64"/>
      </right>
      <top style="thin">
        <color indexed="64"/>
      </top>
      <bottom/>
      <diagonal/>
    </border>
    <border>
      <left/>
      <right style="thin">
        <color indexed="64"/>
      </right>
      <top/>
      <bottom/>
      <diagonal/>
    </border>
    <border>
      <left style="medium">
        <color rgb="FF5B9BD5"/>
      </left>
      <right/>
      <top style="medium">
        <color rgb="FF5B9BD5"/>
      </top>
      <bottom style="medium">
        <color rgb="FF5B9BD5"/>
      </bottom>
      <diagonal/>
    </border>
    <border>
      <left/>
      <right/>
      <top style="medium">
        <color rgb="FF5B9BD5"/>
      </top>
      <bottom style="medium">
        <color rgb="FF5B9BD5"/>
      </bottom>
      <diagonal/>
    </border>
    <border>
      <left style="medium">
        <color rgb="FF9CC2E5"/>
      </left>
      <right style="medium">
        <color rgb="FF9CC2E5"/>
      </right>
      <top/>
      <bottom style="medium">
        <color rgb="FF9CC2E5"/>
      </bottom>
      <diagonal/>
    </border>
    <border>
      <left/>
      <right style="medium">
        <color rgb="FF9CC2E5"/>
      </right>
      <top/>
      <bottom style="medium">
        <color rgb="FF9CC2E5"/>
      </bottom>
      <diagonal/>
    </border>
    <border>
      <left style="medium">
        <color rgb="FF9CC2E5"/>
      </left>
      <right/>
      <top style="medium">
        <color rgb="FF9CC2E5"/>
      </top>
      <bottom style="medium">
        <color rgb="FF9CC2E5"/>
      </bottom>
      <diagonal/>
    </border>
    <border>
      <left/>
      <right/>
      <top style="medium">
        <color rgb="FF9CC2E5"/>
      </top>
      <bottom style="medium">
        <color rgb="FF9CC2E5"/>
      </bottom>
      <diagonal/>
    </border>
    <border>
      <left style="medium">
        <color rgb="FF9CC2E5"/>
      </left>
      <right/>
      <top/>
      <bottom/>
      <diagonal/>
    </border>
  </borders>
  <cellStyleXfs count="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26">
    <xf numFmtId="0" fontId="0" fillId="0" borderId="0" xfId="0"/>
    <xf numFmtId="0" fontId="0" fillId="2" borderId="1" xfId="0" applyFont="1" applyFill="1" applyBorder="1"/>
    <xf numFmtId="0" fontId="0" fillId="2" borderId="1" xfId="0" applyFont="1" applyFill="1" applyBorder="1" applyAlignment="1">
      <alignment horizontal="center"/>
    </xf>
    <xf numFmtId="0" fontId="0" fillId="2" borderId="1" xfId="0" applyFont="1" applyFill="1" applyBorder="1" applyAlignment="1">
      <alignment horizontal="right" vertical="center"/>
    </xf>
    <xf numFmtId="0" fontId="5" fillId="2" borderId="0" xfId="0" applyFont="1" applyFill="1" applyBorder="1" applyAlignment="1">
      <alignment horizontal="center" vertical="center"/>
    </xf>
    <xf numFmtId="0" fontId="5" fillId="2" borderId="3" xfId="0" applyFont="1" applyFill="1" applyBorder="1" applyAlignment="1">
      <alignment vertical="center"/>
    </xf>
    <xf numFmtId="0" fontId="5" fillId="2" borderId="0" xfId="0" applyFont="1" applyFill="1" applyBorder="1" applyAlignment="1">
      <alignment vertical="center"/>
    </xf>
    <xf numFmtId="0" fontId="5" fillId="2" borderId="4" xfId="0" applyFont="1" applyFill="1" applyBorder="1" applyAlignment="1">
      <alignment vertical="center"/>
    </xf>
    <xf numFmtId="0" fontId="4" fillId="0" borderId="0" xfId="0" applyFont="1" applyFill="1" applyAlignment="1">
      <alignment vertical="center"/>
    </xf>
    <xf numFmtId="0" fontId="0" fillId="0" borderId="0" xfId="0" applyFont="1" applyAlignment="1">
      <alignment vertical="center"/>
    </xf>
    <xf numFmtId="0" fontId="5" fillId="2" borderId="0" xfId="0" applyFont="1" applyFill="1" applyBorder="1" applyAlignment="1">
      <alignment horizontal="right" vertical="center"/>
    </xf>
    <xf numFmtId="0" fontId="0" fillId="0" borderId="0" xfId="0" applyFont="1" applyAlignment="1">
      <alignment horizontal="left" vertical="center" indent="3"/>
    </xf>
    <xf numFmtId="0" fontId="0" fillId="2" borderId="2"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2" xfId="0" applyFont="1" applyFill="1" applyBorder="1" applyAlignment="1">
      <alignment vertical="center"/>
    </xf>
    <xf numFmtId="0" fontId="5" fillId="3" borderId="2" xfId="0" applyFont="1" applyFill="1" applyBorder="1" applyAlignment="1">
      <alignment vertical="center"/>
    </xf>
    <xf numFmtId="0" fontId="7" fillId="0" borderId="2" xfId="0" applyFont="1" applyBorder="1" applyAlignment="1">
      <alignment vertical="center"/>
    </xf>
    <xf numFmtId="0" fontId="8" fillId="0" borderId="2" xfId="0" applyFont="1" applyFill="1" applyBorder="1" applyAlignment="1">
      <alignment vertical="center"/>
    </xf>
    <xf numFmtId="0" fontId="7" fillId="4" borderId="2" xfId="0" applyFont="1" applyFill="1" applyBorder="1" applyAlignment="1">
      <alignment vertical="center"/>
    </xf>
    <xf numFmtId="0" fontId="8" fillId="4" borderId="2" xfId="0" applyFont="1" applyFill="1" applyBorder="1" applyAlignment="1">
      <alignment vertical="center"/>
    </xf>
    <xf numFmtId="0" fontId="0" fillId="0" borderId="0" xfId="0" applyFont="1" applyAlignment="1">
      <alignment horizontal="left" vertical="center" indent="2"/>
    </xf>
    <xf numFmtId="0" fontId="4" fillId="0" borderId="0" xfId="0" applyFont="1" applyFill="1" applyAlignment="1">
      <alignment horizontal="left" vertical="center" indent="2"/>
    </xf>
    <xf numFmtId="0" fontId="4" fillId="0" borderId="0" xfId="0" applyFont="1" applyAlignment="1">
      <alignment vertical="center"/>
    </xf>
    <xf numFmtId="0" fontId="4" fillId="3" borderId="5" xfId="0" applyFont="1" applyFill="1" applyBorder="1" applyAlignment="1">
      <alignment horizontal="center" vertical="center"/>
    </xf>
    <xf numFmtId="0" fontId="4" fillId="2" borderId="0" xfId="0" applyFont="1" applyFill="1" applyBorder="1" applyAlignment="1">
      <alignment vertical="center"/>
    </xf>
    <xf numFmtId="0" fontId="0" fillId="2" borderId="0" xfId="0" applyFont="1" applyFill="1" applyBorder="1" applyAlignment="1">
      <alignment vertical="center"/>
    </xf>
    <xf numFmtId="0" fontId="7" fillId="4" borderId="6" xfId="0" applyFont="1" applyFill="1" applyBorder="1" applyAlignment="1">
      <alignment vertical="center"/>
    </xf>
    <xf numFmtId="0" fontId="7" fillId="0" borderId="6" xfId="0" applyFont="1" applyBorder="1" applyAlignment="1">
      <alignment vertical="center"/>
    </xf>
    <xf numFmtId="0" fontId="8" fillId="0" borderId="6" xfId="0" applyFont="1" applyBorder="1" applyAlignment="1">
      <alignment vertical="center"/>
    </xf>
    <xf numFmtId="0" fontId="9" fillId="0" borderId="0" xfId="0" quotePrefix="1" applyFont="1" applyFill="1" applyAlignment="1">
      <alignment horizontal="left" vertical="center"/>
    </xf>
    <xf numFmtId="0" fontId="10" fillId="0" borderId="0" xfId="0" applyFont="1" applyAlignment="1">
      <alignment horizontal="left" vertical="center" indent="6"/>
    </xf>
    <xf numFmtId="0" fontId="0" fillId="2" borderId="2" xfId="0" applyFont="1" applyFill="1" applyBorder="1" applyAlignment="1">
      <alignment horizontal="left" vertical="center" indent="1"/>
    </xf>
    <xf numFmtId="0" fontId="4" fillId="0" borderId="7" xfId="0" applyFont="1" applyFill="1" applyBorder="1" applyAlignment="1">
      <alignment vertical="center"/>
    </xf>
    <xf numFmtId="0" fontId="4" fillId="0" borderId="0" xfId="0" quotePrefix="1" applyFont="1" applyFill="1" applyAlignment="1">
      <alignment vertical="center"/>
    </xf>
    <xf numFmtId="14" fontId="6" fillId="2" borderId="0" xfId="0" applyNumberFormat="1" applyFont="1" applyFill="1" applyBorder="1" applyAlignment="1">
      <alignment horizontal="center" vertical="center"/>
    </xf>
    <xf numFmtId="0" fontId="6" fillId="2" borderId="0" xfId="0" applyFont="1" applyFill="1" applyBorder="1" applyAlignment="1">
      <alignment horizontal="center" vertical="center"/>
    </xf>
    <xf numFmtId="0" fontId="4" fillId="0" borderId="8" xfId="0" applyFont="1" applyBorder="1" applyAlignment="1">
      <alignment vertical="center"/>
    </xf>
    <xf numFmtId="0" fontId="0" fillId="2" borderId="9" xfId="0" applyFont="1" applyFill="1" applyBorder="1"/>
    <xf numFmtId="0" fontId="12" fillId="0" borderId="12" xfId="0" applyFont="1" applyFill="1" applyBorder="1" applyAlignment="1">
      <alignment wrapText="1"/>
    </xf>
    <xf numFmtId="0" fontId="12" fillId="0" borderId="11" xfId="0" applyFont="1" applyFill="1" applyBorder="1" applyAlignment="1">
      <alignment wrapText="1"/>
    </xf>
    <xf numFmtId="0" fontId="12" fillId="0" borderId="4" xfId="0" applyFont="1" applyFill="1" applyBorder="1" applyAlignment="1">
      <alignment wrapText="1"/>
    </xf>
    <xf numFmtId="0" fontId="12" fillId="0" borderId="13" xfId="0" applyFont="1" applyFill="1" applyBorder="1" applyAlignment="1">
      <alignment wrapText="1"/>
    </xf>
    <xf numFmtId="0" fontId="0" fillId="2" borderId="10" xfId="0" applyFont="1" applyFill="1" applyBorder="1"/>
    <xf numFmtId="0" fontId="12" fillId="0" borderId="0" xfId="0" applyFont="1" applyFill="1" applyBorder="1" applyAlignment="1">
      <alignment wrapText="1"/>
    </xf>
    <xf numFmtId="0" fontId="4" fillId="2" borderId="1" xfId="0" applyFont="1" applyFill="1" applyBorder="1"/>
    <xf numFmtId="0" fontId="4" fillId="5" borderId="0" xfId="0" applyFont="1" applyFill="1" applyAlignment="1">
      <alignment vertical="center"/>
    </xf>
    <xf numFmtId="0" fontId="0" fillId="5" borderId="0" xfId="0" applyFont="1" applyFill="1" applyAlignment="1">
      <alignment vertical="center"/>
    </xf>
    <xf numFmtId="0" fontId="4" fillId="0" borderId="0" xfId="0" applyFont="1" applyAlignment="1">
      <alignment horizontal="left" vertical="center"/>
    </xf>
    <xf numFmtId="0" fontId="12" fillId="0" borderId="12" xfId="0" applyFont="1" applyFill="1" applyBorder="1" applyAlignment="1">
      <alignment vertical="top" wrapText="1"/>
    </xf>
    <xf numFmtId="0" fontId="12" fillId="0" borderId="11" xfId="0" applyFont="1" applyFill="1" applyBorder="1" applyAlignment="1">
      <alignment vertical="top" wrapText="1"/>
    </xf>
    <xf numFmtId="0" fontId="12" fillId="0" borderId="4" xfId="0" applyFont="1" applyFill="1" applyBorder="1" applyAlignment="1">
      <alignment vertical="top" wrapText="1"/>
    </xf>
    <xf numFmtId="0" fontId="12" fillId="0" borderId="13" xfId="0" applyFont="1" applyFill="1" applyBorder="1" applyAlignment="1">
      <alignment vertical="top" wrapText="1"/>
    </xf>
    <xf numFmtId="0" fontId="12" fillId="0" borderId="2" xfId="0" applyFont="1" applyFill="1" applyBorder="1" applyAlignment="1">
      <alignment wrapText="1"/>
    </xf>
    <xf numFmtId="0" fontId="0" fillId="0" borderId="0" xfId="0" applyFont="1" applyAlignment="1">
      <alignment horizontal="left" vertical="center"/>
    </xf>
    <xf numFmtId="0" fontId="0" fillId="0" borderId="0" xfId="0" applyFont="1" applyAlignment="1">
      <alignment vertical="center" wrapText="1"/>
    </xf>
    <xf numFmtId="0" fontId="4" fillId="0" borderId="0" xfId="0" applyFont="1"/>
    <xf numFmtId="0" fontId="13" fillId="0" borderId="0" xfId="0" applyFont="1"/>
    <xf numFmtId="0" fontId="15" fillId="0" borderId="0" xfId="0" applyFont="1"/>
    <xf numFmtId="0" fontId="13" fillId="0" borderId="0" xfId="0" applyFont="1" applyAlignment="1">
      <alignment vertical="center"/>
    </xf>
    <xf numFmtId="0" fontId="0" fillId="2" borderId="1" xfId="0" applyFont="1" applyFill="1" applyBorder="1" applyAlignment="1">
      <alignment wrapText="1"/>
    </xf>
    <xf numFmtId="0" fontId="12" fillId="0" borderId="12" xfId="0" applyFont="1" applyFill="1" applyBorder="1" applyAlignment="1">
      <alignment horizontal="left" wrapText="1"/>
    </xf>
    <xf numFmtId="0" fontId="12" fillId="0" borderId="11" xfId="0" applyFont="1" applyFill="1" applyBorder="1" applyAlignment="1">
      <alignment horizontal="left" wrapText="1"/>
    </xf>
    <xf numFmtId="0" fontId="12" fillId="0" borderId="4" xfId="0" applyFont="1" applyFill="1" applyBorder="1" applyAlignment="1">
      <alignment horizontal="left" wrapText="1"/>
    </xf>
    <xf numFmtId="0" fontId="12" fillId="0" borderId="13" xfId="0" applyFont="1" applyFill="1" applyBorder="1" applyAlignment="1">
      <alignment horizontal="left" wrapText="1"/>
    </xf>
    <xf numFmtId="0" fontId="12" fillId="0" borderId="0" xfId="0" applyFont="1" applyFill="1" applyBorder="1" applyAlignment="1">
      <alignment horizontal="left" vertical="top" wrapText="1"/>
    </xf>
    <xf numFmtId="0" fontId="0" fillId="2" borderId="2" xfId="0" applyFont="1" applyFill="1" applyBorder="1" applyAlignment="1">
      <alignment horizontal="center" vertical="center"/>
    </xf>
    <xf numFmtId="0" fontId="0" fillId="2" borderId="2" xfId="0" applyFont="1" applyFill="1" applyBorder="1" applyAlignment="1">
      <alignment horizontal="center" vertical="center"/>
    </xf>
    <xf numFmtId="0" fontId="14" fillId="0" borderId="7" xfId="0" applyFont="1" applyBorder="1" applyAlignment="1">
      <alignment vertical="center"/>
    </xf>
    <xf numFmtId="0" fontId="14" fillId="0" borderId="0" xfId="0" applyFont="1" applyAlignment="1">
      <alignment vertical="center"/>
    </xf>
    <xf numFmtId="0" fontId="14" fillId="0" borderId="14" xfId="0" applyFont="1" applyBorder="1" applyAlignment="1">
      <alignment vertical="center"/>
    </xf>
    <xf numFmtId="0" fontId="0" fillId="2" borderId="15" xfId="0" applyFont="1" applyFill="1" applyBorder="1" applyAlignment="1">
      <alignment horizontal="center" vertical="center"/>
    </xf>
    <xf numFmtId="0" fontId="5" fillId="2" borderId="4" xfId="0" applyFont="1" applyFill="1" applyBorder="1" applyAlignment="1">
      <alignment horizontal="center" vertical="center"/>
    </xf>
    <xf numFmtId="0" fontId="5" fillId="3" borderId="2" xfId="0" applyFont="1" applyFill="1" applyBorder="1" applyAlignment="1">
      <alignment horizontal="center" vertical="center"/>
    </xf>
    <xf numFmtId="0" fontId="12" fillId="0" borderId="14" xfId="0" applyFont="1" applyFill="1" applyBorder="1" applyAlignment="1">
      <alignment horizontal="left" vertical="top" wrapText="1"/>
    </xf>
    <xf numFmtId="0" fontId="12" fillId="0" borderId="0" xfId="0" applyFont="1" applyFill="1" applyBorder="1" applyAlignment="1">
      <alignment horizontal="left" wrapText="1"/>
    </xf>
    <xf numFmtId="0" fontId="12" fillId="0" borderId="16" xfId="0" applyFont="1" applyFill="1" applyBorder="1" applyAlignment="1">
      <alignment horizontal="left" wrapText="1"/>
    </xf>
    <xf numFmtId="0" fontId="0" fillId="6" borderId="2" xfId="0" applyFont="1" applyFill="1" applyBorder="1" applyAlignment="1">
      <alignment horizontal="center" vertical="center"/>
    </xf>
    <xf numFmtId="0" fontId="0" fillId="6" borderId="1" xfId="0" applyFont="1" applyFill="1" applyBorder="1" applyAlignment="1">
      <alignment horizontal="center"/>
    </xf>
    <xf numFmtId="0" fontId="4" fillId="7" borderId="1" xfId="0" applyFont="1" applyFill="1" applyBorder="1" applyAlignment="1">
      <alignment horizontal="center"/>
    </xf>
    <xf numFmtId="0" fontId="4" fillId="7" borderId="2" xfId="0" applyFont="1" applyFill="1" applyBorder="1" applyAlignment="1">
      <alignment horizontal="left" vertical="center" indent="1"/>
    </xf>
    <xf numFmtId="0" fontId="11" fillId="8" borderId="2" xfId="0" applyFont="1" applyFill="1" applyBorder="1" applyAlignment="1">
      <alignment vertical="top" wrapText="1"/>
    </xf>
    <xf numFmtId="0" fontId="0" fillId="8" borderId="1" xfId="0" applyFont="1" applyFill="1" applyBorder="1" applyAlignment="1">
      <alignment horizontal="center"/>
    </xf>
    <xf numFmtId="0" fontId="0" fillId="8" borderId="1" xfId="0" applyFont="1" applyFill="1" applyBorder="1" applyAlignment="1">
      <alignment horizontal="right" vertical="center"/>
    </xf>
    <xf numFmtId="0" fontId="16" fillId="9" borderId="17" xfId="0" applyFont="1" applyFill="1" applyBorder="1" applyAlignment="1">
      <alignment horizontal="left" vertical="center"/>
    </xf>
    <xf numFmtId="0" fontId="16" fillId="9" borderId="18" xfId="0" applyFont="1" applyFill="1" applyBorder="1" applyAlignment="1">
      <alignment horizontal="center" vertical="center"/>
    </xf>
    <xf numFmtId="0" fontId="16" fillId="10" borderId="19" xfId="0" applyFont="1" applyFill="1" applyBorder="1" applyAlignment="1">
      <alignment horizontal="left" vertical="center"/>
    </xf>
    <xf numFmtId="0" fontId="17" fillId="10" borderId="20" xfId="0" applyFont="1" applyFill="1" applyBorder="1" applyAlignment="1">
      <alignment horizontal="center" vertical="center"/>
    </xf>
    <xf numFmtId="0" fontId="16" fillId="0" borderId="19" xfId="0" applyFont="1" applyBorder="1" applyAlignment="1">
      <alignment horizontal="left" vertical="center"/>
    </xf>
    <xf numFmtId="0" fontId="17" fillId="0" borderId="20" xfId="0" applyFont="1" applyBorder="1" applyAlignment="1">
      <alignment horizontal="center" vertical="center"/>
    </xf>
    <xf numFmtId="0" fontId="17" fillId="10" borderId="20" xfId="0" applyFont="1" applyFill="1" applyBorder="1" applyAlignment="1">
      <alignment horizontal="right" vertical="center"/>
    </xf>
    <xf numFmtId="0" fontId="16" fillId="10" borderId="21" xfId="0" applyFont="1" applyFill="1" applyBorder="1" applyAlignment="1">
      <alignment vertical="center"/>
    </xf>
    <xf numFmtId="0" fontId="16" fillId="10" borderId="22" xfId="0" applyFont="1" applyFill="1" applyBorder="1" applyAlignment="1">
      <alignment vertical="center"/>
    </xf>
    <xf numFmtId="0" fontId="1" fillId="0" borderId="20" xfId="0" applyFont="1" applyBorder="1" applyAlignment="1">
      <alignment horizontal="center" vertical="top"/>
    </xf>
    <xf numFmtId="0" fontId="0" fillId="0" borderId="0" xfId="0" quotePrefix="1"/>
    <xf numFmtId="0" fontId="0" fillId="0" borderId="0" xfId="0" applyAlignment="1">
      <alignment wrapText="1"/>
    </xf>
    <xf numFmtId="0" fontId="0" fillId="0" borderId="0" xfId="0" applyAlignment="1">
      <alignment horizontal="left" wrapText="1"/>
    </xf>
    <xf numFmtId="0" fontId="8" fillId="0" borderId="0" xfId="0" applyFont="1" applyBorder="1" applyAlignment="1">
      <alignment vertical="center"/>
    </xf>
    <xf numFmtId="0" fontId="7" fillId="0" borderId="0" xfId="0" applyFont="1" applyBorder="1" applyAlignment="1">
      <alignment vertical="center"/>
    </xf>
    <xf numFmtId="0" fontId="8" fillId="0" borderId="0" xfId="0" applyFont="1" applyFill="1" applyBorder="1" applyAlignment="1">
      <alignment vertical="center"/>
    </xf>
    <xf numFmtId="0" fontId="8" fillId="14" borderId="2" xfId="0" applyFont="1" applyFill="1" applyBorder="1" applyAlignment="1">
      <alignment vertical="center"/>
    </xf>
    <xf numFmtId="0" fontId="0" fillId="14" borderId="0" xfId="0" applyFont="1" applyFill="1" applyAlignment="1">
      <alignment vertical="center"/>
    </xf>
    <xf numFmtId="0" fontId="11" fillId="8" borderId="2" xfId="0" applyFont="1" applyFill="1" applyBorder="1" applyAlignment="1">
      <alignment horizontal="left" vertical="top" wrapText="1"/>
    </xf>
    <xf numFmtId="0" fontId="12" fillId="8" borderId="2" xfId="0" applyFont="1" applyFill="1" applyBorder="1" applyAlignment="1">
      <alignment vertical="top"/>
    </xf>
    <xf numFmtId="0" fontId="0" fillId="0" borderId="23" xfId="0" applyFont="1" applyBorder="1" applyAlignment="1">
      <alignment horizontal="center" vertical="center"/>
    </xf>
    <xf numFmtId="0" fontId="4" fillId="0" borderId="7" xfId="0" applyFont="1" applyFill="1" applyBorder="1" applyAlignment="1">
      <alignment horizontal="center" vertical="center"/>
    </xf>
    <xf numFmtId="0" fontId="4" fillId="0" borderId="0" xfId="0" applyFont="1" applyFill="1" applyAlignment="1">
      <alignment horizontal="center" vertical="center"/>
    </xf>
    <xf numFmtId="0" fontId="4" fillId="11" borderId="0" xfId="0" applyFont="1" applyFill="1" applyAlignment="1">
      <alignment horizontal="center" vertical="center" textRotation="255"/>
    </xf>
    <xf numFmtId="0" fontId="4" fillId="12" borderId="0" xfId="0" applyFont="1" applyFill="1" applyAlignment="1">
      <alignment horizontal="center" vertical="center" textRotation="255"/>
    </xf>
    <xf numFmtId="0" fontId="4" fillId="13" borderId="0" xfId="0" applyFont="1" applyFill="1" applyAlignment="1">
      <alignment horizontal="center" vertical="center" textRotation="255"/>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xf>
    <xf numFmtId="0" fontId="0" fillId="6" borderId="0" xfId="0" applyFill="1" applyAlignment="1">
      <alignment horizontal="center" vertical="center"/>
    </xf>
    <xf numFmtId="0" fontId="0" fillId="0" borderId="0" xfId="0" applyAlignment="1">
      <alignment horizontal="center" vertical="center" wrapText="1"/>
    </xf>
    <xf numFmtId="0" fontId="0" fillId="6" borderId="0" xfId="0" applyFill="1" applyAlignment="1">
      <alignment horizontal="center" vertical="center" wrapText="1"/>
    </xf>
    <xf numFmtId="0" fontId="0" fillId="15" borderId="0" xfId="0" applyFill="1" applyAlignment="1">
      <alignment horizontal="center" vertical="center"/>
    </xf>
    <xf numFmtId="0" fontId="0" fillId="16" borderId="0" xfId="0" applyFill="1" applyAlignment="1">
      <alignment horizontal="center" vertical="center"/>
    </xf>
    <xf numFmtId="0" fontId="4" fillId="18" borderId="0" xfId="0" applyFont="1" applyFill="1" applyAlignment="1">
      <alignment horizontal="center" vertical="center"/>
    </xf>
    <xf numFmtId="0" fontId="4" fillId="18" borderId="0" xfId="0" applyFont="1" applyFill="1" applyAlignment="1">
      <alignment horizontal="left" vertical="center"/>
    </xf>
    <xf numFmtId="0" fontId="6" fillId="17" borderId="0" xfId="0" applyFont="1" applyFill="1" applyAlignment="1">
      <alignment horizontal="right" vertical="top" wrapText="1"/>
    </xf>
    <xf numFmtId="0" fontId="4" fillId="18" borderId="0" xfId="0" applyFont="1" applyFill="1" applyAlignment="1">
      <alignment horizontal="right" vertical="top" wrapText="1"/>
    </xf>
    <xf numFmtId="0" fontId="0" fillId="0" borderId="0" xfId="0" applyAlignment="1">
      <alignment horizontal="right" vertical="top" wrapText="1"/>
    </xf>
    <xf numFmtId="0" fontId="0" fillId="19" borderId="0" xfId="0" applyFill="1" applyAlignment="1">
      <alignment horizontal="left" vertical="center"/>
    </xf>
    <xf numFmtId="0" fontId="0" fillId="19" borderId="0" xfId="0" applyFill="1" applyAlignment="1">
      <alignment horizontal="left" vertical="center" wrapText="1"/>
    </xf>
    <xf numFmtId="0" fontId="0" fillId="19" borderId="2" xfId="0" applyFont="1" applyFill="1" applyBorder="1" applyAlignment="1">
      <alignment horizontal="left" vertical="center" indent="1"/>
    </xf>
    <xf numFmtId="0" fontId="0" fillId="19" borderId="2" xfId="0" applyFont="1" applyFill="1" applyBorder="1" applyAlignment="1">
      <alignment horizontal="left" vertical="center" wrapText="1" inden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2317760</xdr:colOff>
      <xdr:row>3</xdr:row>
      <xdr:rowOff>128588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481" y="0"/>
          <a:ext cx="2889260" cy="7286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5"/>
  <sheetViews>
    <sheetView tabSelected="1" topLeftCell="C4" zoomScale="80" zoomScaleNormal="80" workbookViewId="0">
      <selection activeCell="K22" sqref="K22"/>
    </sheetView>
  </sheetViews>
  <sheetFormatPr defaultColWidth="10.875" defaultRowHeight="15.75" x14ac:dyDescent="0.25"/>
  <cols>
    <col min="1" max="1" width="7.5" style="2" customWidth="1"/>
    <col min="2" max="2" width="80" style="1" customWidth="1"/>
    <col min="3" max="3" width="14.25" style="2" customWidth="1"/>
    <col min="4" max="4" width="13.875" style="3" customWidth="1"/>
    <col min="5" max="5" width="22.375" style="1" bestFit="1" customWidth="1"/>
    <col min="6" max="6" width="6.5" style="1" customWidth="1"/>
    <col min="7" max="7" width="10" style="1" customWidth="1"/>
    <col min="8" max="8" width="11.625" style="1" customWidth="1"/>
    <col min="9" max="9" width="6.875" style="1" customWidth="1"/>
    <col min="10" max="10" width="19" style="1" customWidth="1"/>
    <col min="11" max="11" width="16.25" style="1" customWidth="1"/>
    <col min="12" max="16384" width="10.875" style="1"/>
  </cols>
  <sheetData>
    <row r="1" spans="1:15" ht="15.75" customHeight="1" x14ac:dyDescent="0.25">
      <c r="A1" s="5"/>
      <c r="B1" s="5"/>
      <c r="C1" s="4"/>
      <c r="D1" s="6"/>
      <c r="E1" s="32"/>
      <c r="F1" s="8"/>
      <c r="G1" s="8"/>
      <c r="H1" s="30"/>
      <c r="I1"/>
    </row>
    <row r="2" spans="1:15" ht="15.75" customHeight="1" x14ac:dyDescent="0.25">
      <c r="A2" s="6"/>
      <c r="B2" s="6"/>
      <c r="C2" s="4"/>
      <c r="D2" s="6"/>
      <c r="E2" s="32"/>
      <c r="F2" s="8"/>
      <c r="G2" s="8"/>
      <c r="H2" s="30"/>
      <c r="I2"/>
    </row>
    <row r="3" spans="1:15" ht="15.75" customHeight="1" x14ac:dyDescent="0.25">
      <c r="A3" s="6"/>
      <c r="B3" s="10" t="s">
        <v>187</v>
      </c>
      <c r="C3" s="4"/>
      <c r="D3" s="34">
        <v>43044</v>
      </c>
      <c r="E3" s="32"/>
      <c r="F3" s="8"/>
      <c r="G3" s="8"/>
      <c r="H3" s="30"/>
      <c r="I3"/>
    </row>
    <row r="4" spans="1:15" ht="15.75" customHeight="1" x14ac:dyDescent="0.25">
      <c r="A4" s="6"/>
      <c r="B4" s="4"/>
      <c r="C4" s="4"/>
      <c r="D4" s="35" t="s">
        <v>188</v>
      </c>
      <c r="E4" s="32"/>
      <c r="F4" s="8"/>
      <c r="G4" s="8"/>
      <c r="H4" s="8"/>
      <c r="I4" s="8"/>
      <c r="J4" s="8"/>
      <c r="K4" s="8"/>
    </row>
    <row r="5" spans="1:15" ht="15.75" customHeight="1" x14ac:dyDescent="0.25">
      <c r="A5" s="7"/>
      <c r="B5" s="7"/>
      <c r="C5" s="71"/>
      <c r="D5" s="7"/>
      <c r="E5" s="32"/>
      <c r="F5" s="8"/>
      <c r="G5" s="8"/>
      <c r="H5" s="8"/>
      <c r="I5" s="8"/>
      <c r="J5" s="8"/>
      <c r="K5" s="8"/>
    </row>
    <row r="6" spans="1:15" s="8" customFormat="1" ht="18" customHeight="1" x14ac:dyDescent="0.25">
      <c r="A6" s="13"/>
      <c r="B6" s="14" t="s">
        <v>0</v>
      </c>
      <c r="C6" s="23" t="s">
        <v>20</v>
      </c>
      <c r="D6" s="23" t="s">
        <v>1</v>
      </c>
      <c r="E6" s="36" t="s">
        <v>19</v>
      </c>
      <c r="F6" s="9"/>
    </row>
    <row r="7" spans="1:15" s="8" customFormat="1" ht="18" customHeight="1" x14ac:dyDescent="0.25">
      <c r="A7" s="13"/>
      <c r="B7" s="15" t="s">
        <v>9</v>
      </c>
      <c r="C7" s="72"/>
      <c r="D7" s="13"/>
      <c r="E7" s="26"/>
      <c r="F7" s="18" t="s">
        <v>4</v>
      </c>
      <c r="G7" s="19" t="s">
        <v>1</v>
      </c>
      <c r="H7" s="19" t="s">
        <v>2</v>
      </c>
    </row>
    <row r="8" spans="1:15" s="8" customFormat="1" ht="18" customHeight="1" x14ac:dyDescent="0.25">
      <c r="A8" s="12">
        <v>1</v>
      </c>
      <c r="B8" s="31" t="s">
        <v>10</v>
      </c>
      <c r="C8" s="65">
        <v>8</v>
      </c>
      <c r="D8" s="12">
        <f>C8/8</f>
        <v>1</v>
      </c>
      <c r="E8" s="27" t="s">
        <v>7</v>
      </c>
      <c r="F8" s="16">
        <v>1</v>
      </c>
      <c r="G8" s="17">
        <f>D12</f>
        <v>4</v>
      </c>
      <c r="H8" s="99">
        <f>(G8*F8)</f>
        <v>4</v>
      </c>
    </row>
    <row r="9" spans="1:15" s="8" customFormat="1" ht="18" customHeight="1" x14ac:dyDescent="0.25">
      <c r="A9" s="12">
        <v>2</v>
      </c>
      <c r="B9" s="31" t="s">
        <v>11</v>
      </c>
      <c r="C9" s="65">
        <v>8</v>
      </c>
      <c r="D9" s="66">
        <f t="shared" ref="D9:D45" si="0">C9/8</f>
        <v>1</v>
      </c>
      <c r="E9" s="27" t="s">
        <v>13</v>
      </c>
      <c r="F9" s="16">
        <v>1</v>
      </c>
      <c r="G9" s="17"/>
      <c r="H9" s="99">
        <f t="shared" ref="H9:H13" si="1">(G9*F9)</f>
        <v>0</v>
      </c>
      <c r="I9" s="104">
        <f>SUM(D14:D45)</f>
        <v>15</v>
      </c>
      <c r="J9" s="105">
        <f>SUM(G9:G10)</f>
        <v>15</v>
      </c>
    </row>
    <row r="10" spans="1:15" s="8" customFormat="1" ht="18" customHeight="1" x14ac:dyDescent="0.25">
      <c r="A10" s="12">
        <v>3</v>
      </c>
      <c r="B10" s="31" t="s">
        <v>18</v>
      </c>
      <c r="C10" s="65">
        <v>16</v>
      </c>
      <c r="D10" s="66">
        <f t="shared" si="0"/>
        <v>2</v>
      </c>
      <c r="E10" s="27" t="s">
        <v>14</v>
      </c>
      <c r="F10" s="16">
        <v>1</v>
      </c>
      <c r="G10" s="17">
        <v>15</v>
      </c>
      <c r="H10" s="99">
        <f t="shared" si="1"/>
        <v>15</v>
      </c>
      <c r="I10" s="104"/>
      <c r="J10" s="105"/>
    </row>
    <row r="11" spans="1:15" s="9" customFormat="1" ht="18" customHeight="1" x14ac:dyDescent="0.25">
      <c r="A11" s="12">
        <v>4</v>
      </c>
      <c r="B11" s="31" t="s">
        <v>24</v>
      </c>
      <c r="C11" s="65"/>
      <c r="D11" s="66">
        <f t="shared" si="0"/>
        <v>0</v>
      </c>
      <c r="E11" s="27" t="s">
        <v>12</v>
      </c>
      <c r="F11" s="16">
        <v>1</v>
      </c>
      <c r="G11" s="9">
        <f>D10</f>
        <v>2</v>
      </c>
      <c r="H11" s="99">
        <f t="shared" si="1"/>
        <v>2</v>
      </c>
      <c r="I11" s="104"/>
      <c r="J11" s="105"/>
      <c r="K11" s="8"/>
      <c r="O11" s="9">
        <f>100/8</f>
        <v>12.5</v>
      </c>
    </row>
    <row r="12" spans="1:15" s="9" customFormat="1" ht="18" customHeight="1" x14ac:dyDescent="0.25">
      <c r="A12" s="12">
        <v>5</v>
      </c>
      <c r="B12" s="31" t="s">
        <v>3</v>
      </c>
      <c r="C12" s="65">
        <v>32</v>
      </c>
      <c r="D12" s="66">
        <f t="shared" si="0"/>
        <v>4</v>
      </c>
      <c r="E12" s="27" t="s">
        <v>21</v>
      </c>
      <c r="F12" s="16">
        <v>1</v>
      </c>
      <c r="G12" s="9">
        <f>SUM(D8:D9)</f>
        <v>2</v>
      </c>
      <c r="H12" s="99">
        <f t="shared" si="1"/>
        <v>2</v>
      </c>
      <c r="I12" s="8"/>
      <c r="J12" s="8"/>
      <c r="K12" s="8"/>
    </row>
    <row r="13" spans="1:15" s="9" customFormat="1" ht="18" customHeight="1" x14ac:dyDescent="0.25">
      <c r="A13" s="13"/>
      <c r="B13" s="15" t="s">
        <v>15</v>
      </c>
      <c r="C13" s="15"/>
      <c r="D13" s="15"/>
      <c r="E13" s="27" t="s">
        <v>6</v>
      </c>
      <c r="F13" s="16">
        <v>1</v>
      </c>
      <c r="G13" s="17">
        <f>SUM(D47:D48 )</f>
        <v>7</v>
      </c>
      <c r="H13" s="99">
        <f t="shared" si="1"/>
        <v>7</v>
      </c>
      <c r="I13" s="8"/>
      <c r="J13" s="8"/>
      <c r="K13" s="8"/>
    </row>
    <row r="14" spans="1:15" s="9" customFormat="1" ht="18" customHeight="1" x14ac:dyDescent="0.25">
      <c r="A14" s="66">
        <v>1</v>
      </c>
      <c r="B14" s="124" t="s">
        <v>189</v>
      </c>
      <c r="C14" s="70">
        <v>8</v>
      </c>
      <c r="D14" s="66">
        <f t="shared" si="0"/>
        <v>1</v>
      </c>
      <c r="E14" s="28" t="s">
        <v>5</v>
      </c>
      <c r="F14" s="16"/>
      <c r="G14" s="16"/>
      <c r="H14" s="17">
        <f>SUM(H8:H13)</f>
        <v>30</v>
      </c>
      <c r="I14" s="8"/>
      <c r="J14" s="8"/>
      <c r="K14" s="8"/>
    </row>
    <row r="15" spans="1:15" s="9" customFormat="1" ht="18" customHeight="1" x14ac:dyDescent="0.25">
      <c r="A15" s="66">
        <v>2</v>
      </c>
      <c r="B15" s="124" t="s">
        <v>214</v>
      </c>
      <c r="C15" s="70">
        <v>4</v>
      </c>
      <c r="D15" s="66">
        <f t="shared" si="0"/>
        <v>0.5</v>
      </c>
      <c r="E15" s="96"/>
      <c r="F15" s="97"/>
      <c r="G15" s="97"/>
      <c r="H15" s="98"/>
      <c r="I15" s="8"/>
      <c r="J15" s="8"/>
      <c r="K15" s="8"/>
    </row>
    <row r="16" spans="1:15" s="9" customFormat="1" ht="18" customHeight="1" thickBot="1" x14ac:dyDescent="0.3">
      <c r="A16" s="66">
        <v>3</v>
      </c>
      <c r="B16" s="124" t="s">
        <v>215</v>
      </c>
      <c r="C16" s="70">
        <v>4</v>
      </c>
      <c r="D16" s="66">
        <f t="shared" si="0"/>
        <v>0.5</v>
      </c>
      <c r="G16" s="8"/>
      <c r="H16" s="8"/>
      <c r="I16" s="8"/>
      <c r="J16" s="8"/>
      <c r="K16" s="8"/>
    </row>
    <row r="17" spans="1:15" s="9" customFormat="1" ht="18" customHeight="1" thickBot="1" x14ac:dyDescent="0.3">
      <c r="A17" s="66">
        <v>4</v>
      </c>
      <c r="B17" s="124" t="s">
        <v>216</v>
      </c>
      <c r="C17" s="70">
        <v>16</v>
      </c>
      <c r="D17" s="66">
        <f t="shared" si="0"/>
        <v>2</v>
      </c>
      <c r="E17" s="45" t="s">
        <v>8</v>
      </c>
      <c r="F17" s="46">
        <f>SUM(G13,G8,G10)</f>
        <v>26</v>
      </c>
      <c r="G17" s="29"/>
      <c r="H17" s="21"/>
      <c r="I17" s="8"/>
      <c r="J17" s="83" t="s">
        <v>25</v>
      </c>
      <c r="K17" s="84" t="s">
        <v>32</v>
      </c>
      <c r="L17" s="84" t="s">
        <v>33</v>
      </c>
      <c r="M17" s="84" t="s">
        <v>34</v>
      </c>
    </row>
    <row r="18" spans="1:15" s="9" customFormat="1" ht="20.25" customHeight="1" thickBot="1" x14ac:dyDescent="0.3">
      <c r="A18" s="66"/>
      <c r="B18" s="124" t="s">
        <v>255</v>
      </c>
      <c r="C18" s="70">
        <v>4</v>
      </c>
      <c r="D18" s="66">
        <f t="shared" si="0"/>
        <v>0.5</v>
      </c>
      <c r="E18" s="45" t="s">
        <v>2</v>
      </c>
      <c r="F18" s="46">
        <f>H14</f>
        <v>30</v>
      </c>
      <c r="G18" s="8" t="s">
        <v>23</v>
      </c>
      <c r="H18" s="8"/>
      <c r="I18" s="8"/>
      <c r="J18" s="85" t="s">
        <v>26</v>
      </c>
      <c r="K18" s="86">
        <v>16</v>
      </c>
      <c r="L18" s="86">
        <v>0</v>
      </c>
      <c r="M18" s="86">
        <v>0</v>
      </c>
      <c r="N18" s="9">
        <f>SUM(K18:M18)</f>
        <v>16</v>
      </c>
      <c r="O18" s="100">
        <f>H11 *8</f>
        <v>16</v>
      </c>
    </row>
    <row r="19" spans="1:15" s="9" customFormat="1" ht="18" customHeight="1" thickBot="1" x14ac:dyDescent="0.3">
      <c r="A19" s="66">
        <v>5</v>
      </c>
      <c r="B19" s="124" t="s">
        <v>190</v>
      </c>
      <c r="C19" s="66">
        <v>4</v>
      </c>
      <c r="D19" s="66">
        <f t="shared" si="0"/>
        <v>0.5</v>
      </c>
      <c r="E19" s="22"/>
      <c r="F19" s="25"/>
      <c r="G19" s="24"/>
      <c r="H19" s="24"/>
      <c r="I19" s="8"/>
      <c r="J19" s="87" t="s">
        <v>27</v>
      </c>
      <c r="K19" s="88">
        <v>8</v>
      </c>
      <c r="L19" s="92">
        <v>0</v>
      </c>
      <c r="M19" s="92">
        <v>0</v>
      </c>
      <c r="O19" s="100"/>
    </row>
    <row r="20" spans="1:15" s="9" customFormat="1" ht="18" customHeight="1" thickBot="1" x14ac:dyDescent="0.3">
      <c r="A20" s="66">
        <v>6</v>
      </c>
      <c r="B20" s="124" t="s">
        <v>191</v>
      </c>
      <c r="C20" s="66">
        <v>4</v>
      </c>
      <c r="D20" s="66">
        <f t="shared" si="0"/>
        <v>0.5</v>
      </c>
      <c r="E20" s="36"/>
      <c r="G20" s="8"/>
      <c r="H20" s="8"/>
      <c r="I20" s="8"/>
      <c r="J20" s="85" t="s">
        <v>28</v>
      </c>
      <c r="K20" s="86">
        <v>16</v>
      </c>
      <c r="L20" s="86">
        <v>0</v>
      </c>
      <c r="M20" s="86">
        <v>0</v>
      </c>
      <c r="N20" s="9">
        <f>SUM(K20:M20)</f>
        <v>16</v>
      </c>
      <c r="O20" s="100">
        <f>H12*8</f>
        <v>16</v>
      </c>
    </row>
    <row r="21" spans="1:15" s="9" customFormat="1" ht="21" customHeight="1" thickBot="1" x14ac:dyDescent="0.3">
      <c r="A21" s="66">
        <v>7</v>
      </c>
      <c r="B21" s="125" t="s">
        <v>192</v>
      </c>
      <c r="C21" s="66">
        <v>4</v>
      </c>
      <c r="D21" s="66">
        <f t="shared" si="0"/>
        <v>0.5</v>
      </c>
      <c r="E21" s="8"/>
      <c r="F21" s="8"/>
      <c r="G21" s="8">
        <f>F18*8</f>
        <v>240</v>
      </c>
      <c r="H21" s="8"/>
      <c r="I21" s="8"/>
      <c r="J21" s="87" t="s">
        <v>29</v>
      </c>
      <c r="K21" s="88">
        <v>32</v>
      </c>
      <c r="L21" s="88">
        <v>0</v>
      </c>
      <c r="M21" s="88">
        <v>0</v>
      </c>
      <c r="N21" s="9">
        <f>SUM(K21:M21)</f>
        <v>32</v>
      </c>
      <c r="O21" s="100">
        <f>H8*8</f>
        <v>32</v>
      </c>
    </row>
    <row r="22" spans="1:15" s="9" customFormat="1" ht="20.25" customHeight="1" thickBot="1" x14ac:dyDescent="0.3">
      <c r="A22" s="66">
        <v>8</v>
      </c>
      <c r="B22" s="124" t="s">
        <v>193</v>
      </c>
      <c r="C22" s="66">
        <v>4</v>
      </c>
      <c r="D22" s="66">
        <f t="shared" si="0"/>
        <v>0.5</v>
      </c>
      <c r="E22" s="8"/>
      <c r="F22" s="8"/>
      <c r="G22" s="8"/>
      <c r="H22" s="8"/>
      <c r="I22" s="8"/>
      <c r="J22" s="85" t="s">
        <v>30</v>
      </c>
      <c r="K22" s="86">
        <v>8</v>
      </c>
      <c r="L22" s="86">
        <v>0</v>
      </c>
      <c r="M22" s="86">
        <v>0</v>
      </c>
      <c r="N22" s="103">
        <f>SUM(K22:M23)</f>
        <v>112</v>
      </c>
      <c r="O22" s="100">
        <f>J9*8</f>
        <v>120</v>
      </c>
    </row>
    <row r="23" spans="1:15" s="9" customFormat="1" ht="18" customHeight="1" thickBot="1" x14ac:dyDescent="0.3">
      <c r="A23" s="66">
        <v>9</v>
      </c>
      <c r="B23" s="124" t="s">
        <v>194</v>
      </c>
      <c r="C23" s="66">
        <v>2</v>
      </c>
      <c r="D23" s="66">
        <f t="shared" si="0"/>
        <v>0.25</v>
      </c>
      <c r="E23" s="8"/>
      <c r="F23" s="8"/>
      <c r="G23" s="8"/>
      <c r="H23" s="8"/>
      <c r="I23" s="8"/>
      <c r="J23" s="87" t="s">
        <v>31</v>
      </c>
      <c r="K23" s="88">
        <v>104</v>
      </c>
      <c r="L23" s="88">
        <v>0</v>
      </c>
      <c r="M23" s="88">
        <v>0</v>
      </c>
      <c r="N23" s="103"/>
      <c r="O23" s="100"/>
    </row>
    <row r="24" spans="1:15" s="9" customFormat="1" ht="17.25" customHeight="1" thickBot="1" x14ac:dyDescent="0.3">
      <c r="A24" s="66">
        <v>10</v>
      </c>
      <c r="B24" s="125" t="s">
        <v>195</v>
      </c>
      <c r="C24" s="66">
        <v>2</v>
      </c>
      <c r="D24" s="66">
        <f t="shared" si="0"/>
        <v>0.25</v>
      </c>
      <c r="E24" s="8"/>
      <c r="F24" s="8"/>
      <c r="G24" s="8"/>
      <c r="H24" s="8"/>
      <c r="I24" s="8"/>
      <c r="J24" s="87" t="s">
        <v>6</v>
      </c>
      <c r="K24" s="88">
        <v>56</v>
      </c>
      <c r="L24" s="88">
        <v>0</v>
      </c>
      <c r="M24" s="88">
        <v>0</v>
      </c>
      <c r="N24" s="9">
        <f>SUM(K24:M24)</f>
        <v>56</v>
      </c>
      <c r="O24" s="100">
        <f>H13*8</f>
        <v>56</v>
      </c>
    </row>
    <row r="25" spans="1:15" s="9" customFormat="1" ht="18" customHeight="1" thickBot="1" x14ac:dyDescent="0.3">
      <c r="A25" s="66">
        <v>11</v>
      </c>
      <c r="B25" s="125" t="s">
        <v>254</v>
      </c>
      <c r="C25" s="66">
        <v>2</v>
      </c>
      <c r="D25" s="66">
        <f t="shared" si="0"/>
        <v>0.25</v>
      </c>
      <c r="E25" s="8"/>
      <c r="F25" s="8"/>
      <c r="G25" s="8"/>
      <c r="H25" s="8"/>
      <c r="I25" s="8"/>
      <c r="J25" s="90" t="s">
        <v>2</v>
      </c>
      <c r="K25" s="89">
        <f>SUM(K18:K24)</f>
        <v>240</v>
      </c>
      <c r="L25" s="91"/>
      <c r="M25" s="89">
        <f>SUM(K18:M24)</f>
        <v>240</v>
      </c>
      <c r="N25" s="9">
        <f>M25/8</f>
        <v>30</v>
      </c>
    </row>
    <row r="26" spans="1:15" s="9" customFormat="1" ht="18" customHeight="1" x14ac:dyDescent="0.25">
      <c r="A26" s="66">
        <v>12</v>
      </c>
      <c r="B26" s="124" t="s">
        <v>196</v>
      </c>
      <c r="C26" s="66">
        <v>2</v>
      </c>
      <c r="D26" s="66">
        <f t="shared" si="0"/>
        <v>0.25</v>
      </c>
      <c r="E26" s="8"/>
      <c r="F26" s="8"/>
      <c r="G26" s="8"/>
      <c r="H26" s="8"/>
      <c r="I26" s="8"/>
      <c r="J26" s="8"/>
      <c r="K26" s="8"/>
      <c r="M26" s="9">
        <f>F18</f>
        <v>30</v>
      </c>
    </row>
    <row r="27" spans="1:15" s="9" customFormat="1" ht="18" customHeight="1" x14ac:dyDescent="0.25">
      <c r="A27" s="66">
        <v>13</v>
      </c>
      <c r="B27" s="124" t="s">
        <v>253</v>
      </c>
      <c r="C27" s="66">
        <v>4</v>
      </c>
      <c r="D27" s="66">
        <f t="shared" si="0"/>
        <v>0.5</v>
      </c>
      <c r="E27" s="8"/>
      <c r="F27" s="8"/>
      <c r="G27" s="8"/>
      <c r="H27" s="8"/>
      <c r="I27" s="8"/>
      <c r="J27" s="8"/>
      <c r="K27" s="8"/>
    </row>
    <row r="28" spans="1:15" s="9" customFormat="1" ht="18" customHeight="1" x14ac:dyDescent="0.25">
      <c r="A28" s="66">
        <v>14</v>
      </c>
      <c r="B28" s="124" t="s">
        <v>197</v>
      </c>
      <c r="C28" s="66">
        <v>4</v>
      </c>
      <c r="D28" s="66">
        <f t="shared" si="0"/>
        <v>0.5</v>
      </c>
      <c r="E28" s="8"/>
      <c r="F28" s="8"/>
      <c r="G28" s="8"/>
      <c r="H28" s="8"/>
      <c r="I28" s="8"/>
      <c r="J28" s="105">
        <f>SUM(H36:H37)</f>
        <v>0</v>
      </c>
      <c r="K28" s="8"/>
    </row>
    <row r="29" spans="1:15" s="9" customFormat="1" ht="18" customHeight="1" x14ac:dyDescent="0.25">
      <c r="A29" s="66">
        <v>15</v>
      </c>
      <c r="B29" s="124" t="s">
        <v>198</v>
      </c>
      <c r="C29" s="66">
        <v>4</v>
      </c>
      <c r="D29" s="66">
        <f t="shared" si="0"/>
        <v>0.5</v>
      </c>
      <c r="E29" s="8"/>
      <c r="F29" s="8"/>
      <c r="G29" s="8"/>
      <c r="H29" s="8"/>
      <c r="I29" s="8"/>
      <c r="J29" s="105"/>
      <c r="K29" s="8"/>
    </row>
    <row r="30" spans="1:15" s="9" customFormat="1" ht="22.5" customHeight="1" x14ac:dyDescent="0.25">
      <c r="A30" s="66">
        <v>16</v>
      </c>
      <c r="B30" s="124" t="s">
        <v>252</v>
      </c>
      <c r="C30" s="66">
        <v>2</v>
      </c>
      <c r="D30" s="66">
        <f t="shared" si="0"/>
        <v>0.25</v>
      </c>
      <c r="E30" s="8"/>
      <c r="F30" s="8"/>
      <c r="G30" s="8"/>
      <c r="H30" s="8"/>
      <c r="I30" s="8"/>
      <c r="J30" s="8"/>
      <c r="K30" s="8"/>
    </row>
    <row r="31" spans="1:15" s="9" customFormat="1" ht="17.25" customHeight="1" x14ac:dyDescent="0.25">
      <c r="A31" s="66">
        <v>17</v>
      </c>
      <c r="B31" s="124" t="s">
        <v>199</v>
      </c>
      <c r="C31" s="66">
        <v>2</v>
      </c>
      <c r="D31" s="66">
        <f t="shared" si="0"/>
        <v>0.25</v>
      </c>
      <c r="E31" s="8"/>
      <c r="F31" s="8"/>
      <c r="G31" s="8"/>
      <c r="H31" s="8"/>
      <c r="I31" s="8"/>
      <c r="J31" s="8"/>
      <c r="K31" s="8"/>
    </row>
    <row r="32" spans="1:15" s="9" customFormat="1" ht="21" customHeight="1" x14ac:dyDescent="0.25">
      <c r="A32" s="66">
        <v>18</v>
      </c>
      <c r="B32" s="124" t="s">
        <v>200</v>
      </c>
      <c r="C32" s="66">
        <v>4</v>
      </c>
      <c r="D32" s="66">
        <f t="shared" si="0"/>
        <v>0.5</v>
      </c>
      <c r="E32" s="8"/>
      <c r="F32" s="8"/>
      <c r="G32" s="8"/>
      <c r="H32" s="8"/>
      <c r="I32" s="8"/>
      <c r="J32" s="8"/>
      <c r="K32" s="8"/>
    </row>
    <row r="33" spans="1:15" s="9" customFormat="1" ht="15.75" customHeight="1" x14ac:dyDescent="0.25">
      <c r="A33" s="66">
        <v>19</v>
      </c>
      <c r="B33" s="124" t="s">
        <v>201</v>
      </c>
      <c r="C33" s="66">
        <v>4</v>
      </c>
      <c r="D33" s="66">
        <f t="shared" si="0"/>
        <v>0.5</v>
      </c>
      <c r="E33" s="8"/>
      <c r="F33" s="8"/>
      <c r="G33" s="8"/>
      <c r="H33" s="8"/>
      <c r="I33" s="8"/>
      <c r="J33" s="8"/>
      <c r="K33" s="8"/>
    </row>
    <row r="34" spans="1:15" s="9" customFormat="1" ht="18" customHeight="1" x14ac:dyDescent="0.25">
      <c r="A34" s="66">
        <v>20</v>
      </c>
      <c r="B34" s="124" t="s">
        <v>202</v>
      </c>
      <c r="C34" s="66">
        <v>4</v>
      </c>
      <c r="D34" s="66">
        <f t="shared" si="0"/>
        <v>0.5</v>
      </c>
      <c r="E34" s="8"/>
      <c r="F34" s="8"/>
      <c r="G34" s="8"/>
      <c r="H34" s="8"/>
      <c r="I34" s="8"/>
      <c r="J34" s="8"/>
      <c r="K34" s="8"/>
    </row>
    <row r="35" spans="1:15" s="9" customFormat="1" ht="18" customHeight="1" x14ac:dyDescent="0.25">
      <c r="A35" s="66">
        <v>21</v>
      </c>
      <c r="B35" s="124" t="s">
        <v>203</v>
      </c>
      <c r="C35" s="66">
        <v>4</v>
      </c>
      <c r="D35" s="66">
        <f t="shared" si="0"/>
        <v>0.5</v>
      </c>
      <c r="E35" s="8"/>
      <c r="F35" s="8"/>
      <c r="G35" s="8"/>
      <c r="H35" s="8"/>
      <c r="I35" s="8"/>
      <c r="J35" s="8"/>
      <c r="K35" s="8"/>
      <c r="N35" s="20"/>
      <c r="O35" s="20"/>
    </row>
    <row r="36" spans="1:15" s="9" customFormat="1" ht="18" customHeight="1" x14ac:dyDescent="0.25">
      <c r="A36" s="66">
        <v>22</v>
      </c>
      <c r="B36" s="124" t="s">
        <v>204</v>
      </c>
      <c r="C36" s="66">
        <v>4</v>
      </c>
      <c r="D36" s="66">
        <f t="shared" si="0"/>
        <v>0.5</v>
      </c>
      <c r="E36" s="8"/>
      <c r="F36" s="8"/>
      <c r="G36" s="8"/>
      <c r="H36" s="8"/>
      <c r="I36" s="8"/>
      <c r="J36" s="8"/>
      <c r="K36" s="8"/>
    </row>
    <row r="37" spans="1:15" s="9" customFormat="1" ht="20.25" customHeight="1" x14ac:dyDescent="0.25">
      <c r="A37" s="66">
        <v>23</v>
      </c>
      <c r="B37" s="124" t="s">
        <v>205</v>
      </c>
      <c r="C37" s="66">
        <v>2</v>
      </c>
      <c r="D37" s="66">
        <f t="shared" si="0"/>
        <v>0.25</v>
      </c>
      <c r="E37" s="8"/>
      <c r="F37" s="8"/>
      <c r="G37" s="8"/>
      <c r="H37" s="8"/>
      <c r="I37" s="8"/>
      <c r="J37" s="1"/>
      <c r="K37" s="1"/>
    </row>
    <row r="38" spans="1:15" s="9" customFormat="1" ht="18" customHeight="1" x14ac:dyDescent="0.25">
      <c r="A38" s="66">
        <v>24</v>
      </c>
      <c r="B38" s="124" t="s">
        <v>206</v>
      </c>
      <c r="C38" s="66">
        <v>2</v>
      </c>
      <c r="D38" s="66">
        <f t="shared" si="0"/>
        <v>0.25</v>
      </c>
      <c r="E38" s="8"/>
      <c r="F38" s="8"/>
      <c r="G38" s="8"/>
      <c r="H38" s="8"/>
      <c r="I38" s="8"/>
      <c r="J38" s="1"/>
      <c r="K38" s="1"/>
    </row>
    <row r="39" spans="1:15" s="9" customFormat="1" ht="28.5" customHeight="1" x14ac:dyDescent="0.25">
      <c r="A39" s="66">
        <v>25</v>
      </c>
      <c r="B39" s="124" t="s">
        <v>207</v>
      </c>
      <c r="C39" s="66">
        <v>2</v>
      </c>
      <c r="D39" s="66">
        <f t="shared" si="0"/>
        <v>0.25</v>
      </c>
      <c r="E39" s="8"/>
      <c r="F39" s="8"/>
      <c r="G39" s="8"/>
      <c r="H39" s="8"/>
      <c r="I39" s="8"/>
      <c r="J39" s="1"/>
      <c r="K39" s="1"/>
    </row>
    <row r="40" spans="1:15" s="9" customFormat="1" ht="21.75" customHeight="1" x14ac:dyDescent="0.25">
      <c r="A40" s="66">
        <v>26</v>
      </c>
      <c r="B40" s="124" t="s">
        <v>208</v>
      </c>
      <c r="C40" s="66">
        <v>2</v>
      </c>
      <c r="D40" s="66">
        <f t="shared" si="0"/>
        <v>0.25</v>
      </c>
      <c r="E40" s="8"/>
      <c r="F40" s="8"/>
      <c r="G40" s="8"/>
      <c r="H40" s="8"/>
      <c r="I40" s="8"/>
      <c r="J40" s="1"/>
      <c r="K40" s="1"/>
      <c r="L40" s="11"/>
      <c r="M40" s="11"/>
    </row>
    <row r="41" spans="1:15" s="9" customFormat="1" ht="24.75" customHeight="1" x14ac:dyDescent="0.25">
      <c r="A41" s="66">
        <v>27</v>
      </c>
      <c r="B41" s="124" t="s">
        <v>209</v>
      </c>
      <c r="C41" s="66">
        <v>4</v>
      </c>
      <c r="D41" s="66">
        <f t="shared" si="0"/>
        <v>0.5</v>
      </c>
      <c r="E41" s="8"/>
      <c r="F41" s="8"/>
      <c r="G41" s="8"/>
      <c r="H41" s="8"/>
      <c r="I41" s="8"/>
      <c r="J41" s="1"/>
      <c r="K41" s="1"/>
    </row>
    <row r="42" spans="1:15" s="9" customFormat="1" ht="18" customHeight="1" x14ac:dyDescent="0.25">
      <c r="A42" s="66">
        <v>28</v>
      </c>
      <c r="B42" s="124" t="s">
        <v>210</v>
      </c>
      <c r="C42" s="66">
        <v>4</v>
      </c>
      <c r="D42" s="66">
        <f t="shared" si="0"/>
        <v>0.5</v>
      </c>
      <c r="E42" s="8"/>
      <c r="F42" s="8"/>
      <c r="G42" s="8"/>
      <c r="H42" s="8"/>
      <c r="I42" s="8"/>
      <c r="J42" s="1"/>
      <c r="K42" s="1"/>
    </row>
    <row r="43" spans="1:15" s="9" customFormat="1" ht="21.75" customHeight="1" x14ac:dyDescent="0.25">
      <c r="A43" s="66">
        <v>29</v>
      </c>
      <c r="B43" s="124" t="s">
        <v>211</v>
      </c>
      <c r="C43" s="66">
        <v>4</v>
      </c>
      <c r="D43" s="66">
        <f t="shared" si="0"/>
        <v>0.5</v>
      </c>
      <c r="E43" s="8"/>
      <c r="F43" s="8"/>
      <c r="G43" s="8"/>
      <c r="H43" s="8"/>
      <c r="I43" s="8"/>
      <c r="J43" s="1"/>
      <c r="K43" s="1"/>
    </row>
    <row r="44" spans="1:15" s="9" customFormat="1" ht="18" customHeight="1" x14ac:dyDescent="0.25">
      <c r="A44" s="66">
        <v>30</v>
      </c>
      <c r="B44" s="124" t="s">
        <v>212</v>
      </c>
      <c r="C44" s="66">
        <v>0</v>
      </c>
      <c r="D44" s="66">
        <f t="shared" si="0"/>
        <v>0</v>
      </c>
      <c r="E44" s="8"/>
      <c r="F44" s="8"/>
      <c r="G44" s="8"/>
      <c r="H44" s="8"/>
      <c r="I44" s="8"/>
      <c r="J44" s="1"/>
      <c r="K44" s="1"/>
      <c r="L44" s="1"/>
      <c r="M44" s="1"/>
    </row>
    <row r="45" spans="1:15" s="20" customFormat="1" ht="18" customHeight="1" x14ac:dyDescent="0.25">
      <c r="A45" s="66">
        <v>31</v>
      </c>
      <c r="B45" s="124" t="s">
        <v>213</v>
      </c>
      <c r="C45" s="66">
        <v>4</v>
      </c>
      <c r="D45" s="66">
        <f t="shared" si="0"/>
        <v>0.5</v>
      </c>
      <c r="E45" s="8"/>
      <c r="F45" s="8"/>
      <c r="G45" s="8"/>
      <c r="H45" s="8"/>
      <c r="I45" s="8"/>
      <c r="J45" s="1"/>
      <c r="K45" s="1"/>
      <c r="L45" s="1"/>
      <c r="M45" s="1"/>
      <c r="N45" s="11"/>
      <c r="O45" s="11"/>
    </row>
    <row r="46" spans="1:15" s="9" customFormat="1" ht="15.75" customHeight="1" x14ac:dyDescent="0.25">
      <c r="A46" s="15"/>
      <c r="B46" s="15" t="s">
        <v>22</v>
      </c>
      <c r="C46" s="72"/>
      <c r="D46" s="72"/>
      <c r="E46" s="47"/>
      <c r="G46" s="33"/>
      <c r="H46" s="8"/>
      <c r="I46" s="8"/>
      <c r="J46" s="1"/>
      <c r="K46" s="1"/>
      <c r="L46" s="1"/>
      <c r="M46" s="1"/>
    </row>
    <row r="47" spans="1:15" s="9" customFormat="1" ht="18" customHeight="1" x14ac:dyDescent="0.25">
      <c r="A47" s="66">
        <v>34</v>
      </c>
      <c r="B47" s="31" t="s">
        <v>251</v>
      </c>
      <c r="C47" s="66">
        <f>SUM(C14:C45)*0.4</f>
        <v>48</v>
      </c>
      <c r="D47" s="66">
        <f t="shared" ref="D47:D49" si="2">C47/8</f>
        <v>6</v>
      </c>
      <c r="E47" s="22"/>
      <c r="G47" s="8"/>
      <c r="H47" s="8"/>
      <c r="I47" s="8"/>
      <c r="J47" s="1"/>
      <c r="K47" s="1"/>
      <c r="L47" s="1"/>
      <c r="M47" s="1"/>
    </row>
    <row r="48" spans="1:15" s="9" customFormat="1" ht="15.75" customHeight="1" x14ac:dyDescent="0.25">
      <c r="A48" s="66">
        <v>35</v>
      </c>
      <c r="B48" s="31" t="s">
        <v>16</v>
      </c>
      <c r="C48" s="66">
        <v>8</v>
      </c>
      <c r="D48" s="66">
        <f t="shared" si="2"/>
        <v>1</v>
      </c>
      <c r="E48" s="22"/>
      <c r="G48" s="8"/>
      <c r="H48" s="8"/>
      <c r="I48" s="8"/>
      <c r="J48" s="1"/>
      <c r="K48" s="1"/>
      <c r="L48" s="1"/>
      <c r="M48" s="1"/>
    </row>
    <row r="49" spans="1:15" s="9" customFormat="1" ht="23.25" customHeight="1" x14ac:dyDescent="0.25">
      <c r="A49" s="66">
        <v>36</v>
      </c>
      <c r="B49" s="31" t="s">
        <v>17</v>
      </c>
      <c r="C49" s="66">
        <v>8</v>
      </c>
      <c r="D49" s="66">
        <f t="shared" si="2"/>
        <v>1</v>
      </c>
      <c r="E49" s="22"/>
      <c r="G49" s="8"/>
      <c r="H49" s="8"/>
      <c r="I49" s="8"/>
      <c r="J49" s="1"/>
      <c r="K49" s="1"/>
      <c r="L49" s="1"/>
      <c r="M49" s="1"/>
      <c r="N49" s="1"/>
      <c r="O49" s="1"/>
    </row>
    <row r="50" spans="1:15" s="9" customFormat="1" ht="18" customHeight="1" x14ac:dyDescent="0.25">
      <c r="A50" s="66"/>
      <c r="B50" s="79" t="s">
        <v>2</v>
      </c>
      <c r="C50" s="78"/>
      <c r="D50" s="78">
        <f>SUM(C8:C49)/8</f>
        <v>31</v>
      </c>
      <c r="G50" s="1"/>
      <c r="H50" s="1"/>
      <c r="I50" s="8"/>
      <c r="J50" s="1"/>
      <c r="K50" s="1"/>
      <c r="L50" s="1"/>
      <c r="M50" s="1"/>
      <c r="N50" s="1"/>
      <c r="O50" s="1"/>
    </row>
    <row r="51" spans="1:15" s="9" customFormat="1" ht="104.25" customHeight="1" x14ac:dyDescent="0.25">
      <c r="A51" s="66"/>
      <c r="B51" s="101" t="s">
        <v>217</v>
      </c>
      <c r="C51" s="81"/>
      <c r="D51" s="82"/>
      <c r="E51" s="67"/>
      <c r="F51" s="68"/>
      <c r="G51" s="68"/>
      <c r="H51" s="69"/>
      <c r="I51" s="8"/>
      <c r="J51" s="1"/>
      <c r="K51" s="1"/>
      <c r="L51" s="1"/>
      <c r="M51" s="1"/>
      <c r="N51" s="1"/>
      <c r="O51" s="1"/>
    </row>
    <row r="52" spans="1:15" s="9" customFormat="1" ht="102" customHeight="1" x14ac:dyDescent="0.25">
      <c r="A52" s="66"/>
      <c r="B52" s="102"/>
      <c r="C52" s="2"/>
      <c r="D52" s="3"/>
      <c r="E52" s="58"/>
      <c r="G52" s="1"/>
      <c r="H52" s="1"/>
      <c r="I52" s="1"/>
      <c r="J52" s="1"/>
      <c r="K52" s="1"/>
      <c r="L52" s="1"/>
      <c r="M52" s="1"/>
      <c r="N52" s="1"/>
      <c r="O52" s="1"/>
    </row>
    <row r="53" spans="1:15" s="9" customFormat="1" ht="21.75" customHeight="1" x14ac:dyDescent="0.25">
      <c r="A53" s="66"/>
      <c r="B53" s="1"/>
      <c r="C53" s="2"/>
      <c r="D53" s="3"/>
      <c r="E53" s="54"/>
      <c r="G53" s="1"/>
      <c r="H53" s="1"/>
      <c r="I53" s="1"/>
      <c r="J53" s="1"/>
      <c r="K53" s="1"/>
      <c r="L53" s="1"/>
      <c r="M53" s="1"/>
      <c r="N53" s="1"/>
      <c r="O53" s="1"/>
    </row>
    <row r="54" spans="1:15" s="9" customFormat="1" ht="18" customHeight="1" x14ac:dyDescent="0.25">
      <c r="A54" s="66"/>
      <c r="B54" s="1"/>
      <c r="C54" s="2"/>
      <c r="D54" s="3"/>
      <c r="E54" s="54"/>
      <c r="F54" s="53"/>
      <c r="G54" s="1"/>
      <c r="H54" s="1"/>
      <c r="I54" s="1"/>
      <c r="J54" s="1"/>
      <c r="K54" s="1"/>
      <c r="L54" s="1"/>
      <c r="M54" s="1"/>
      <c r="N54" s="1"/>
      <c r="O54" s="1"/>
    </row>
    <row r="55" spans="1:15" s="11" customFormat="1" ht="18" customHeight="1" x14ac:dyDescent="0.25">
      <c r="A55" s="66"/>
      <c r="B55" s="1"/>
      <c r="C55" s="2"/>
      <c r="D55" s="3"/>
      <c r="E55" s="47"/>
      <c r="F55" s="22"/>
      <c r="G55" s="1"/>
      <c r="H55" s="1"/>
      <c r="I55" s="1"/>
      <c r="J55" s="1"/>
      <c r="K55" s="1"/>
      <c r="L55" s="1"/>
      <c r="M55" s="1"/>
      <c r="N55" s="1"/>
      <c r="O55" s="1"/>
    </row>
    <row r="56" spans="1:15" s="9" customFormat="1" ht="18" customHeight="1" x14ac:dyDescent="0.25">
      <c r="A56" s="66"/>
      <c r="B56" s="1"/>
      <c r="C56" s="2"/>
      <c r="D56" s="3"/>
      <c r="G56" s="1"/>
      <c r="H56" s="1"/>
      <c r="I56" s="1"/>
      <c r="J56" s="1"/>
      <c r="K56" s="1"/>
      <c r="L56" s="1"/>
      <c r="M56" s="1"/>
      <c r="N56" s="1"/>
      <c r="O56" s="1"/>
    </row>
    <row r="57" spans="1:15" s="9" customFormat="1" ht="18" customHeight="1" x14ac:dyDescent="0.25">
      <c r="A57" s="76"/>
      <c r="B57" s="1"/>
      <c r="C57" s="2"/>
      <c r="D57" s="3"/>
      <c r="E57" s="22"/>
      <c r="G57" s="1"/>
      <c r="H57" s="1"/>
      <c r="I57" s="1"/>
      <c r="J57" s="1"/>
      <c r="K57" s="1"/>
      <c r="L57" s="1"/>
      <c r="M57" s="1"/>
      <c r="N57" s="1"/>
      <c r="O57" s="1"/>
    </row>
    <row r="58" spans="1:15" s="9" customFormat="1" ht="18" customHeight="1" x14ac:dyDescent="0.25">
      <c r="A58" s="66"/>
      <c r="B58" s="1"/>
      <c r="C58" s="2"/>
      <c r="D58" s="3"/>
      <c r="F58" s="1"/>
      <c r="G58" s="1"/>
      <c r="H58" s="1"/>
      <c r="I58" s="1"/>
      <c r="J58" s="1"/>
      <c r="K58" s="1"/>
      <c r="L58" s="1"/>
      <c r="M58" s="1"/>
      <c r="N58" s="1"/>
      <c r="O58" s="1"/>
    </row>
    <row r="59" spans="1:15" x14ac:dyDescent="0.25">
      <c r="A59" s="66"/>
      <c r="E59" s="57"/>
    </row>
    <row r="60" spans="1:15" ht="22.5" customHeight="1" x14ac:dyDescent="0.25">
      <c r="A60" s="66"/>
      <c r="E60"/>
    </row>
    <row r="61" spans="1:15" x14ac:dyDescent="0.25">
      <c r="A61" s="66"/>
      <c r="E61" s="55"/>
    </row>
    <row r="62" spans="1:15" x14ac:dyDescent="0.25">
      <c r="A62" s="76"/>
      <c r="E62"/>
    </row>
    <row r="63" spans="1:15" x14ac:dyDescent="0.25">
      <c r="A63" s="66"/>
      <c r="E63"/>
    </row>
    <row r="64" spans="1:15" x14ac:dyDescent="0.25">
      <c r="A64" s="12"/>
      <c r="E64"/>
    </row>
    <row r="65" spans="1:5" x14ac:dyDescent="0.25">
      <c r="A65" s="66"/>
      <c r="E65"/>
    </row>
    <row r="66" spans="1:5" ht="19.5" customHeight="1" x14ac:dyDescent="0.25">
      <c r="A66" s="66"/>
      <c r="E66" s="55"/>
    </row>
    <row r="67" spans="1:5" x14ac:dyDescent="0.25">
      <c r="A67" s="76"/>
      <c r="E67"/>
    </row>
    <row r="68" spans="1:5" x14ac:dyDescent="0.25">
      <c r="A68" s="66"/>
      <c r="E68"/>
    </row>
    <row r="69" spans="1:5" x14ac:dyDescent="0.25">
      <c r="A69" s="12"/>
      <c r="E69"/>
    </row>
    <row r="70" spans="1:5" x14ac:dyDescent="0.25">
      <c r="A70" s="12"/>
      <c r="E70"/>
    </row>
    <row r="71" spans="1:5" x14ac:dyDescent="0.25">
      <c r="A71" s="66"/>
    </row>
    <row r="72" spans="1:5" x14ac:dyDescent="0.25">
      <c r="A72" s="76"/>
    </row>
    <row r="73" spans="1:5" x14ac:dyDescent="0.25">
      <c r="A73" s="66"/>
      <c r="E73" s="56"/>
    </row>
    <row r="74" spans="1:5" x14ac:dyDescent="0.25">
      <c r="A74" s="66"/>
    </row>
    <row r="75" spans="1:5" x14ac:dyDescent="0.25">
      <c r="A75" s="66">
        <v>54</v>
      </c>
    </row>
    <row r="76" spans="1:5" x14ac:dyDescent="0.25">
      <c r="A76" s="76"/>
      <c r="E76" s="44"/>
    </row>
    <row r="77" spans="1:5" x14ac:dyDescent="0.25">
      <c r="A77" s="66">
        <v>55</v>
      </c>
    </row>
    <row r="78" spans="1:5" x14ac:dyDescent="0.25">
      <c r="A78" s="66">
        <v>56</v>
      </c>
      <c r="E78" s="59"/>
    </row>
    <row r="79" spans="1:5" x14ac:dyDescent="0.25">
      <c r="A79" s="66">
        <v>57</v>
      </c>
    </row>
    <row r="80" spans="1:5" x14ac:dyDescent="0.25">
      <c r="A80" s="76"/>
    </row>
    <row r="81" spans="1:5" x14ac:dyDescent="0.25">
      <c r="A81" s="66">
        <v>58</v>
      </c>
      <c r="E81" s="44"/>
    </row>
    <row r="82" spans="1:5" x14ac:dyDescent="0.25">
      <c r="A82" s="66">
        <v>59</v>
      </c>
    </row>
    <row r="83" spans="1:5" x14ac:dyDescent="0.25">
      <c r="A83" s="66">
        <v>60</v>
      </c>
    </row>
    <row r="84" spans="1:5" x14ac:dyDescent="0.25">
      <c r="A84" s="66">
        <v>61</v>
      </c>
    </row>
    <row r="85" spans="1:5" x14ac:dyDescent="0.25">
      <c r="A85" s="76"/>
    </row>
    <row r="86" spans="1:5" x14ac:dyDescent="0.25">
      <c r="A86" s="66">
        <v>62</v>
      </c>
    </row>
    <row r="87" spans="1:5" x14ac:dyDescent="0.25">
      <c r="A87" s="66">
        <v>63</v>
      </c>
    </row>
    <row r="88" spans="1:5" x14ac:dyDescent="0.25">
      <c r="A88" s="66">
        <v>64</v>
      </c>
    </row>
    <row r="89" spans="1:5" x14ac:dyDescent="0.25">
      <c r="A89" s="66">
        <v>65</v>
      </c>
    </row>
    <row r="90" spans="1:5" x14ac:dyDescent="0.25">
      <c r="A90" s="66">
        <v>66</v>
      </c>
    </row>
    <row r="91" spans="1:5" x14ac:dyDescent="0.25">
      <c r="A91" s="76"/>
    </row>
    <row r="92" spans="1:5" x14ac:dyDescent="0.25">
      <c r="A92" s="66">
        <v>67</v>
      </c>
    </row>
    <row r="93" spans="1:5" x14ac:dyDescent="0.25">
      <c r="A93" s="66">
        <v>68</v>
      </c>
    </row>
    <row r="94" spans="1:5" x14ac:dyDescent="0.25">
      <c r="A94" s="66">
        <v>69</v>
      </c>
    </row>
    <row r="95" spans="1:5" x14ac:dyDescent="0.25">
      <c r="A95" s="66">
        <v>70</v>
      </c>
    </row>
    <row r="96" spans="1:5" x14ac:dyDescent="0.25">
      <c r="A96" s="76"/>
    </row>
    <row r="97" spans="1:15" x14ac:dyDescent="0.25">
      <c r="A97" s="66">
        <v>71</v>
      </c>
    </row>
    <row r="98" spans="1:15" x14ac:dyDescent="0.25">
      <c r="A98" s="76"/>
    </row>
    <row r="99" spans="1:15" x14ac:dyDescent="0.25">
      <c r="A99" s="66">
        <v>72</v>
      </c>
    </row>
    <row r="100" spans="1:15" x14ac:dyDescent="0.25">
      <c r="A100" s="66">
        <v>73</v>
      </c>
    </row>
    <row r="101" spans="1:15" x14ac:dyDescent="0.25">
      <c r="A101" s="66">
        <v>74</v>
      </c>
    </row>
    <row r="102" spans="1:15" x14ac:dyDescent="0.25">
      <c r="A102" s="66">
        <v>75</v>
      </c>
    </row>
    <row r="103" spans="1:15" x14ac:dyDescent="0.25">
      <c r="A103" s="66">
        <v>76</v>
      </c>
    </row>
    <row r="104" spans="1:15" x14ac:dyDescent="0.25">
      <c r="A104" s="66">
        <v>77</v>
      </c>
    </row>
    <row r="105" spans="1:15" x14ac:dyDescent="0.25">
      <c r="A105" s="66">
        <v>78</v>
      </c>
      <c r="J105" s="64"/>
      <c r="K105" s="64"/>
      <c r="L105" s="48"/>
      <c r="M105" s="48"/>
    </row>
    <row r="106" spans="1:15" x14ac:dyDescent="0.25">
      <c r="A106" s="77"/>
      <c r="J106" s="64"/>
      <c r="K106" s="64"/>
      <c r="L106" s="50"/>
      <c r="M106" s="50"/>
    </row>
    <row r="107" spans="1:15" x14ac:dyDescent="0.25">
      <c r="A107" s="66">
        <v>79</v>
      </c>
    </row>
    <row r="108" spans="1:15" x14ac:dyDescent="0.25">
      <c r="A108" s="66">
        <v>80</v>
      </c>
      <c r="J108" s="60"/>
      <c r="K108" s="61"/>
      <c r="L108" s="52"/>
      <c r="M108" s="37"/>
    </row>
    <row r="109" spans="1:15" x14ac:dyDescent="0.25">
      <c r="A109" s="66">
        <v>81</v>
      </c>
      <c r="J109" s="74"/>
      <c r="K109" s="75"/>
      <c r="L109" s="52"/>
      <c r="M109" s="37"/>
    </row>
    <row r="110" spans="1:15" x14ac:dyDescent="0.25">
      <c r="A110" s="66">
        <v>82</v>
      </c>
      <c r="J110" s="62"/>
      <c r="K110" s="63"/>
      <c r="L110" s="52"/>
      <c r="M110" s="37"/>
      <c r="N110" s="48"/>
      <c r="O110" s="48"/>
    </row>
    <row r="111" spans="1:15" x14ac:dyDescent="0.25">
      <c r="A111" s="66">
        <v>83</v>
      </c>
      <c r="J111" s="43"/>
      <c r="K111" s="43"/>
      <c r="L111" s="43"/>
      <c r="M111" s="37"/>
      <c r="N111" s="50"/>
      <c r="O111" s="50"/>
    </row>
    <row r="112" spans="1:15" x14ac:dyDescent="0.25">
      <c r="A112" s="66">
        <v>84</v>
      </c>
      <c r="J112" s="42"/>
      <c r="K112" s="42"/>
      <c r="L112" s="42"/>
    </row>
    <row r="113" spans="1:16" x14ac:dyDescent="0.25">
      <c r="A113" s="66">
        <v>85</v>
      </c>
    </row>
    <row r="114" spans="1:16" x14ac:dyDescent="0.25">
      <c r="A114" s="66">
        <v>86</v>
      </c>
    </row>
    <row r="115" spans="1:16" ht="14.25" customHeight="1" x14ac:dyDescent="0.25">
      <c r="A115" s="66">
        <v>87</v>
      </c>
    </row>
    <row r="116" spans="1:16" x14ac:dyDescent="0.25">
      <c r="A116" s="77"/>
    </row>
    <row r="117" spans="1:16" x14ac:dyDescent="0.25">
      <c r="A117" s="66">
        <v>88</v>
      </c>
      <c r="M117" s="38"/>
    </row>
    <row r="118" spans="1:16" x14ac:dyDescent="0.25">
      <c r="A118" s="66">
        <v>89</v>
      </c>
      <c r="M118" s="40"/>
    </row>
    <row r="119" spans="1:16" x14ac:dyDescent="0.25">
      <c r="A119" s="66">
        <v>90</v>
      </c>
    </row>
    <row r="120" spans="1:16" ht="15.75" customHeight="1" x14ac:dyDescent="0.25">
      <c r="A120" s="66">
        <v>91</v>
      </c>
      <c r="I120" s="64"/>
      <c r="P120" s="49"/>
    </row>
    <row r="121" spans="1:16" ht="17.25" customHeight="1" x14ac:dyDescent="0.25">
      <c r="A121" s="66">
        <v>92</v>
      </c>
      <c r="E121" s="37"/>
      <c r="I121" s="64"/>
      <c r="P121" s="51"/>
    </row>
    <row r="122" spans="1:16" ht="20.25" customHeight="1" x14ac:dyDescent="0.25">
      <c r="A122" s="66">
        <v>93</v>
      </c>
      <c r="E122" s="37"/>
      <c r="N122" s="38"/>
      <c r="O122" s="38"/>
    </row>
    <row r="123" spans="1:16" ht="15.75" customHeight="1" x14ac:dyDescent="0.25">
      <c r="A123" s="66">
        <v>94</v>
      </c>
      <c r="E123" s="73"/>
      <c r="I123" s="60"/>
      <c r="N123" s="40"/>
      <c r="O123" s="40"/>
    </row>
    <row r="124" spans="1:16" ht="15.75" customHeight="1" x14ac:dyDescent="0.25">
      <c r="A124" s="66">
        <v>95</v>
      </c>
      <c r="E124" s="73"/>
      <c r="I124" s="74"/>
    </row>
    <row r="125" spans="1:16" ht="21" customHeight="1" x14ac:dyDescent="0.25">
      <c r="A125" s="66">
        <v>96</v>
      </c>
      <c r="E125" s="73"/>
      <c r="I125" s="62"/>
    </row>
    <row r="126" spans="1:16" x14ac:dyDescent="0.25">
      <c r="A126" s="66">
        <v>97</v>
      </c>
      <c r="E126" s="64"/>
      <c r="F126" s="64"/>
      <c r="G126" s="64"/>
      <c r="H126" s="64"/>
      <c r="I126" s="43"/>
    </row>
    <row r="127" spans="1:16" x14ac:dyDescent="0.25">
      <c r="A127" s="66">
        <v>98</v>
      </c>
      <c r="E127" s="74"/>
      <c r="F127" s="64"/>
      <c r="G127" s="64"/>
      <c r="H127" s="64"/>
      <c r="I127" s="42"/>
    </row>
    <row r="128" spans="1:16" x14ac:dyDescent="0.25">
      <c r="A128" s="66">
        <v>99</v>
      </c>
      <c r="E128" s="74"/>
    </row>
    <row r="129" spans="1:16" x14ac:dyDescent="0.25">
      <c r="A129" s="66">
        <v>100</v>
      </c>
      <c r="E129" s="60"/>
      <c r="F129" s="60"/>
      <c r="G129" s="60"/>
      <c r="H129" s="60"/>
    </row>
    <row r="130" spans="1:16" ht="18.75" customHeight="1" x14ac:dyDescent="0.25">
      <c r="A130" s="66">
        <v>101</v>
      </c>
      <c r="E130" s="62"/>
      <c r="F130" s="62"/>
      <c r="G130" s="62"/>
      <c r="H130" s="62"/>
    </row>
    <row r="131" spans="1:16" ht="18.75" customHeight="1" x14ac:dyDescent="0.25">
      <c r="A131" s="76"/>
      <c r="E131" s="52"/>
      <c r="F131" s="43"/>
      <c r="G131" s="43"/>
      <c r="H131" s="43"/>
    </row>
    <row r="132" spans="1:16" ht="21.75" customHeight="1" x14ac:dyDescent="0.25">
      <c r="A132" s="66">
        <v>102</v>
      </c>
      <c r="E132" s="43"/>
      <c r="F132" s="42"/>
      <c r="G132" s="42"/>
      <c r="H132" s="42"/>
      <c r="P132" s="39"/>
    </row>
    <row r="133" spans="1:16" ht="16.5" customHeight="1" x14ac:dyDescent="0.25">
      <c r="A133" s="66">
        <v>103</v>
      </c>
      <c r="E133" s="42"/>
      <c r="P133" s="41"/>
    </row>
    <row r="134" spans="1:16" x14ac:dyDescent="0.25">
      <c r="A134" s="66">
        <v>104</v>
      </c>
    </row>
    <row r="135" spans="1:16" x14ac:dyDescent="0.25">
      <c r="A135" s="66">
        <v>105</v>
      </c>
    </row>
    <row r="136" spans="1:16" ht="15" customHeight="1" x14ac:dyDescent="0.25">
      <c r="A136" s="66">
        <v>106</v>
      </c>
    </row>
    <row r="137" spans="1:16" x14ac:dyDescent="0.25">
      <c r="A137" s="66">
        <v>107</v>
      </c>
    </row>
    <row r="138" spans="1:16" x14ac:dyDescent="0.25">
      <c r="A138" s="66">
        <v>108</v>
      </c>
    </row>
    <row r="139" spans="1:16" x14ac:dyDescent="0.25">
      <c r="A139" s="66">
        <v>109</v>
      </c>
    </row>
    <row r="140" spans="1:16" x14ac:dyDescent="0.25">
      <c r="A140" s="66">
        <v>110</v>
      </c>
    </row>
    <row r="141" spans="1:16" ht="22.5" customHeight="1" x14ac:dyDescent="0.25">
      <c r="A141" s="66">
        <v>111</v>
      </c>
    </row>
    <row r="142" spans="1:16" x14ac:dyDescent="0.25">
      <c r="A142" s="66">
        <v>112</v>
      </c>
    </row>
    <row r="143" spans="1:16" x14ac:dyDescent="0.25">
      <c r="A143" s="66">
        <v>113</v>
      </c>
    </row>
    <row r="144" spans="1:16" ht="18.75" x14ac:dyDescent="0.25">
      <c r="A144" s="15"/>
    </row>
    <row r="145" spans="1:1" x14ac:dyDescent="0.25">
      <c r="A145" s="66">
        <v>114</v>
      </c>
    </row>
    <row r="146" spans="1:1" x14ac:dyDescent="0.25">
      <c r="A146" s="66">
        <v>115</v>
      </c>
    </row>
    <row r="147" spans="1:1" x14ac:dyDescent="0.25">
      <c r="A147" s="66">
        <v>116</v>
      </c>
    </row>
    <row r="148" spans="1:1" x14ac:dyDescent="0.25">
      <c r="A148" s="66">
        <v>117</v>
      </c>
    </row>
    <row r="149" spans="1:1" x14ac:dyDescent="0.25">
      <c r="A149" s="66">
        <v>118</v>
      </c>
    </row>
    <row r="150" spans="1:1" x14ac:dyDescent="0.25">
      <c r="A150" s="78"/>
    </row>
    <row r="151" spans="1:1" x14ac:dyDescent="0.25">
      <c r="A151" s="80"/>
    </row>
    <row r="152" spans="1:1" x14ac:dyDescent="0.25">
      <c r="A152" s="80"/>
    </row>
    <row r="153" spans="1:1" x14ac:dyDescent="0.25">
      <c r="A153" s="1"/>
    </row>
    <row r="155" spans="1:1" ht="119.25" customHeight="1" x14ac:dyDescent="0.25"/>
  </sheetData>
  <mergeCells count="5">
    <mergeCell ref="B51:B52"/>
    <mergeCell ref="N22:N23"/>
    <mergeCell ref="I9:I11"/>
    <mergeCell ref="J9:J11"/>
    <mergeCell ref="J28:J2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workbookViewId="0">
      <selection activeCell="F12" sqref="F12"/>
    </sheetView>
  </sheetViews>
  <sheetFormatPr defaultRowHeight="15.75" x14ac:dyDescent="0.25"/>
  <sheetData>
    <row r="1" spans="1:15" x14ac:dyDescent="0.25">
      <c r="A1" t="s">
        <v>35</v>
      </c>
      <c r="O1" s="55" t="s">
        <v>40</v>
      </c>
    </row>
    <row r="2" spans="1:15" x14ac:dyDescent="0.25">
      <c r="A2" t="s">
        <v>36</v>
      </c>
      <c r="O2" t="s">
        <v>41</v>
      </c>
    </row>
    <row r="3" spans="1:15" x14ac:dyDescent="0.25">
      <c r="A3" t="s">
        <v>37</v>
      </c>
      <c r="O3" t="s">
        <v>42</v>
      </c>
    </row>
    <row r="4" spans="1:15" x14ac:dyDescent="0.25">
      <c r="A4" t="s">
        <v>38</v>
      </c>
      <c r="F4" t="s">
        <v>58</v>
      </c>
      <c r="O4" t="s">
        <v>43</v>
      </c>
    </row>
    <row r="5" spans="1:15" x14ac:dyDescent="0.25">
      <c r="A5" t="s">
        <v>39</v>
      </c>
      <c r="F5" t="s">
        <v>59</v>
      </c>
      <c r="O5" t="s">
        <v>44</v>
      </c>
    </row>
    <row r="6" spans="1:15" x14ac:dyDescent="0.25">
      <c r="F6" t="s">
        <v>60</v>
      </c>
      <c r="O6" s="55" t="s">
        <v>45</v>
      </c>
    </row>
    <row r="7" spans="1:15" x14ac:dyDescent="0.25">
      <c r="F7" t="s">
        <v>61</v>
      </c>
      <c r="O7" t="s">
        <v>46</v>
      </c>
    </row>
    <row r="8" spans="1:15" x14ac:dyDescent="0.25">
      <c r="F8" t="s">
        <v>62</v>
      </c>
      <c r="O8" t="s">
        <v>47</v>
      </c>
    </row>
    <row r="9" spans="1:15" x14ac:dyDescent="0.25">
      <c r="O9" s="55" t="s">
        <v>48</v>
      </c>
    </row>
    <row r="10" spans="1:15" x14ac:dyDescent="0.25">
      <c r="F10" t="s">
        <v>63</v>
      </c>
      <c r="O10" t="s">
        <v>49</v>
      </c>
    </row>
    <row r="11" spans="1:15" x14ac:dyDescent="0.25">
      <c r="F11" t="s">
        <v>64</v>
      </c>
      <c r="O11" t="s">
        <v>50</v>
      </c>
    </row>
    <row r="12" spans="1:15" x14ac:dyDescent="0.25">
      <c r="F12" t="s">
        <v>65</v>
      </c>
      <c r="O12" t="s">
        <v>51</v>
      </c>
    </row>
    <row r="13" spans="1:15" x14ac:dyDescent="0.25">
      <c r="F13" t="s">
        <v>66</v>
      </c>
      <c r="O13" s="55" t="s">
        <v>52</v>
      </c>
    </row>
    <row r="14" spans="1:15" x14ac:dyDescent="0.25">
      <c r="O14" t="s">
        <v>53</v>
      </c>
    </row>
    <row r="15" spans="1:15" x14ac:dyDescent="0.25">
      <c r="O15" s="55" t="s">
        <v>54</v>
      </c>
    </row>
    <row r="16" spans="1:15" x14ac:dyDescent="0.25">
      <c r="O16" t="s">
        <v>55</v>
      </c>
    </row>
    <row r="17" spans="6:15" x14ac:dyDescent="0.25">
      <c r="O17" t="s">
        <v>56</v>
      </c>
    </row>
    <row r="18" spans="6:15" x14ac:dyDescent="0.25">
      <c r="F18" t="s">
        <v>101</v>
      </c>
      <c r="O18" t="s">
        <v>57</v>
      </c>
    </row>
    <row r="19" spans="6:15" x14ac:dyDescent="0.25">
      <c r="F19" t="s">
        <v>102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topLeftCell="A48" workbookViewId="0">
      <selection activeCell="M32" sqref="M32"/>
    </sheetView>
  </sheetViews>
  <sheetFormatPr defaultRowHeight="15.75" x14ac:dyDescent="0.25"/>
  <cols>
    <col min="1" max="1" width="14.375" bestFit="1" customWidth="1"/>
    <col min="3" max="3" width="11.5" bestFit="1" customWidth="1"/>
    <col min="6" max="6" width="24.875" customWidth="1"/>
    <col min="7" max="7" width="33.375" bestFit="1" customWidth="1"/>
    <col min="8" max="8" width="14.875" customWidth="1"/>
  </cols>
  <sheetData>
    <row r="1" spans="1:8" x14ac:dyDescent="0.25">
      <c r="A1" t="s">
        <v>88</v>
      </c>
      <c r="B1" s="93"/>
      <c r="D1" t="s">
        <v>98</v>
      </c>
      <c r="F1" s="94" t="s">
        <v>69</v>
      </c>
    </row>
    <row r="2" spans="1:8" ht="17.25" customHeight="1" x14ac:dyDescent="0.25">
      <c r="D2" t="s">
        <v>97</v>
      </c>
      <c r="F2" s="94" t="s">
        <v>70</v>
      </c>
    </row>
    <row r="3" spans="1:8" x14ac:dyDescent="0.25">
      <c r="D3" t="s">
        <v>96</v>
      </c>
      <c r="F3" t="s">
        <v>71</v>
      </c>
      <c r="G3" s="93" t="s">
        <v>67</v>
      </c>
      <c r="H3" t="s">
        <v>72</v>
      </c>
    </row>
    <row r="4" spans="1:8" x14ac:dyDescent="0.25">
      <c r="D4" t="s">
        <v>95</v>
      </c>
      <c r="F4" t="s">
        <v>73</v>
      </c>
      <c r="G4" s="93" t="s">
        <v>67</v>
      </c>
      <c r="H4" t="s">
        <v>74</v>
      </c>
    </row>
    <row r="5" spans="1:8" x14ac:dyDescent="0.25">
      <c r="D5" t="s">
        <v>94</v>
      </c>
      <c r="F5" t="s">
        <v>75</v>
      </c>
      <c r="G5" s="93" t="s">
        <v>67</v>
      </c>
      <c r="H5" t="s">
        <v>76</v>
      </c>
    </row>
    <row r="6" spans="1:8" x14ac:dyDescent="0.25">
      <c r="D6" t="s">
        <v>93</v>
      </c>
      <c r="F6" t="s">
        <v>77</v>
      </c>
      <c r="G6" s="93" t="s">
        <v>67</v>
      </c>
      <c r="H6" t="s">
        <v>78</v>
      </c>
    </row>
    <row r="7" spans="1:8" x14ac:dyDescent="0.25">
      <c r="D7" t="s">
        <v>100</v>
      </c>
      <c r="F7" t="s">
        <v>113</v>
      </c>
      <c r="G7" s="93"/>
    </row>
    <row r="8" spans="1:8" x14ac:dyDescent="0.25">
      <c r="D8" t="s">
        <v>114</v>
      </c>
      <c r="F8" t="s">
        <v>115</v>
      </c>
      <c r="G8" s="93"/>
    </row>
    <row r="9" spans="1:8" x14ac:dyDescent="0.25">
      <c r="D9" t="s">
        <v>116</v>
      </c>
      <c r="F9" t="s">
        <v>117</v>
      </c>
      <c r="G9" s="93"/>
    </row>
    <row r="10" spans="1:8" x14ac:dyDescent="0.25">
      <c r="D10" t="s">
        <v>89</v>
      </c>
      <c r="F10" t="s">
        <v>118</v>
      </c>
      <c r="G10" s="93"/>
    </row>
    <row r="11" spans="1:8" x14ac:dyDescent="0.25">
      <c r="D11" t="s">
        <v>119</v>
      </c>
      <c r="F11" t="s">
        <v>120</v>
      </c>
      <c r="G11" s="93"/>
    </row>
    <row r="12" spans="1:8" x14ac:dyDescent="0.25">
      <c r="D12" t="s">
        <v>121</v>
      </c>
      <c r="F12" t="s">
        <v>122</v>
      </c>
      <c r="G12" s="93"/>
    </row>
    <row r="13" spans="1:8" x14ac:dyDescent="0.25">
      <c r="D13" t="s">
        <v>123</v>
      </c>
      <c r="F13" t="s">
        <v>124</v>
      </c>
      <c r="G13" s="93"/>
    </row>
    <row r="14" spans="1:8" x14ac:dyDescent="0.25">
      <c r="D14" t="s">
        <v>125</v>
      </c>
      <c r="F14" t="s">
        <v>126</v>
      </c>
      <c r="G14" s="93"/>
    </row>
    <row r="15" spans="1:8" x14ac:dyDescent="0.25">
      <c r="D15" t="s">
        <v>127</v>
      </c>
      <c r="F15" t="s">
        <v>83</v>
      </c>
      <c r="G15" s="93"/>
    </row>
    <row r="16" spans="1:8" x14ac:dyDescent="0.25">
      <c r="D16" t="s">
        <v>128</v>
      </c>
      <c r="F16" t="s">
        <v>47</v>
      </c>
      <c r="G16" s="93"/>
    </row>
    <row r="17" spans="3:8" x14ac:dyDescent="0.25">
      <c r="D17" t="s">
        <v>129</v>
      </c>
      <c r="F17" t="s">
        <v>130</v>
      </c>
      <c r="G17" s="93"/>
    </row>
    <row r="18" spans="3:8" x14ac:dyDescent="0.25">
      <c r="D18" t="s">
        <v>131</v>
      </c>
      <c r="F18" t="s">
        <v>132</v>
      </c>
      <c r="G18" s="93"/>
    </row>
    <row r="19" spans="3:8" x14ac:dyDescent="0.25">
      <c r="D19" t="s">
        <v>133</v>
      </c>
      <c r="F19" t="s">
        <v>55</v>
      </c>
      <c r="G19" s="93"/>
    </row>
    <row r="20" spans="3:8" x14ac:dyDescent="0.25">
      <c r="F20" t="s">
        <v>56</v>
      </c>
      <c r="G20" s="93"/>
    </row>
    <row r="21" spans="3:8" x14ac:dyDescent="0.25">
      <c r="D21" t="s">
        <v>134</v>
      </c>
      <c r="F21" t="s">
        <v>57</v>
      </c>
      <c r="G21" s="93"/>
    </row>
    <row r="22" spans="3:8" x14ac:dyDescent="0.25">
      <c r="C22" t="s">
        <v>90</v>
      </c>
      <c r="D22" t="s">
        <v>135</v>
      </c>
      <c r="F22" t="s">
        <v>106</v>
      </c>
      <c r="G22" s="93" t="s">
        <v>67</v>
      </c>
      <c r="H22" t="s">
        <v>68</v>
      </c>
    </row>
    <row r="23" spans="3:8" x14ac:dyDescent="0.25">
      <c r="C23" s="108" t="s">
        <v>91</v>
      </c>
      <c r="D23" t="s">
        <v>92</v>
      </c>
      <c r="F23" t="s">
        <v>79</v>
      </c>
      <c r="G23" s="93" t="s">
        <v>67</v>
      </c>
      <c r="H23" t="s">
        <v>80</v>
      </c>
    </row>
    <row r="24" spans="3:8" x14ac:dyDescent="0.25">
      <c r="C24" s="108"/>
      <c r="D24" t="s">
        <v>89</v>
      </c>
      <c r="F24" t="s">
        <v>81</v>
      </c>
      <c r="G24" s="93" t="s">
        <v>67</v>
      </c>
      <c r="H24" t="s">
        <v>82</v>
      </c>
    </row>
    <row r="25" spans="3:8" x14ac:dyDescent="0.25">
      <c r="C25" s="108"/>
      <c r="H25" t="s">
        <v>83</v>
      </c>
    </row>
    <row r="26" spans="3:8" x14ac:dyDescent="0.25">
      <c r="C26" s="108"/>
      <c r="H26" t="s">
        <v>84</v>
      </c>
    </row>
    <row r="27" spans="3:8" x14ac:dyDescent="0.25">
      <c r="C27" s="108"/>
      <c r="H27" t="s">
        <v>85</v>
      </c>
    </row>
    <row r="28" spans="3:8" x14ac:dyDescent="0.25">
      <c r="C28" s="108"/>
      <c r="H28" t="s">
        <v>86</v>
      </c>
    </row>
    <row r="29" spans="3:8" x14ac:dyDescent="0.25">
      <c r="C29" s="108"/>
      <c r="H29" t="s">
        <v>87</v>
      </c>
    </row>
    <row r="30" spans="3:8" x14ac:dyDescent="0.25">
      <c r="C30" s="55" t="s">
        <v>99</v>
      </c>
      <c r="D30" t="s">
        <v>140</v>
      </c>
      <c r="F30" t="s">
        <v>103</v>
      </c>
      <c r="G30" s="93" t="s">
        <v>67</v>
      </c>
      <c r="H30" t="s">
        <v>104</v>
      </c>
    </row>
    <row r="31" spans="3:8" ht="15.75" customHeight="1" x14ac:dyDescent="0.25">
      <c r="C31" s="106" t="s">
        <v>141</v>
      </c>
      <c r="H31" t="s">
        <v>83</v>
      </c>
    </row>
    <row r="32" spans="3:8" x14ac:dyDescent="0.25">
      <c r="C32" s="106"/>
      <c r="H32" t="s">
        <v>71</v>
      </c>
    </row>
    <row r="33" spans="3:8" ht="31.5" x14ac:dyDescent="0.25">
      <c r="C33" s="106"/>
      <c r="H33" s="95" t="s">
        <v>70</v>
      </c>
    </row>
    <row r="34" spans="3:8" x14ac:dyDescent="0.25">
      <c r="C34" s="106"/>
      <c r="H34" t="s">
        <v>73</v>
      </c>
    </row>
    <row r="35" spans="3:8" x14ac:dyDescent="0.25">
      <c r="C35" s="106"/>
      <c r="F35" t="s">
        <v>105</v>
      </c>
      <c r="H35" t="s">
        <v>107</v>
      </c>
    </row>
    <row r="36" spans="3:8" x14ac:dyDescent="0.25">
      <c r="C36" s="106"/>
      <c r="F36" t="s">
        <v>108</v>
      </c>
      <c r="H36" t="s">
        <v>109</v>
      </c>
    </row>
    <row r="37" spans="3:8" x14ac:dyDescent="0.25">
      <c r="C37" s="106"/>
    </row>
    <row r="38" spans="3:8" x14ac:dyDescent="0.25">
      <c r="C38" s="106"/>
      <c r="D38" t="s">
        <v>110</v>
      </c>
      <c r="F38" t="s">
        <v>109</v>
      </c>
      <c r="G38" s="93" t="s">
        <v>67</v>
      </c>
      <c r="H38" t="s">
        <v>111</v>
      </c>
    </row>
    <row r="39" spans="3:8" x14ac:dyDescent="0.25">
      <c r="C39" s="106"/>
      <c r="G39" s="93"/>
      <c r="H39" t="s">
        <v>71</v>
      </c>
    </row>
    <row r="40" spans="3:8" x14ac:dyDescent="0.25">
      <c r="C40" s="106"/>
      <c r="G40" s="93"/>
      <c r="H40" t="s">
        <v>136</v>
      </c>
    </row>
    <row r="41" spans="3:8" x14ac:dyDescent="0.25">
      <c r="C41" s="106"/>
      <c r="G41" s="93"/>
      <c r="H41" t="s">
        <v>137</v>
      </c>
    </row>
    <row r="42" spans="3:8" x14ac:dyDescent="0.25">
      <c r="C42" s="106"/>
      <c r="G42" s="93"/>
      <c r="H42" t="s">
        <v>138</v>
      </c>
    </row>
    <row r="43" spans="3:8" x14ac:dyDescent="0.25">
      <c r="C43" s="106"/>
      <c r="G43" s="93"/>
      <c r="H43" t="s">
        <v>139</v>
      </c>
    </row>
    <row r="44" spans="3:8" x14ac:dyDescent="0.25">
      <c r="C44" s="106"/>
      <c r="G44" s="93"/>
    </row>
    <row r="45" spans="3:8" x14ac:dyDescent="0.25">
      <c r="C45" s="106"/>
      <c r="D45" t="s">
        <v>110</v>
      </c>
      <c r="F45" t="s">
        <v>107</v>
      </c>
      <c r="G45" s="93" t="s">
        <v>67</v>
      </c>
      <c r="H45" t="s">
        <v>112</v>
      </c>
    </row>
    <row r="46" spans="3:8" x14ac:dyDescent="0.25">
      <c r="C46" s="106"/>
      <c r="G46" s="93"/>
      <c r="H46" t="s">
        <v>71</v>
      </c>
    </row>
    <row r="47" spans="3:8" x14ac:dyDescent="0.25">
      <c r="C47" s="106"/>
      <c r="G47" s="93"/>
      <c r="H47" t="s">
        <v>139</v>
      </c>
    </row>
    <row r="48" spans="3:8" x14ac:dyDescent="0.25">
      <c r="C48" s="106"/>
      <c r="G48" s="93"/>
      <c r="H48" t="s">
        <v>137</v>
      </c>
    </row>
    <row r="49" spans="3:9" x14ac:dyDescent="0.25">
      <c r="C49" s="106"/>
      <c r="G49" s="93"/>
      <c r="H49" t="s">
        <v>106</v>
      </c>
    </row>
    <row r="50" spans="3:9" x14ac:dyDescent="0.25">
      <c r="C50" s="106"/>
      <c r="G50" s="93"/>
      <c r="H50" t="s">
        <v>83</v>
      </c>
    </row>
    <row r="51" spans="3:9" x14ac:dyDescent="0.25">
      <c r="C51" s="107" t="s">
        <v>183</v>
      </c>
      <c r="D51" t="s">
        <v>142</v>
      </c>
      <c r="F51" t="s">
        <v>143</v>
      </c>
      <c r="G51" s="93" t="s">
        <v>67</v>
      </c>
      <c r="H51" t="s">
        <v>144</v>
      </c>
    </row>
    <row r="52" spans="3:9" x14ac:dyDescent="0.25">
      <c r="C52" s="107"/>
      <c r="H52" t="s">
        <v>75</v>
      </c>
    </row>
    <row r="53" spans="3:9" x14ac:dyDescent="0.25">
      <c r="C53" s="107"/>
      <c r="D53" t="s">
        <v>145</v>
      </c>
      <c r="F53" t="s">
        <v>146</v>
      </c>
      <c r="H53" t="s">
        <v>147</v>
      </c>
    </row>
    <row r="54" spans="3:9" x14ac:dyDescent="0.25">
      <c r="C54" s="107"/>
      <c r="H54" t="s">
        <v>148</v>
      </c>
    </row>
    <row r="55" spans="3:9" x14ac:dyDescent="0.25">
      <c r="C55" s="107"/>
      <c r="D55" t="s">
        <v>149</v>
      </c>
      <c r="F55" t="s">
        <v>150</v>
      </c>
      <c r="H55" t="s">
        <v>151</v>
      </c>
    </row>
    <row r="56" spans="3:9" x14ac:dyDescent="0.25">
      <c r="C56" s="107"/>
      <c r="D56" t="s">
        <v>153</v>
      </c>
      <c r="F56" t="s">
        <v>152</v>
      </c>
      <c r="H56" t="s">
        <v>154</v>
      </c>
    </row>
    <row r="57" spans="3:9" x14ac:dyDescent="0.25">
      <c r="C57" s="107"/>
      <c r="D57" t="s">
        <v>160</v>
      </c>
      <c r="F57" t="s">
        <v>155</v>
      </c>
      <c r="H57" t="s">
        <v>156</v>
      </c>
    </row>
    <row r="58" spans="3:9" x14ac:dyDescent="0.25">
      <c r="C58" s="107"/>
      <c r="H58" t="s">
        <v>157</v>
      </c>
    </row>
    <row r="59" spans="3:9" x14ac:dyDescent="0.25">
      <c r="C59" s="107"/>
      <c r="D59" t="s">
        <v>159</v>
      </c>
      <c r="E59" t="s">
        <v>161</v>
      </c>
      <c r="F59" t="s">
        <v>158</v>
      </c>
      <c r="H59" t="s">
        <v>162</v>
      </c>
    </row>
    <row r="60" spans="3:9" x14ac:dyDescent="0.25">
      <c r="C60" s="107"/>
      <c r="D60" t="s">
        <v>163</v>
      </c>
      <c r="F60" t="s">
        <v>164</v>
      </c>
      <c r="H60" t="s">
        <v>166</v>
      </c>
      <c r="I60" t="s">
        <v>165</v>
      </c>
    </row>
    <row r="61" spans="3:9" x14ac:dyDescent="0.25">
      <c r="C61" s="107"/>
      <c r="D61" t="s">
        <v>169</v>
      </c>
      <c r="F61" t="s">
        <v>164</v>
      </c>
      <c r="H61" t="s">
        <v>168</v>
      </c>
      <c r="I61" t="s">
        <v>167</v>
      </c>
    </row>
    <row r="62" spans="3:9" x14ac:dyDescent="0.25">
      <c r="C62" s="107"/>
      <c r="D62" t="s">
        <v>172</v>
      </c>
      <c r="F62" t="s">
        <v>170</v>
      </c>
    </row>
    <row r="63" spans="3:9" x14ac:dyDescent="0.25">
      <c r="C63" s="107"/>
      <c r="D63" t="s">
        <v>172</v>
      </c>
      <c r="G63" t="s">
        <v>171</v>
      </c>
      <c r="H63" t="s">
        <v>173</v>
      </c>
    </row>
    <row r="64" spans="3:9" x14ac:dyDescent="0.25">
      <c r="C64" s="107"/>
      <c r="D64" t="s">
        <v>172</v>
      </c>
      <c r="G64" t="s">
        <v>174</v>
      </c>
      <c r="H64" t="s">
        <v>174</v>
      </c>
    </row>
    <row r="65" spans="3:8" x14ac:dyDescent="0.25">
      <c r="C65" s="107"/>
      <c r="D65" t="s">
        <v>172</v>
      </c>
      <c r="G65" t="s">
        <v>175</v>
      </c>
      <c r="H65" t="s">
        <v>176</v>
      </c>
    </row>
    <row r="66" spans="3:8" x14ac:dyDescent="0.25">
      <c r="C66" s="107"/>
      <c r="G66" t="s">
        <v>177</v>
      </c>
      <c r="H66" t="s">
        <v>178</v>
      </c>
    </row>
    <row r="67" spans="3:8" x14ac:dyDescent="0.25">
      <c r="C67" s="107"/>
      <c r="G67" t="s">
        <v>179</v>
      </c>
      <c r="H67" t="s">
        <v>180</v>
      </c>
    </row>
    <row r="68" spans="3:8" x14ac:dyDescent="0.25">
      <c r="C68" s="107"/>
      <c r="D68" t="s">
        <v>110</v>
      </c>
      <c r="F68" t="s">
        <v>181</v>
      </c>
      <c r="H68" t="s">
        <v>182</v>
      </c>
    </row>
    <row r="69" spans="3:8" x14ac:dyDescent="0.25">
      <c r="C69" s="55" t="s">
        <v>186</v>
      </c>
      <c r="F69" t="s">
        <v>184</v>
      </c>
      <c r="H69" t="s">
        <v>185</v>
      </c>
    </row>
  </sheetData>
  <mergeCells count="3">
    <mergeCell ref="C31:C50"/>
    <mergeCell ref="C51:C68"/>
    <mergeCell ref="C23:C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6" sqref="D6"/>
    </sheetView>
  </sheetViews>
  <sheetFormatPr defaultRowHeight="15.75" x14ac:dyDescent="0.25"/>
  <cols>
    <col min="1" max="1" width="25.875" style="121" customWidth="1"/>
    <col min="2" max="2" width="11.875" style="111" customWidth="1"/>
    <col min="3" max="3" width="9" style="111"/>
    <col min="4" max="4" width="53.875" style="109" customWidth="1"/>
  </cols>
  <sheetData>
    <row r="1" spans="1:4" x14ac:dyDescent="0.25">
      <c r="A1" s="120" t="s">
        <v>220</v>
      </c>
      <c r="B1" s="117" t="s">
        <v>219</v>
      </c>
      <c r="C1" s="117" t="s">
        <v>218</v>
      </c>
      <c r="D1" s="118" t="s">
        <v>221</v>
      </c>
    </row>
    <row r="2" spans="1:4" x14ac:dyDescent="0.25">
      <c r="A2" s="119" t="s">
        <v>222</v>
      </c>
      <c r="B2" s="111">
        <v>2.5000000000000001E-2</v>
      </c>
      <c r="C2" s="111">
        <v>4.0000000000000001E-3</v>
      </c>
      <c r="D2" s="122"/>
    </row>
    <row r="3" spans="1:4" ht="31.5" x14ac:dyDescent="0.25">
      <c r="A3" s="119" t="s">
        <v>241</v>
      </c>
      <c r="B3" s="112" t="s">
        <v>233</v>
      </c>
      <c r="C3" s="111">
        <v>3.5000000000000003E-2</v>
      </c>
      <c r="D3" s="123" t="s">
        <v>242</v>
      </c>
    </row>
    <row r="4" spans="1:4" ht="30" x14ac:dyDescent="0.25">
      <c r="A4" s="119" t="s">
        <v>243</v>
      </c>
      <c r="B4" s="112" t="s">
        <v>233</v>
      </c>
      <c r="C4" s="111">
        <v>3000</v>
      </c>
      <c r="D4" s="122"/>
    </row>
    <row r="5" spans="1:4" ht="47.25" x14ac:dyDescent="0.25">
      <c r="A5" s="119" t="s">
        <v>231</v>
      </c>
      <c r="B5" s="112" t="s">
        <v>244</v>
      </c>
      <c r="C5" s="113" t="s">
        <v>223</v>
      </c>
      <c r="D5" s="123" t="s">
        <v>224</v>
      </c>
    </row>
    <row r="6" spans="1:4" x14ac:dyDescent="0.25">
      <c r="A6" s="119" t="s">
        <v>234</v>
      </c>
      <c r="B6" s="112" t="s">
        <v>227</v>
      </c>
      <c r="C6" s="114" t="s">
        <v>227</v>
      </c>
      <c r="D6" s="123"/>
    </row>
    <row r="7" spans="1:4" x14ac:dyDescent="0.25">
      <c r="A7" s="119" t="s">
        <v>225</v>
      </c>
      <c r="B7" s="112" t="s">
        <v>227</v>
      </c>
      <c r="C7" s="116" t="s">
        <v>239</v>
      </c>
      <c r="D7" s="122"/>
    </row>
    <row r="8" spans="1:4" x14ac:dyDescent="0.25">
      <c r="A8" s="119" t="s">
        <v>226</v>
      </c>
      <c r="B8" s="112" t="s">
        <v>227</v>
      </c>
      <c r="C8" s="112" t="s">
        <v>244</v>
      </c>
      <c r="D8" s="122" t="s">
        <v>228</v>
      </c>
    </row>
    <row r="9" spans="1:4" ht="31.5" x14ac:dyDescent="0.25">
      <c r="A9" s="119" t="s">
        <v>229</v>
      </c>
      <c r="B9" s="112" t="s">
        <v>232</v>
      </c>
      <c r="C9" s="110" t="s">
        <v>235</v>
      </c>
      <c r="D9" s="122" t="s">
        <v>236</v>
      </c>
    </row>
    <row r="10" spans="1:4" ht="58.5" customHeight="1" x14ac:dyDescent="0.25">
      <c r="A10" s="119" t="s">
        <v>230</v>
      </c>
      <c r="B10" s="112" t="s">
        <v>227</v>
      </c>
      <c r="C10" s="115" t="s">
        <v>237</v>
      </c>
      <c r="D10" s="123" t="s">
        <v>238</v>
      </c>
    </row>
    <row r="11" spans="1:4" x14ac:dyDescent="0.25">
      <c r="A11" s="119" t="s">
        <v>240</v>
      </c>
      <c r="B11" s="112" t="s">
        <v>227</v>
      </c>
      <c r="C11" s="116" t="s">
        <v>4</v>
      </c>
      <c r="D11" s="122"/>
    </row>
    <row r="12" spans="1:4" x14ac:dyDescent="0.25">
      <c r="A12" s="119" t="s">
        <v>247</v>
      </c>
      <c r="B12" s="111" t="s">
        <v>248</v>
      </c>
      <c r="C12" s="111" t="s">
        <v>249</v>
      </c>
      <c r="D12" s="122" t="s">
        <v>250</v>
      </c>
    </row>
    <row r="13" spans="1:4" ht="31.5" x14ac:dyDescent="0.25">
      <c r="A13" s="119" t="s">
        <v>246</v>
      </c>
      <c r="D13" s="123" t="s">
        <v>245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Hydraulic Flow Model</vt:lpstr>
      <vt:lpstr>Sheet1</vt:lpstr>
      <vt:lpstr>Sheet2</vt:lpstr>
      <vt:lpstr>Sheet3</vt:lpstr>
    </vt:vector>
  </TitlesOfParts>
  <Company>Mphasis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Vinoo Thomas</dc:creator>
  <cp:lastModifiedBy>Prashant Thomas</cp:lastModifiedBy>
  <dcterms:created xsi:type="dcterms:W3CDTF">2013-06-07T15:02:07Z</dcterms:created>
  <dcterms:modified xsi:type="dcterms:W3CDTF">2017-05-13T17:18:42Z</dcterms:modified>
</cp:coreProperties>
</file>