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oposal\ENSCO_Data_Management_System\"/>
    </mc:Choice>
  </mc:AlternateContent>
  <bookViews>
    <workbookView xWindow="0" yWindow="0" windowWidth="16380" windowHeight="8190" tabRatio="500"/>
  </bookViews>
  <sheets>
    <sheet name="Sheet1" sheetId="1" r:id="rId1"/>
  </sheets>
  <calcPr calcId="152511"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D54" i="1" l="1"/>
  <c r="C53" i="1"/>
  <c r="D53" i="1" s="1"/>
  <c r="D51" i="1"/>
  <c r="D49" i="1"/>
  <c r="D48" i="1"/>
  <c r="D47" i="1"/>
  <c r="D46" i="1"/>
  <c r="D44" i="1"/>
  <c r="D43" i="1"/>
  <c r="D41" i="1"/>
  <c r="D40" i="1"/>
  <c r="D39" i="1"/>
  <c r="D38" i="1"/>
  <c r="D37" i="1"/>
  <c r="D36" i="1"/>
  <c r="D35" i="1"/>
  <c r="D34" i="1"/>
  <c r="D32" i="1"/>
  <c r="D31" i="1"/>
  <c r="D30" i="1"/>
  <c r="D29" i="1"/>
  <c r="D28" i="1"/>
  <c r="D27" i="1"/>
  <c r="D26" i="1"/>
  <c r="D25" i="1"/>
  <c r="D24" i="1"/>
  <c r="D23" i="1"/>
  <c r="D22" i="1"/>
  <c r="D21" i="1"/>
  <c r="D20" i="1"/>
  <c r="D19" i="1"/>
  <c r="D18" i="1"/>
  <c r="D17" i="1"/>
  <c r="D16" i="1"/>
  <c r="D15" i="1"/>
  <c r="I13" i="1"/>
  <c r="J13" i="1" s="1"/>
  <c r="D13" i="1"/>
  <c r="I12" i="1"/>
  <c r="J12" i="1" s="1"/>
  <c r="K12" i="1" s="1"/>
  <c r="D12" i="1"/>
  <c r="J11" i="1"/>
  <c r="K11" i="1" s="1"/>
  <c r="D11" i="1"/>
  <c r="J10" i="1"/>
  <c r="K10" i="1" s="1"/>
  <c r="D10" i="1"/>
  <c r="L10" i="1" s="1"/>
  <c r="I9" i="1"/>
  <c r="J9" i="1" s="1"/>
  <c r="K9" i="1" s="1"/>
  <c r="I8" i="1"/>
  <c r="J8" i="1" s="1"/>
  <c r="K8" i="1" s="1"/>
  <c r="D8" i="1"/>
  <c r="D7" i="1"/>
  <c r="I6" i="1"/>
  <c r="J6" i="1" s="1"/>
  <c r="K6" i="1" s="1"/>
  <c r="D5" i="1"/>
  <c r="D4" i="1"/>
  <c r="C4" i="1"/>
  <c r="I7" i="1" s="1"/>
  <c r="J7" i="1" s="1"/>
  <c r="K7" i="1" s="1"/>
  <c r="D3" i="1"/>
  <c r="H18" i="1" l="1"/>
  <c r="I18" i="1" s="1"/>
  <c r="K13" i="1"/>
  <c r="K14" i="1" s="1"/>
  <c r="H19" i="1" s="1"/>
  <c r="I19" i="1" s="1"/>
  <c r="M10" i="1"/>
</calcChain>
</file>

<file path=xl/sharedStrings.xml><?xml version="1.0" encoding="utf-8"?>
<sst xmlns="http://schemas.openxmlformats.org/spreadsheetml/2006/main" count="84" uniqueCount="78">
  <si>
    <t>#</t>
  </si>
  <si>
    <t>Activity</t>
  </si>
  <si>
    <t>Hours</t>
  </si>
  <si>
    <t>Days</t>
  </si>
  <si>
    <t>Project Initiation</t>
  </si>
  <si>
    <t>Business Analysis</t>
  </si>
  <si>
    <t>Project Management (Projects schedule, communication management plan, project charter, Change management)</t>
  </si>
  <si>
    <t>Design (UI &amp; UX prototypes with 3 design alternatives) : Responsive design</t>
  </si>
  <si>
    <t>Resource</t>
  </si>
  <si>
    <t>hours</t>
  </si>
  <si>
    <t>Total</t>
  </si>
  <si>
    <t>QA ( functional testing, performance testing, usability testing)</t>
  </si>
  <si>
    <t>BA</t>
  </si>
  <si>
    <t>Documentation (Business requirements, Functional requirment specification, User guides)</t>
  </si>
  <si>
    <t>Project Management</t>
  </si>
  <si>
    <t>Staff Training (System admins, Staff)</t>
  </si>
  <si>
    <t>Design</t>
  </si>
  <si>
    <t>Development</t>
  </si>
  <si>
    <t>Documentation</t>
  </si>
  <si>
    <t>Home Page, About, Contact US, Privacy, T&amp;C, Enquiry &amp; Complaints</t>
  </si>
  <si>
    <t>Jr. developer</t>
  </si>
  <si>
    <t>Management of static content using CMS</t>
  </si>
  <si>
    <t>Sr. Developer</t>
  </si>
  <si>
    <t>Bi-Lingual Site (Arabic &amp; English)</t>
  </si>
  <si>
    <t>RPA Developer*</t>
  </si>
  <si>
    <t>Social Network integration</t>
  </si>
  <si>
    <t>QA</t>
  </si>
  <si>
    <t>Internal Staff</t>
  </si>
  <si>
    <t>ISCO-8 Major Group Classification</t>
  </si>
  <si>
    <t>ISCO-8 Sub-Major Group Classification</t>
  </si>
  <si>
    <t>ISCO-8 Minor Group Classification</t>
  </si>
  <si>
    <t>Months</t>
  </si>
  <si>
    <t>ISCO-8 unit group classification</t>
  </si>
  <si>
    <t>Delivery Days</t>
  </si>
  <si>
    <t>Occupation profile &amp; attributes</t>
  </si>
  <si>
    <t>Total Effort</t>
  </si>
  <si>
    <t>Occupation progression (process flow and business logic)</t>
  </si>
  <si>
    <t xml:space="preserve">Deployment </t>
  </si>
  <si>
    <t>2-6 days</t>
  </si>
  <si>
    <t>Established business sectors</t>
  </si>
  <si>
    <t>Career Pathways &amp;  Propagation</t>
  </si>
  <si>
    <t>upskilling and training reccomendations</t>
  </si>
  <si>
    <t>Software and hardware technology competencies and classifications</t>
  </si>
  <si>
    <t>Data governance &amp; stewardship</t>
  </si>
  <si>
    <t>Essential qualifications by industry (link between ENSCO, ISIC &amp; ISCED)</t>
  </si>
  <si>
    <t>Verify companies</t>
  </si>
  <si>
    <t>Verify job categories</t>
  </si>
  <si>
    <t>Communication management</t>
  </si>
  <si>
    <t>Analytics &amp; Reporting (Basic functionality)</t>
  </si>
  <si>
    <t>Login  (Social networks, Smart Pass etc)</t>
  </si>
  <si>
    <t>Dashboards (Audit trail, Major / Minor categories, site visitors, services usage)</t>
  </si>
  <si>
    <t>System characteristics</t>
  </si>
  <si>
    <t>Workflow to capture suggestions and decisions of the general body</t>
  </si>
  <si>
    <t>Document management</t>
  </si>
  <si>
    <t>Auditing &amp; logging</t>
  </si>
  <si>
    <t>Authentication &amp; authorization</t>
  </si>
  <si>
    <t>Exception management</t>
  </si>
  <si>
    <t>Email notifications and management</t>
  </si>
  <si>
    <t>CMS based pages for static content that can be updated by internal users</t>
  </si>
  <si>
    <t>Fednet compatibility (code changes to adapt to the environment)</t>
  </si>
  <si>
    <t>Intelligent Search</t>
  </si>
  <si>
    <t>Elastic search (ELK stack)</t>
  </si>
  <si>
    <t>Faceted search</t>
  </si>
  <si>
    <t>Employers &amp; Public</t>
  </si>
  <si>
    <t>Register companies</t>
  </si>
  <si>
    <t>Register employees</t>
  </si>
  <si>
    <t>Create  / Update job classifications / categories</t>
  </si>
  <si>
    <t>Login  (Social networks) (remember PW, Forgot PW)</t>
  </si>
  <si>
    <t>Robotic Process Automation</t>
  </si>
  <si>
    <t>Enter information into the App (internal staff) from emails or email attachments received *</t>
  </si>
  <si>
    <t>Functional Testing</t>
  </si>
  <si>
    <t>Deployment (including migration to fednet)**</t>
  </si>
  <si>
    <t>Assumption</t>
  </si>
  <si>
    <t>Estimate based on RFP provided. However it was difficult to guage the depth of functional requirment. Hence actual estimate may vary depending upon the requirments uncovered during business study</t>
  </si>
  <si>
    <t>Integration with other systems cannnot be estimated without knowing the actual requirments</t>
  </si>
  <si>
    <t>The reporting  and analytics dashboard will contain essential functionality to cover basic reports and stats. Typically about 4 reports and 3 analytics dashboard data. Additional reports  and dashboards would come under change management and restimation of effort</t>
  </si>
  <si>
    <t>* per independent process. Actual estimate may vary depending on the business process. If two processes are related, then the second process being designed might take a fraction of the original effort</t>
  </si>
  <si>
    <t>** Deployment without fednet will be 16 hours. Does not include migration of data from an existing system. Migration included for transferring data and apps  from local instances (created bt vendor) to fednet instance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</si>
</sst>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charset val="1"/>
    </font>
    <font>
      <b/>
      <sz val="11"/>
      <color rgb="FF000000"/>
      <name val="Calibri"/>
      <family val="2"/>
      <charset val="1"/>
    </font>
    <font>
      <sz val="11"/>
      <name val="Calibri"/>
      <family val="2"/>
      <charset val="1"/>
    </font>
  </fonts>
  <fills count="6">
    <fill>
      <patternFill patternType="none"/>
    </fill>
    <fill>
      <patternFill patternType="gray125"/>
    </fill>
    <fill>
      <patternFill patternType="solid">
        <fgColor rgb="FF93CDDD"/>
        <bgColor rgb="FF8EB4E3"/>
      </patternFill>
    </fill>
    <fill>
      <patternFill patternType="solid">
        <fgColor rgb="FFF2DCDB"/>
        <bgColor rgb="FFCCCCFF"/>
      </patternFill>
    </fill>
    <fill>
      <patternFill patternType="solid">
        <fgColor rgb="FFCCC1DA"/>
        <bgColor rgb="FFCCCCFF"/>
      </patternFill>
    </fill>
    <fill>
      <patternFill patternType="solid">
        <fgColor rgb="FF8EB4E3"/>
        <bgColor rgb="FF93CDDD"/>
      </patternFill>
    </fill>
  </fills>
  <borders count="1">
    <border>
      <left/>
      <right/>
      <top/>
      <bottom/>
      <diagonal/>
    </border>
  </borders>
  <cellStyleXfs count="1">
    <xf numFmtId="0" fontId="0" fillId="0" borderId="0"/>
  </cellStyleXfs>
  <cellXfs count="23">
    <xf numFmtId="0" fontId="0" fillId="0" borderId="0" xfId="0"/>
    <xf numFmtId="0" fontId="0" fillId="0" borderId="0" xfId="0" applyBorder="1" applyAlignment="1">
      <alignment horizontal="center"/>
    </xf>
    <xf numFmtId="0" fontId="0" fillId="0" borderId="0" xfId="0" applyAlignment="1">
      <alignment horizontal="center"/>
    </xf>
    <xf numFmtId="0" fontId="0" fillId="2" borderId="0" xfId="0" applyFont="1" applyFill="1"/>
    <xf numFmtId="0" fontId="1" fillId="2" borderId="0" xfId="0" applyFont="1" applyFill="1"/>
    <xf numFmtId="0" fontId="1" fillId="2" borderId="0" xfId="0" applyFont="1" applyFill="1" applyAlignment="1">
      <alignment horizontal="center"/>
    </xf>
    <xf numFmtId="0" fontId="0" fillId="0" borderId="0" xfId="0" applyFont="1" applyAlignment="1">
      <alignment wrapText="1"/>
    </xf>
    <xf numFmtId="0" fontId="1" fillId="4" borderId="0" xfId="0" applyFont="1" applyFill="1"/>
    <xf numFmtId="0" fontId="1" fillId="3" borderId="0" xfId="0" applyFont="1" applyFill="1" applyAlignment="1"/>
    <xf numFmtId="0" fontId="2" fillId="0" borderId="0" xfId="0" applyFont="1" applyAlignment="1">
      <alignment horizontal="center"/>
    </xf>
    <xf numFmtId="0" fontId="0" fillId="0" borderId="0" xfId="0" applyBorder="1" applyAlignment="1">
      <alignment horizontal="center"/>
    </xf>
    <xf numFmtId="0" fontId="0" fillId="5" borderId="0" xfId="0" applyFill="1"/>
    <xf numFmtId="0" fontId="1" fillId="5" borderId="0" xfId="0" applyFont="1" applyFill="1" applyAlignment="1">
      <alignment horizontal="center"/>
    </xf>
    <xf numFmtId="0" fontId="0" fillId="5" borderId="0" xfId="0" applyFill="1" applyAlignment="1">
      <alignment horizontal="center"/>
    </xf>
    <xf numFmtId="0" fontId="0" fillId="0" borderId="0" xfId="0" applyFont="1"/>
    <xf numFmtId="0" fontId="1" fillId="0" borderId="0" xfId="0" applyFont="1"/>
    <xf numFmtId="0" fontId="1" fillId="5" borderId="0" xfId="0" applyFont="1" applyFill="1" applyAlignment="1">
      <alignment wrapText="1"/>
    </xf>
    <xf numFmtId="0" fontId="1" fillId="5" borderId="0" xfId="0" applyFont="1" applyFill="1" applyAlignment="1"/>
    <xf numFmtId="0" fontId="0" fillId="0" borderId="0" xfId="0" applyBorder="1" applyAlignment="1">
      <alignment horizontal="center" wrapText="1"/>
    </xf>
    <xf numFmtId="0" fontId="0" fillId="3" borderId="0" xfId="0" applyFill="1"/>
    <xf numFmtId="0" fontId="1" fillId="3" borderId="0" xfId="0" applyFont="1" applyFill="1"/>
    <xf numFmtId="0" fontId="0" fillId="3" borderId="0" xfId="0" applyFill="1" applyAlignment="1">
      <alignment horizontal="center"/>
    </xf>
    <xf numFmtId="0" fontId="1" fillId="3" borderId="0" xfId="0" applyFont="1" applyFill="1" applyBorder="1" applyAlignme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8EB4E3"/>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3CDDD"/>
      <rgbColor rgb="FFFF99CC"/>
      <rgbColor rgb="FFCC99FF"/>
      <rgbColor rgb="FFF2DCDB"/>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1"/>
  <sheetViews>
    <sheetView tabSelected="1" topLeftCell="A51" zoomScaleNormal="100" workbookViewId="0">
      <selection activeCell="B57" sqref="B57:B61"/>
    </sheetView>
  </sheetViews>
  <sheetFormatPr defaultRowHeight="15" x14ac:dyDescent="0.25"/>
  <cols>
    <col min="1" max="1" width="7.5703125" customWidth="1"/>
    <col min="2" max="2" width="59.140625" customWidth="1"/>
    <col min="3" max="4" width="9.140625" style="2" customWidth="1"/>
    <col min="5" max="6" width="8.5703125" customWidth="1"/>
    <col min="7" max="7" width="19.7109375" customWidth="1"/>
    <col min="8" max="8" width="18.28515625" customWidth="1"/>
    <col min="9" max="9" width="7.7109375" customWidth="1"/>
    <col min="10" max="10" width="8.42578125" customWidth="1"/>
    <col min="11" max="11" width="5.42578125" customWidth="1"/>
    <col min="12" max="1025" width="8.5703125" customWidth="1"/>
  </cols>
  <sheetData>
    <row r="1" spans="1:13" x14ac:dyDescent="0.25">
      <c r="A1" s="3" t="s">
        <v>0</v>
      </c>
      <c r="B1" s="4" t="s">
        <v>1</v>
      </c>
      <c r="C1" s="5" t="s">
        <v>2</v>
      </c>
      <c r="D1" s="5" t="s">
        <v>3</v>
      </c>
    </row>
    <row r="2" spans="1:13" x14ac:dyDescent="0.25">
      <c r="B2" s="22" t="s">
        <v>4</v>
      </c>
      <c r="C2" s="22"/>
      <c r="D2" s="22"/>
    </row>
    <row r="3" spans="1:13" x14ac:dyDescent="0.25">
      <c r="B3" t="s">
        <v>5</v>
      </c>
      <c r="C3" s="2">
        <v>40</v>
      </c>
      <c r="D3" s="2">
        <f>C3/8</f>
        <v>5</v>
      </c>
    </row>
    <row r="4" spans="1:13" ht="30" x14ac:dyDescent="0.25">
      <c r="B4" s="6" t="s">
        <v>6</v>
      </c>
      <c r="C4" s="2">
        <f>SUM(C10:C51)*0.1</f>
        <v>65.2</v>
      </c>
      <c r="D4" s="2">
        <f>C4/8</f>
        <v>8.15</v>
      </c>
    </row>
    <row r="5" spans="1:13" ht="30" x14ac:dyDescent="0.25">
      <c r="B5" s="6" t="s">
        <v>7</v>
      </c>
      <c r="C5" s="2">
        <v>80</v>
      </c>
      <c r="D5" s="2">
        <f>C5/8</f>
        <v>10</v>
      </c>
      <c r="G5" s="7" t="s">
        <v>8</v>
      </c>
      <c r="H5" s="7" t="s">
        <v>0</v>
      </c>
      <c r="I5" s="7" t="s">
        <v>9</v>
      </c>
      <c r="J5" s="7" t="s">
        <v>3</v>
      </c>
      <c r="K5" s="7" t="s">
        <v>10</v>
      </c>
    </row>
    <row r="6" spans="1:13" x14ac:dyDescent="0.25">
      <c r="B6" t="s">
        <v>11</v>
      </c>
      <c r="G6" t="s">
        <v>12</v>
      </c>
      <c r="H6" s="2">
        <v>1</v>
      </c>
      <c r="I6" s="2">
        <f>C3</f>
        <v>40</v>
      </c>
      <c r="J6">
        <f t="shared" ref="J6:J13" si="0">I6/8/H6</f>
        <v>5</v>
      </c>
      <c r="K6">
        <f t="shared" ref="K6:K13" si="1">H6*J6</f>
        <v>5</v>
      </c>
    </row>
    <row r="7" spans="1:13" ht="30" x14ac:dyDescent="0.25">
      <c r="B7" s="6" t="s">
        <v>13</v>
      </c>
      <c r="C7" s="2">
        <v>40</v>
      </c>
      <c r="D7" s="2">
        <f>C7/8</f>
        <v>5</v>
      </c>
      <c r="G7" t="s">
        <v>14</v>
      </c>
      <c r="H7" s="2">
        <v>1</v>
      </c>
      <c r="I7" s="2">
        <f>C4</f>
        <v>65.2</v>
      </c>
      <c r="J7">
        <f t="shared" si="0"/>
        <v>8.15</v>
      </c>
      <c r="K7">
        <f t="shared" si="1"/>
        <v>8.15</v>
      </c>
    </row>
    <row r="8" spans="1:13" x14ac:dyDescent="0.25">
      <c r="B8" s="6" t="s">
        <v>15</v>
      </c>
      <c r="C8" s="2">
        <v>24</v>
      </c>
      <c r="D8" s="2">
        <f>C8/8</f>
        <v>3</v>
      </c>
      <c r="G8" t="s">
        <v>16</v>
      </c>
      <c r="H8" s="2">
        <v>1.5</v>
      </c>
      <c r="I8" s="2">
        <f>C5</f>
        <v>80</v>
      </c>
      <c r="J8">
        <f t="shared" si="0"/>
        <v>6.666666666666667</v>
      </c>
      <c r="K8">
        <f t="shared" si="1"/>
        <v>10</v>
      </c>
    </row>
    <row r="9" spans="1:13" x14ac:dyDescent="0.25">
      <c r="B9" s="8" t="s">
        <v>17</v>
      </c>
      <c r="C9" s="8"/>
      <c r="D9" s="8"/>
      <c r="G9" t="s">
        <v>18</v>
      </c>
      <c r="H9" s="2">
        <v>1</v>
      </c>
      <c r="I9" s="2">
        <f>C7</f>
        <v>40</v>
      </c>
      <c r="J9">
        <f t="shared" si="0"/>
        <v>5</v>
      </c>
      <c r="K9">
        <f t="shared" si="1"/>
        <v>5</v>
      </c>
    </row>
    <row r="10" spans="1:13" x14ac:dyDescent="0.25">
      <c r="B10" t="s">
        <v>19</v>
      </c>
      <c r="C10" s="2">
        <v>24</v>
      </c>
      <c r="D10" s="9">
        <f>C10/8</f>
        <v>3</v>
      </c>
      <c r="G10" t="s">
        <v>20</v>
      </c>
      <c r="H10" s="2">
        <v>1.5</v>
      </c>
      <c r="I10" s="2">
        <v>330</v>
      </c>
      <c r="J10">
        <f t="shared" si="0"/>
        <v>27.5</v>
      </c>
      <c r="K10">
        <f t="shared" si="1"/>
        <v>41.25</v>
      </c>
      <c r="L10" s="1">
        <f>SUM(D10:D50)</f>
        <v>78.5</v>
      </c>
      <c r="M10" s="1">
        <f>SUM(K10:K11)</f>
        <v>78.75</v>
      </c>
    </row>
    <row r="11" spans="1:13" x14ac:dyDescent="0.25">
      <c r="B11" t="s">
        <v>21</v>
      </c>
      <c r="C11" s="2">
        <v>40</v>
      </c>
      <c r="D11" s="9">
        <f>C11/8</f>
        <v>5</v>
      </c>
      <c r="G11" t="s">
        <v>22</v>
      </c>
      <c r="H11" s="2">
        <v>1.5</v>
      </c>
      <c r="I11" s="2">
        <v>300</v>
      </c>
      <c r="J11">
        <f t="shared" si="0"/>
        <v>25</v>
      </c>
      <c r="K11">
        <f t="shared" si="1"/>
        <v>37.5</v>
      </c>
      <c r="L11" s="1"/>
      <c r="M11" s="1"/>
    </row>
    <row r="12" spans="1:13" x14ac:dyDescent="0.25">
      <c r="B12" t="s">
        <v>23</v>
      </c>
      <c r="C12" s="2">
        <v>24</v>
      </c>
      <c r="D12" s="2">
        <f>C12/8</f>
        <v>3</v>
      </c>
      <c r="G12" t="s">
        <v>24</v>
      </c>
      <c r="H12" s="2">
        <v>1</v>
      </c>
      <c r="I12" s="2">
        <f>C51</f>
        <v>24</v>
      </c>
      <c r="J12">
        <f t="shared" si="0"/>
        <v>3</v>
      </c>
      <c r="K12">
        <f t="shared" si="1"/>
        <v>3</v>
      </c>
    </row>
    <row r="13" spans="1:13" x14ac:dyDescent="0.25">
      <c r="B13" t="s">
        <v>25</v>
      </c>
      <c r="C13" s="2">
        <v>8</v>
      </c>
      <c r="D13" s="2">
        <f>C13/8</f>
        <v>1</v>
      </c>
      <c r="G13" t="s">
        <v>26</v>
      </c>
      <c r="H13" s="2">
        <v>2</v>
      </c>
      <c r="I13" s="2">
        <f>C53</f>
        <v>222.4</v>
      </c>
      <c r="J13">
        <f t="shared" si="0"/>
        <v>13.9</v>
      </c>
      <c r="K13">
        <f t="shared" si="1"/>
        <v>27.8</v>
      </c>
    </row>
    <row r="14" spans="1:13" x14ac:dyDescent="0.25">
      <c r="A14" s="11"/>
      <c r="B14" s="12" t="s">
        <v>27</v>
      </c>
      <c r="C14" s="13"/>
      <c r="D14" s="13"/>
      <c r="G14" t="s">
        <v>10</v>
      </c>
      <c r="K14">
        <f>SUM(K6:K13)</f>
        <v>137.70000000000002</v>
      </c>
    </row>
    <row r="15" spans="1:13" x14ac:dyDescent="0.25">
      <c r="B15" s="14" t="s">
        <v>28</v>
      </c>
      <c r="C15" s="2">
        <v>6</v>
      </c>
      <c r="D15" s="2">
        <f t="shared" ref="D15:D32" si="2">C15/8</f>
        <v>0.75</v>
      </c>
    </row>
    <row r="16" spans="1:13" x14ac:dyDescent="0.25">
      <c r="B16" s="6" t="s">
        <v>29</v>
      </c>
      <c r="C16" s="2">
        <v>6</v>
      </c>
      <c r="D16" s="2">
        <f t="shared" si="2"/>
        <v>0.75</v>
      </c>
    </row>
    <row r="17" spans="2:9" x14ac:dyDescent="0.25">
      <c r="B17" s="6" t="s">
        <v>30</v>
      </c>
      <c r="C17" s="2">
        <v>6</v>
      </c>
      <c r="D17" s="2">
        <f t="shared" si="2"/>
        <v>0.75</v>
      </c>
      <c r="H17" s="15" t="s">
        <v>3</v>
      </c>
      <c r="I17" s="15" t="s">
        <v>31</v>
      </c>
    </row>
    <row r="18" spans="2:9" x14ac:dyDescent="0.25">
      <c r="B18" s="14" t="s">
        <v>32</v>
      </c>
      <c r="C18" s="2">
        <v>8</v>
      </c>
      <c r="D18" s="2">
        <f t="shared" si="2"/>
        <v>1</v>
      </c>
      <c r="G18" s="15" t="s">
        <v>33</v>
      </c>
      <c r="H18">
        <f>SUM(J10,J13,J8,J6)</f>
        <v>53.066666666666663</v>
      </c>
      <c r="I18">
        <f>H18/20</f>
        <v>2.6533333333333333</v>
      </c>
    </row>
    <row r="19" spans="2:9" x14ac:dyDescent="0.25">
      <c r="B19" t="s">
        <v>34</v>
      </c>
      <c r="C19" s="2">
        <v>12</v>
      </c>
      <c r="D19" s="2">
        <f t="shared" si="2"/>
        <v>1.5</v>
      </c>
      <c r="G19" s="15" t="s">
        <v>35</v>
      </c>
      <c r="H19">
        <f>K14</f>
        <v>137.70000000000002</v>
      </c>
      <c r="I19">
        <f>H19/20</f>
        <v>6.8850000000000007</v>
      </c>
    </row>
    <row r="20" spans="2:9" x14ac:dyDescent="0.25">
      <c r="B20" t="s">
        <v>36</v>
      </c>
      <c r="C20" s="2">
        <v>24</v>
      </c>
      <c r="D20" s="2">
        <f t="shared" si="2"/>
        <v>3</v>
      </c>
      <c r="H20" t="s">
        <v>37</v>
      </c>
      <c r="I20" t="s">
        <v>38</v>
      </c>
    </row>
    <row r="21" spans="2:9" x14ac:dyDescent="0.25">
      <c r="B21" t="s">
        <v>39</v>
      </c>
      <c r="C21" s="2">
        <v>6</v>
      </c>
      <c r="D21" s="2">
        <f t="shared" si="2"/>
        <v>0.75</v>
      </c>
    </row>
    <row r="22" spans="2:9" x14ac:dyDescent="0.25">
      <c r="B22" t="s">
        <v>40</v>
      </c>
      <c r="C22" s="2">
        <v>16</v>
      </c>
      <c r="D22" s="2">
        <f t="shared" si="2"/>
        <v>2</v>
      </c>
    </row>
    <row r="23" spans="2:9" x14ac:dyDescent="0.25">
      <c r="B23" t="s">
        <v>41</v>
      </c>
      <c r="C23" s="2">
        <v>24</v>
      </c>
      <c r="D23" s="2">
        <f t="shared" si="2"/>
        <v>3</v>
      </c>
    </row>
    <row r="24" spans="2:9" ht="30" x14ac:dyDescent="0.25">
      <c r="B24" s="6" t="s">
        <v>42</v>
      </c>
      <c r="C24" s="2">
        <v>24</v>
      </c>
      <c r="D24" s="2">
        <f t="shared" si="2"/>
        <v>3</v>
      </c>
    </row>
    <row r="25" spans="2:9" x14ac:dyDescent="0.25">
      <c r="B25" s="6" t="s">
        <v>43</v>
      </c>
      <c r="C25" s="2">
        <v>16</v>
      </c>
      <c r="D25" s="2">
        <f t="shared" si="2"/>
        <v>2</v>
      </c>
    </row>
    <row r="26" spans="2:9" ht="30" x14ac:dyDescent="0.25">
      <c r="B26" s="6" t="s">
        <v>44</v>
      </c>
      <c r="C26" s="2">
        <v>32</v>
      </c>
      <c r="D26" s="2">
        <f t="shared" si="2"/>
        <v>4</v>
      </c>
    </row>
    <row r="27" spans="2:9" x14ac:dyDescent="0.25">
      <c r="B27" s="6" t="s">
        <v>45</v>
      </c>
      <c r="C27" s="2">
        <v>6</v>
      </c>
      <c r="D27" s="2">
        <f t="shared" si="2"/>
        <v>0.75</v>
      </c>
    </row>
    <row r="28" spans="2:9" x14ac:dyDescent="0.25">
      <c r="B28" s="6" t="s">
        <v>46</v>
      </c>
      <c r="C28" s="2">
        <v>6</v>
      </c>
      <c r="D28" s="2">
        <f t="shared" si="2"/>
        <v>0.75</v>
      </c>
    </row>
    <row r="29" spans="2:9" x14ac:dyDescent="0.25">
      <c r="B29" s="6" t="s">
        <v>47</v>
      </c>
      <c r="C29" s="2">
        <v>24</v>
      </c>
      <c r="D29" s="2">
        <f t="shared" si="2"/>
        <v>3</v>
      </c>
    </row>
    <row r="30" spans="2:9" x14ac:dyDescent="0.25">
      <c r="B30" s="6" t="s">
        <v>48</v>
      </c>
      <c r="C30" s="2">
        <v>32</v>
      </c>
      <c r="D30" s="2">
        <f t="shared" si="2"/>
        <v>4</v>
      </c>
    </row>
    <row r="31" spans="2:9" x14ac:dyDescent="0.25">
      <c r="B31" s="6" t="s">
        <v>49</v>
      </c>
      <c r="C31" s="2">
        <v>24</v>
      </c>
      <c r="D31" s="2">
        <f t="shared" si="2"/>
        <v>3</v>
      </c>
    </row>
    <row r="32" spans="2:9" ht="30" x14ac:dyDescent="0.25">
      <c r="B32" s="6" t="s">
        <v>50</v>
      </c>
      <c r="C32" s="2">
        <v>24</v>
      </c>
      <c r="D32" s="2">
        <f t="shared" si="2"/>
        <v>3</v>
      </c>
    </row>
    <row r="33" spans="1:4" x14ac:dyDescent="0.25">
      <c r="A33" s="11"/>
      <c r="B33" s="16" t="s">
        <v>51</v>
      </c>
      <c r="C33" s="13"/>
      <c r="D33" s="13"/>
    </row>
    <row r="34" spans="1:4" ht="30" x14ac:dyDescent="0.25">
      <c r="B34" s="6" t="s">
        <v>52</v>
      </c>
      <c r="C34" s="2">
        <v>24</v>
      </c>
      <c r="D34" s="2">
        <f t="shared" ref="D34:D41" si="3">C34/8</f>
        <v>3</v>
      </c>
    </row>
    <row r="35" spans="1:4" x14ac:dyDescent="0.25">
      <c r="B35" s="6" t="s">
        <v>53</v>
      </c>
      <c r="C35" s="2">
        <v>16</v>
      </c>
      <c r="D35" s="2">
        <f t="shared" si="3"/>
        <v>2</v>
      </c>
    </row>
    <row r="36" spans="1:4" x14ac:dyDescent="0.25">
      <c r="B36" s="6" t="s">
        <v>54</v>
      </c>
      <c r="C36" s="2">
        <v>12</v>
      </c>
      <c r="D36" s="2">
        <f t="shared" si="3"/>
        <v>1.5</v>
      </c>
    </row>
    <row r="37" spans="1:4" x14ac:dyDescent="0.25">
      <c r="B37" s="6" t="s">
        <v>55</v>
      </c>
      <c r="C37" s="2">
        <v>12</v>
      </c>
      <c r="D37" s="2">
        <f t="shared" si="3"/>
        <v>1.5</v>
      </c>
    </row>
    <row r="38" spans="1:4" x14ac:dyDescent="0.25">
      <c r="B38" s="6" t="s">
        <v>56</v>
      </c>
      <c r="C38" s="2">
        <v>12</v>
      </c>
      <c r="D38" s="2">
        <f t="shared" si="3"/>
        <v>1.5</v>
      </c>
    </row>
    <row r="39" spans="1:4" x14ac:dyDescent="0.25">
      <c r="B39" s="6" t="s">
        <v>57</v>
      </c>
      <c r="C39" s="2">
        <v>12</v>
      </c>
      <c r="D39" s="2">
        <f t="shared" si="3"/>
        <v>1.5</v>
      </c>
    </row>
    <row r="40" spans="1:4" ht="30" x14ac:dyDescent="0.25">
      <c r="B40" s="6" t="s">
        <v>58</v>
      </c>
      <c r="C40" s="2">
        <v>16</v>
      </c>
      <c r="D40" s="2">
        <f t="shared" si="3"/>
        <v>2</v>
      </c>
    </row>
    <row r="41" spans="1:4" ht="30" x14ac:dyDescent="0.25">
      <c r="B41" s="6" t="s">
        <v>59</v>
      </c>
      <c r="C41" s="2">
        <v>32</v>
      </c>
      <c r="D41" s="2">
        <f t="shared" si="3"/>
        <v>4</v>
      </c>
    </row>
    <row r="42" spans="1:4" x14ac:dyDescent="0.25">
      <c r="A42" s="11"/>
      <c r="B42" s="17" t="s">
        <v>60</v>
      </c>
      <c r="C42" s="13"/>
      <c r="D42" s="13"/>
    </row>
    <row r="43" spans="1:4" x14ac:dyDescent="0.25">
      <c r="B43" s="6" t="s">
        <v>61</v>
      </c>
      <c r="C43" s="2">
        <v>24</v>
      </c>
      <c r="D43" s="2">
        <f>C43/8</f>
        <v>3</v>
      </c>
    </row>
    <row r="44" spans="1:4" x14ac:dyDescent="0.25">
      <c r="B44" s="6" t="s">
        <v>62</v>
      </c>
      <c r="C44" s="2">
        <v>16</v>
      </c>
      <c r="D44" s="2">
        <f>C44/8</f>
        <v>2</v>
      </c>
    </row>
    <row r="45" spans="1:4" x14ac:dyDescent="0.25">
      <c r="A45" s="11"/>
      <c r="B45" s="17" t="s">
        <v>63</v>
      </c>
      <c r="C45" s="13"/>
      <c r="D45" s="13"/>
    </row>
    <row r="46" spans="1:4" x14ac:dyDescent="0.25">
      <c r="B46" t="s">
        <v>64</v>
      </c>
      <c r="C46" s="2">
        <v>12</v>
      </c>
      <c r="D46" s="2">
        <f>C46/8</f>
        <v>1.5</v>
      </c>
    </row>
    <row r="47" spans="1:4" x14ac:dyDescent="0.25">
      <c r="B47" t="s">
        <v>65</v>
      </c>
      <c r="C47" s="2">
        <v>12</v>
      </c>
      <c r="D47" s="2">
        <f>C47/8</f>
        <v>1.5</v>
      </c>
    </row>
    <row r="48" spans="1:4" x14ac:dyDescent="0.25">
      <c r="B48" t="s">
        <v>66</v>
      </c>
      <c r="C48" s="2">
        <v>24</v>
      </c>
      <c r="D48" s="2">
        <f>C48/8</f>
        <v>3</v>
      </c>
    </row>
    <row r="49" spans="1:4" x14ac:dyDescent="0.25">
      <c r="B49" t="s">
        <v>67</v>
      </c>
      <c r="C49" s="2">
        <v>12</v>
      </c>
      <c r="D49" s="2">
        <f>C49/8</f>
        <v>1.5</v>
      </c>
    </row>
    <row r="50" spans="1:4" x14ac:dyDescent="0.25">
      <c r="A50" s="11"/>
      <c r="B50" s="17" t="s">
        <v>68</v>
      </c>
      <c r="C50" s="13"/>
      <c r="D50" s="13"/>
    </row>
    <row r="51" spans="1:4" ht="30" x14ac:dyDescent="0.25">
      <c r="B51" s="6" t="s">
        <v>69</v>
      </c>
      <c r="C51" s="2">
        <v>24</v>
      </c>
      <c r="D51" s="2">
        <f>C51/8</f>
        <v>3</v>
      </c>
    </row>
    <row r="52" spans="1:4" x14ac:dyDescent="0.25">
      <c r="A52" s="8"/>
      <c r="B52" s="8" t="s">
        <v>26</v>
      </c>
      <c r="C52" s="8"/>
      <c r="D52" s="8"/>
    </row>
    <row r="53" spans="1:4" x14ac:dyDescent="0.25">
      <c r="B53" t="s">
        <v>70</v>
      </c>
      <c r="C53" s="10">
        <f>SUM(C14:C51)*0.4</f>
        <v>222.4</v>
      </c>
      <c r="D53" s="18">
        <f>C53/8</f>
        <v>27.8</v>
      </c>
    </row>
    <row r="54" spans="1:4" x14ac:dyDescent="0.25">
      <c r="B54" t="s">
        <v>71</v>
      </c>
      <c r="C54" s="10">
        <v>40</v>
      </c>
      <c r="D54" s="18">
        <f>C54/8</f>
        <v>5</v>
      </c>
    </row>
    <row r="55" spans="1:4" x14ac:dyDescent="0.25">
      <c r="A55" s="19"/>
      <c r="B55" s="20" t="s">
        <v>10</v>
      </c>
      <c r="C55" s="21"/>
      <c r="D55" s="21"/>
    </row>
    <row r="56" spans="1:4" x14ac:dyDescent="0.25">
      <c r="B56" s="15" t="s">
        <v>72</v>
      </c>
    </row>
    <row r="57" spans="1:4" ht="60" x14ac:dyDescent="0.25">
      <c r="B57" s="6" t="s">
        <v>73</v>
      </c>
    </row>
    <row r="58" spans="1:4" ht="30" x14ac:dyDescent="0.25">
      <c r="B58" s="6" t="s">
        <v>74</v>
      </c>
    </row>
    <row r="59" spans="1:4" ht="75" x14ac:dyDescent="0.25">
      <c r="B59" s="6" t="s">
        <v>75</v>
      </c>
    </row>
    <row r="60" spans="1:4" ht="60" x14ac:dyDescent="0.25">
      <c r="B60" s="6" t="s">
        <v>76</v>
      </c>
    </row>
    <row r="61" spans="1:4" ht="60" x14ac:dyDescent="0.25">
      <c r="B61" s="6" t="s">
        <v>77</v>
      </c>
    </row>
  </sheetData>
  <mergeCells count="2">
    <mergeCell ref="L10:L11"/>
    <mergeCell ref="M10:M11"/>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184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Prashant</cp:lastModifiedBy>
  <cp:revision>10</cp:revision>
  <dcterms:created xsi:type="dcterms:W3CDTF">2006-09-16T00:00:00Z</dcterms:created>
  <dcterms:modified xsi:type="dcterms:W3CDTF">2019-08-20T11:47:29Z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