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Tekzone\"/>
    </mc:Choice>
  </mc:AlternateContent>
  <bookViews>
    <workbookView xWindow="0" yWindow="0" windowWidth="16380" windowHeight="8196" tabRatio="500"/>
  </bookViews>
  <sheets>
    <sheet name="TekZone" sheetId="1" r:id="rId1"/>
    <sheet name="Sheet2" sheetId="2" r:id="rId2"/>
  </sheets>
  <calcPr calcId="152511" iterateDelta="1E-4"/>
  <fileRecoveryPr repairLoad="1"/>
</workbook>
</file>

<file path=xl/calcChain.xml><?xml version="1.0" encoding="utf-8"?>
<calcChain xmlns="http://schemas.openxmlformats.org/spreadsheetml/2006/main">
  <c r="C44" i="1" l="1"/>
  <c r="F24" i="1" l="1"/>
  <c r="D44" i="1"/>
  <c r="O19" i="1"/>
  <c r="N59" i="1"/>
  <c r="M59" i="1"/>
  <c r="D43" i="1"/>
  <c r="D42" i="1"/>
  <c r="D41" i="1"/>
  <c r="D39" i="1"/>
  <c r="D38" i="1"/>
  <c r="D37" i="1"/>
  <c r="D36" i="1"/>
  <c r="D34" i="1"/>
  <c r="D33" i="1"/>
  <c r="D32" i="1"/>
  <c r="D30" i="1"/>
  <c r="D29" i="1"/>
  <c r="D28" i="1"/>
  <c r="D26" i="1"/>
  <c r="D25" i="1"/>
  <c r="D23" i="1"/>
  <c r="D22" i="1"/>
  <c r="D21" i="1"/>
  <c r="D20" i="1"/>
  <c r="D19" i="1"/>
  <c r="D17" i="1"/>
  <c r="D16" i="1"/>
  <c r="D14" i="1"/>
  <c r="C11" i="1"/>
  <c r="D10" i="1"/>
  <c r="G7" i="1" s="1"/>
  <c r="H7" i="1" s="1"/>
  <c r="I7" i="1" s="1"/>
  <c r="D9" i="1"/>
  <c r="K8" i="1"/>
  <c r="H8" i="1"/>
  <c r="I8" i="1" s="1"/>
  <c r="D8" i="1"/>
  <c r="M8" i="1" l="1"/>
  <c r="F23" i="1"/>
  <c r="F22" i="1"/>
  <c r="F21" i="1"/>
  <c r="G11" i="1"/>
  <c r="H11" i="1" s="1"/>
  <c r="F15" i="1" s="1"/>
  <c r="F25" i="1"/>
  <c r="C45" i="1"/>
  <c r="D45" i="1" s="1"/>
  <c r="E56" i="1" s="1"/>
  <c r="G10" i="1"/>
  <c r="H10" i="1" s="1"/>
  <c r="I10" i="1" s="1"/>
  <c r="I11" i="1"/>
  <c r="D11" i="1"/>
  <c r="G9" i="1" s="1"/>
  <c r="H9" i="1" s="1"/>
  <c r="I9" i="1" s="1"/>
  <c r="L8" i="1" s="1"/>
  <c r="F20" i="1" l="1"/>
  <c r="F26" i="1" s="1"/>
  <c r="I12" i="1"/>
  <c r="F16" i="1" s="1"/>
</calcChain>
</file>

<file path=xl/sharedStrings.xml><?xml version="1.0" encoding="utf-8"?>
<sst xmlns="http://schemas.openxmlformats.org/spreadsheetml/2006/main" count="119" uniqueCount="110">
  <si>
    <t>Module</t>
  </si>
  <si>
    <t>Hours</t>
  </si>
  <si>
    <t>Man Days</t>
  </si>
  <si>
    <t>No of resources</t>
  </si>
  <si>
    <t>Adjusted Del Days</t>
  </si>
  <si>
    <t>Total Effort</t>
  </si>
  <si>
    <t>Initiation</t>
  </si>
  <si>
    <t>Designer</t>
  </si>
  <si>
    <t xml:space="preserve">Business analysis </t>
  </si>
  <si>
    <t>Developer</t>
  </si>
  <si>
    <t>SRS</t>
  </si>
  <si>
    <t>PM</t>
  </si>
  <si>
    <t>UI/UX</t>
  </si>
  <si>
    <t>BA</t>
  </si>
  <si>
    <t>Project Management</t>
  </si>
  <si>
    <t>QA</t>
  </si>
  <si>
    <t>Design and Development</t>
  </si>
  <si>
    <t>Sum</t>
  </si>
  <si>
    <t>Delivery Days</t>
  </si>
  <si>
    <t>QA &amp; Bug Fixing</t>
  </si>
  <si>
    <t>F&amp;V ordering System</t>
  </si>
  <si>
    <t>1. Import files (order support, daily sales, promotions)</t>
  </si>
  <si>
    <t>2. Normalize and fit data to target DB (Our Database)</t>
  </si>
  <si>
    <t>3. Upload Quotation file</t>
  </si>
  <si>
    <t>4.  Edit quotation file</t>
  </si>
  <si>
    <t>5. Repeat step 2 (if necessary)</t>
  </si>
  <si>
    <t xml:space="preserve">6. Generate summary information for Avg. sales, promotion Sales History etc for all items (Fruits and Vegetables only) sold in store  </t>
  </si>
  <si>
    <t>7. Generate summary information for a time series (hourly, daily, monthly, yearly, date ranges, time ranges etc)</t>
  </si>
  <si>
    <t>8. Create holiday calendar</t>
  </si>
  <si>
    <t>9. Create promotions</t>
  </si>
  <si>
    <t>10. Check inventory in DC</t>
  </si>
  <si>
    <t>11. Block Suppliers when inventory is available is DC</t>
  </si>
  <si>
    <t>12. Place orders in DC</t>
  </si>
  <si>
    <t>13. View supplier Rates and Qty available when item not present in DC</t>
  </si>
  <si>
    <t>14. Recommend supplier based on past history (or some other criterion</t>
  </si>
  <si>
    <t>15. Reports with multiple filters exportable to word, pdf or excell</t>
  </si>
  <si>
    <t>16. Order creation API calls to GIMA, GICA</t>
  </si>
  <si>
    <t>17. Responsive and bilingual Mobile tablet app</t>
  </si>
  <si>
    <t>18. Manage local Item inventory (Price, qty, margin, promotion, sold, unsold, daily inventory requirements, throw aways etc)</t>
  </si>
  <si>
    <t>19. Consolidate daily transactions and push to source (GICA , GIMA)</t>
  </si>
  <si>
    <t>Development Time Frame: 30 working man days (one 1/2 month)</t>
  </si>
  <si>
    <t>Butchery Product Estimate System</t>
  </si>
  <si>
    <t>1. File Imports from Carrefour (sales, mappings, promotions, Hourly sales)</t>
  </si>
  <si>
    <t>2. Scrub, Normalize and fit data to target (Our database)</t>
  </si>
  <si>
    <t>2. Define products (meat cuts, types-chicken, fish, lamb, cow; portion sizes)</t>
  </si>
  <si>
    <t>3. Identify availability and daily requirements (estimates)</t>
  </si>
  <si>
    <t>4. Generate summary information</t>
  </si>
  <si>
    <t>5. predictions based on past information (daily, promotions, holidays etc)</t>
  </si>
  <si>
    <t>6. Identify cheapest meat cut for minced meat (to get optimum cost)</t>
  </si>
  <si>
    <t>7. Manage waste</t>
  </si>
  <si>
    <t>8. Push EOD data to GICA</t>
  </si>
  <si>
    <t>9. Generate multi-format reports with multiple filters and orderings</t>
  </si>
  <si>
    <t>10. API integration with source and target systems</t>
  </si>
  <si>
    <t>11. Update source systems (GICA, GIMA) with daily sales and inventory data</t>
  </si>
  <si>
    <t>Development Time Frame: 15 working man days</t>
  </si>
  <si>
    <t>Cumulative Total : 9 weeks</t>
  </si>
  <si>
    <t>Bakery Product Estimate System</t>
  </si>
  <si>
    <t>1. File Imports from Carrefour ( promotions, daily sales, hourly sales, recipe packing details, waste details)</t>
  </si>
  <si>
    <t>2. Scrub, normalize and fit data to target</t>
  </si>
  <si>
    <t>3. Generate Historical data</t>
  </si>
  <si>
    <t>4. Estimate daily requirements based on historical data</t>
  </si>
  <si>
    <t>5. Create recipe with ingredient quantity</t>
  </si>
  <si>
    <t>6. Generate raw material quantity of items based on order</t>
  </si>
  <si>
    <t>7. Manage package information (packed, unpacked)</t>
  </si>
  <si>
    <t>8. Manage waste</t>
  </si>
  <si>
    <t>9. Update source systems (GICA, GIMA) with daily sales and inventory data</t>
  </si>
  <si>
    <t>Development Time Frame: 15 working man days (3 weeks)</t>
  </si>
  <si>
    <t>Cumulative total: 12 weeks (3 months)</t>
  </si>
  <si>
    <t>This estimate only reflects a delivery time line and not the actual effort</t>
  </si>
  <si>
    <t xml:space="preserve">qa &amp; Bug Fixing </t>
  </si>
  <si>
    <t>F&amp;V</t>
  </si>
  <si>
    <t>Bakery</t>
  </si>
  <si>
    <t>Butchery</t>
  </si>
  <si>
    <t>System Features</t>
  </si>
  <si>
    <t>Auditing and logging</t>
  </si>
  <si>
    <t>Exception Handling</t>
  </si>
  <si>
    <t>Task Breakdown</t>
  </si>
  <si>
    <t>QA &amp; Bug fixing</t>
  </si>
  <si>
    <t>Days</t>
  </si>
  <si>
    <t>Common &amp; System features</t>
  </si>
  <si>
    <t>Admin Features</t>
  </si>
  <si>
    <t>Monday</t>
  </si>
  <si>
    <t>Capture Vehicle make, model, Year, Cylinder, Oil Capacity,  Last Svc date, KM, Next Svc date, KM, Interval and defects observed</t>
  </si>
  <si>
    <t>Customer information ( Name, gender, Mobile no, Vehicle reg. #, Make, Model, Year, Cust. Age &amp; Nationality</t>
  </si>
  <si>
    <t>Map customer &amp; vehicle. Generate reports</t>
  </si>
  <si>
    <t>Maintain Lube Change Intervals</t>
  </si>
  <si>
    <t>Manage Customer Information</t>
  </si>
  <si>
    <t>Integration with Octane POS</t>
  </si>
  <si>
    <t>Cash</t>
  </si>
  <si>
    <t>ADNOC Wallet</t>
  </si>
  <si>
    <t>RAHAL</t>
  </si>
  <si>
    <t>Lube System</t>
  </si>
  <si>
    <t>Sales Transaction</t>
  </si>
  <si>
    <t>POS &lt;-&gt; Lube system integration via API</t>
  </si>
  <si>
    <t>Site back Office integration</t>
  </si>
  <si>
    <t>Price Book Requirments: Site Back Office &lt;-&gt; Lube System integration via API</t>
  </si>
  <si>
    <t>End of Shift Requirments:  Site Back Office &lt;-&gt; Lube System integration via API : Nozzle meters, product stock, Lube system configuration</t>
  </si>
  <si>
    <t>Product Safety</t>
  </si>
  <si>
    <t>Alarm generation</t>
  </si>
  <si>
    <t>Stock recording</t>
  </si>
  <si>
    <t>Suspicious transactions</t>
  </si>
  <si>
    <t>Users / Roles</t>
  </si>
  <si>
    <t>Manage Reward vouchers</t>
  </si>
  <si>
    <t>Setup system to accept promotions</t>
  </si>
  <si>
    <t>Shift control and accounting</t>
  </si>
  <si>
    <t>Attendant Cash accounting</t>
  </si>
  <si>
    <t>Acceptance of reward vouchers</t>
  </si>
  <si>
    <t>Redeem promotions</t>
  </si>
  <si>
    <t>Authetication and Authorization</t>
  </si>
  <si>
    <t>Credit / Debit Cards (@2.5 days / agency)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</si>
</sst>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u/>
      <sz val="12"/>
      <color rgb="FF000000"/>
      <name val="Calibri"/>
      <family val="2"/>
      <charset val="1"/>
    </font>
    <font>
      <b/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3CDDD"/>
        <bgColor rgb="FFC0C0C0"/>
      </patternFill>
    </fill>
    <fill>
      <patternFill patternType="solid">
        <fgColor rgb="FFF79646"/>
        <bgColor rgb="FFD9969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right" vertical="center"/>
    </xf>
    <xf numFmtId="0" fontId="4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3" fillId="0" borderId="0" xfId="0" applyNumberFormat="1" applyFont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5" fillId="0" borderId="6" xfId="0" applyFont="1" applyBorder="1" applyAlignment="1">
      <alignment horizontal="right" vertical="center"/>
    </xf>
    <xf numFmtId="0" fontId="0" fillId="0" borderId="0" xfId="0" applyFont="1" applyAlignment="1">
      <alignment wrapText="1"/>
    </xf>
    <xf numFmtId="0" fontId="4" fillId="0" borderId="6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right" vertical="center"/>
    </xf>
    <xf numFmtId="0" fontId="0" fillId="0" borderId="4" xfId="0" applyBorder="1"/>
    <xf numFmtId="0" fontId="5" fillId="2" borderId="0" xfId="0" applyFont="1" applyFill="1" applyBorder="1" applyAlignment="1">
      <alignment horizontal="right" vertical="center"/>
    </xf>
    <xf numFmtId="0" fontId="3" fillId="2" borderId="0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3" fillId="2" borderId="0" xfId="0" applyFont="1" applyFill="1"/>
    <xf numFmtId="0" fontId="3" fillId="6" borderId="4" xfId="0" applyFont="1" applyFill="1" applyBorder="1" applyAlignment="1">
      <alignment horizontal="left" vertical="center" indent="8"/>
    </xf>
    <xf numFmtId="0" fontId="0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/>
    </xf>
    <xf numFmtId="0" fontId="4" fillId="0" borderId="7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3" fillId="2" borderId="1" xfId="0" applyFont="1" applyFill="1" applyBorder="1" applyAlignment="1">
      <alignment horizontal="right" vertical="center"/>
    </xf>
    <xf numFmtId="0" fontId="0" fillId="2" borderId="9" xfId="0" applyFont="1" applyFill="1" applyBorder="1"/>
    <xf numFmtId="0" fontId="8" fillId="7" borderId="6" xfId="0" applyFont="1" applyFill="1" applyBorder="1" applyAlignment="1">
      <alignment horizontal="right" vertical="center"/>
    </xf>
    <xf numFmtId="0" fontId="8" fillId="7" borderId="4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right" vertical="center"/>
    </xf>
    <xf numFmtId="0" fontId="8" fillId="8" borderId="6" xfId="0" applyFont="1" applyFill="1" applyBorder="1" applyAlignment="1">
      <alignment horizontal="right" vertical="center" wrapText="1"/>
    </xf>
    <xf numFmtId="0" fontId="8" fillId="9" borderId="4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right" vertical="center"/>
    </xf>
    <xf numFmtId="0" fontId="8" fillId="10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BF00"/>
      <rgbColor rgb="FFF79646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2522880</xdr:colOff>
      <xdr:row>3</xdr:row>
      <xdr:rowOff>127440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3045240" cy="7272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8"/>
  <sheetViews>
    <sheetView tabSelected="1" zoomScale="85" zoomScaleNormal="85" workbookViewId="0">
      <selection activeCell="D9" sqref="D9"/>
    </sheetView>
  </sheetViews>
  <sheetFormatPr defaultRowHeight="15.6" x14ac:dyDescent="0.3"/>
  <cols>
    <col min="1" max="1" width="5.3984375" style="1" customWidth="1"/>
    <col min="2" max="2" width="50.296875" style="2" customWidth="1"/>
    <col min="3" max="3" width="14.296875" style="1" customWidth="1"/>
    <col min="4" max="4" width="13.8984375" style="3" customWidth="1"/>
    <col min="5" max="5" width="13.5" style="2" customWidth="1"/>
    <col min="6" max="6" width="12.69921875" style="2" customWidth="1"/>
    <col min="7" max="7" width="10.8984375" style="2" customWidth="1"/>
    <col min="8" max="9" width="10.69921875" style="2" customWidth="1"/>
    <col min="10" max="11" width="0.296875" style="2" hidden="1" customWidth="1"/>
    <col min="12" max="12" width="10.8984375" style="2" hidden="1" customWidth="1"/>
    <col min="13" max="13" width="10.8984375" style="2" customWidth="1"/>
    <col min="14" max="14" width="13.5" style="2" customWidth="1"/>
    <col min="15" max="1025" width="10.8984375" style="2" customWidth="1"/>
  </cols>
  <sheetData>
    <row r="1" spans="1:15" ht="15.75" customHeight="1" x14ac:dyDescent="0.3">
      <c r="A1" s="4"/>
      <c r="B1" s="4"/>
      <c r="C1" s="5"/>
      <c r="D1" s="6"/>
    </row>
    <row r="2" spans="1:15" ht="15.75" customHeight="1" x14ac:dyDescent="0.3">
      <c r="A2" s="6"/>
      <c r="B2" s="6"/>
      <c r="C2" s="5"/>
      <c r="D2" s="6"/>
    </row>
    <row r="3" spans="1:15" ht="15.75" customHeight="1" x14ac:dyDescent="0.3">
      <c r="A3" s="6"/>
      <c r="B3" s="7" t="s">
        <v>91</v>
      </c>
      <c r="C3" s="5"/>
      <c r="D3" s="8">
        <v>43681</v>
      </c>
    </row>
    <row r="4" spans="1:15" ht="15.75" customHeight="1" x14ac:dyDescent="0.3">
      <c r="A4" s="6"/>
      <c r="B4" s="5"/>
      <c r="C4" s="5"/>
      <c r="D4" s="9" t="s">
        <v>81</v>
      </c>
    </row>
    <row r="5" spans="1:15" ht="15.75" customHeight="1" x14ac:dyDescent="0.3">
      <c r="A5" s="10"/>
      <c r="B5" s="10"/>
      <c r="C5" s="11"/>
      <c r="D5" s="10"/>
      <c r="E5" s="12"/>
    </row>
    <row r="6" spans="1:15" s="20" customFormat="1" ht="18" customHeight="1" x14ac:dyDescent="0.3">
      <c r="A6" s="13"/>
      <c r="B6" s="14" t="s">
        <v>0</v>
      </c>
      <c r="C6" s="15" t="s">
        <v>1</v>
      </c>
      <c r="D6" s="15" t="s">
        <v>2</v>
      </c>
      <c r="E6" s="16"/>
      <c r="F6" s="17" t="s">
        <v>3</v>
      </c>
      <c r="G6" s="18" t="s">
        <v>2</v>
      </c>
      <c r="H6" s="18" t="s">
        <v>4</v>
      </c>
      <c r="I6" s="18" t="s">
        <v>5</v>
      </c>
      <c r="J6" s="18"/>
      <c r="K6" s="19"/>
      <c r="L6" s="19"/>
    </row>
    <row r="7" spans="1:15" s="20" customFormat="1" ht="18" customHeight="1" x14ac:dyDescent="0.3">
      <c r="A7" s="13"/>
      <c r="B7" s="21" t="s">
        <v>6</v>
      </c>
      <c r="C7" s="22"/>
      <c r="D7" s="13"/>
      <c r="E7" s="23" t="s">
        <v>7</v>
      </c>
      <c r="F7" s="24">
        <v>1</v>
      </c>
      <c r="G7" s="25">
        <f>D10</f>
        <v>4</v>
      </c>
      <c r="H7" s="25">
        <f>G7/F7</f>
        <v>4</v>
      </c>
      <c r="I7" s="26">
        <f>H7*F7</f>
        <v>4</v>
      </c>
      <c r="J7" s="26"/>
      <c r="K7" s="19"/>
      <c r="L7" s="19"/>
      <c r="M7" s="27"/>
      <c r="N7" s="28"/>
    </row>
    <row r="8" spans="1:15" s="33" customFormat="1" ht="18" customHeight="1" x14ac:dyDescent="0.3">
      <c r="A8" s="29">
        <v>1</v>
      </c>
      <c r="B8" s="30" t="s">
        <v>8</v>
      </c>
      <c r="C8" s="31">
        <v>32</v>
      </c>
      <c r="D8" s="31">
        <f>C8/8</f>
        <v>4</v>
      </c>
      <c r="E8" s="23" t="s">
        <v>9</v>
      </c>
      <c r="F8" s="24">
        <v>1.5</v>
      </c>
      <c r="G8" s="32">
        <v>35</v>
      </c>
      <c r="H8" s="32">
        <f>G8/F8</f>
        <v>23.333333333333332</v>
      </c>
      <c r="I8" s="26">
        <f>H8*F8</f>
        <v>35</v>
      </c>
      <c r="J8" s="26"/>
      <c r="K8" s="67" t="e">
        <f>SUM(#REF!)</f>
        <v>#REF!</v>
      </c>
      <c r="L8" s="68">
        <f>SUM(I8:I9)</f>
        <v>38.450000000000003</v>
      </c>
      <c r="M8" s="33">
        <f>SUM(D14:D43)</f>
        <v>34.5</v>
      </c>
      <c r="N8" s="34"/>
    </row>
    <row r="9" spans="1:15" s="20" customFormat="1" ht="18" customHeight="1" x14ac:dyDescent="0.3">
      <c r="A9" s="29">
        <v>2</v>
      </c>
      <c r="B9" s="30" t="s">
        <v>10</v>
      </c>
      <c r="C9" s="31">
        <v>16</v>
      </c>
      <c r="D9" s="31">
        <f>C9/8</f>
        <v>2</v>
      </c>
      <c r="E9" s="23" t="s">
        <v>11</v>
      </c>
      <c r="F9" s="24">
        <v>1</v>
      </c>
      <c r="G9" s="32">
        <f>D11</f>
        <v>3.45</v>
      </c>
      <c r="H9" s="32">
        <f>G9/F9</f>
        <v>3.45</v>
      </c>
      <c r="I9" s="26">
        <f>H9*F9</f>
        <v>3.45</v>
      </c>
      <c r="J9" s="26"/>
      <c r="K9" s="67"/>
      <c r="L9" s="68"/>
      <c r="N9" s="34"/>
    </row>
    <row r="10" spans="1:15" s="20" customFormat="1" ht="18" customHeight="1" x14ac:dyDescent="0.3">
      <c r="A10" s="29"/>
      <c r="B10" s="30" t="s">
        <v>12</v>
      </c>
      <c r="C10" s="31">
        <v>32</v>
      </c>
      <c r="D10" s="31">
        <f>C10/8</f>
        <v>4</v>
      </c>
      <c r="E10" s="23" t="s">
        <v>13</v>
      </c>
      <c r="F10" s="24">
        <v>1</v>
      </c>
      <c r="G10" s="32">
        <f>SUM(D9,D8)</f>
        <v>6</v>
      </c>
      <c r="H10" s="32">
        <f>G10/F10</f>
        <v>6</v>
      </c>
      <c r="I10" s="26">
        <f>H10*F10</f>
        <v>6</v>
      </c>
      <c r="J10" s="26"/>
      <c r="K10" s="67"/>
      <c r="L10" s="68"/>
      <c r="N10" s="34"/>
    </row>
    <row r="11" spans="1:15" s="33" customFormat="1" ht="18" customHeight="1" x14ac:dyDescent="0.3">
      <c r="A11" s="29">
        <v>3</v>
      </c>
      <c r="B11" s="30" t="s">
        <v>14</v>
      </c>
      <c r="C11" s="31">
        <f>SUM(C14:C43)*0.1</f>
        <v>27.6</v>
      </c>
      <c r="D11" s="31">
        <f>C11/8</f>
        <v>3.45</v>
      </c>
      <c r="E11" s="23" t="s">
        <v>15</v>
      </c>
      <c r="F11" s="24">
        <v>1.5</v>
      </c>
      <c r="G11" s="35">
        <f>D44</f>
        <v>12.074999999999999</v>
      </c>
      <c r="H11" s="32">
        <f>G11/F11</f>
        <v>8.0499999999999989</v>
      </c>
      <c r="I11" s="26">
        <f>H11*F11</f>
        <v>12.074999999999999</v>
      </c>
      <c r="J11" s="26"/>
      <c r="K11" s="67"/>
      <c r="L11" s="68"/>
      <c r="M11" s="27"/>
      <c r="N11" s="28"/>
    </row>
    <row r="12" spans="1:15" s="33" customFormat="1" ht="18" customHeight="1" x14ac:dyDescent="0.3">
      <c r="A12" s="13"/>
      <c r="B12" s="21" t="s">
        <v>16</v>
      </c>
      <c r="C12" s="36"/>
      <c r="D12" s="36"/>
      <c r="E12" s="23"/>
      <c r="F12" s="24" t="s">
        <v>17</v>
      </c>
      <c r="G12" s="35"/>
      <c r="H12" s="32"/>
      <c r="I12" s="26">
        <f>SUM(I7:I11)</f>
        <v>60.525000000000006</v>
      </c>
      <c r="J12" s="26"/>
      <c r="K12" s="37"/>
      <c r="L12" s="38"/>
      <c r="M12" s="27"/>
      <c r="N12" s="28"/>
    </row>
    <row r="13" spans="1:15" s="39" customFormat="1" ht="18" x14ac:dyDescent="0.3">
      <c r="A13" s="13"/>
      <c r="B13" s="21" t="s">
        <v>85</v>
      </c>
      <c r="C13" s="36"/>
      <c r="D13" s="36"/>
      <c r="E13" s="23"/>
      <c r="F13" s="24"/>
      <c r="G13" s="35"/>
      <c r="H13" s="32"/>
      <c r="I13" s="26"/>
      <c r="J13" s="26"/>
      <c r="K13" s="19"/>
      <c r="L13" s="19"/>
      <c r="M13" s="27"/>
      <c r="N13" s="28"/>
    </row>
    <row r="14" spans="1:15" s="39" customFormat="1" ht="46.8" x14ac:dyDescent="0.3">
      <c r="A14" s="29">
        <v>1</v>
      </c>
      <c r="B14" s="42" t="s">
        <v>82</v>
      </c>
      <c r="C14" s="31">
        <v>8</v>
      </c>
      <c r="D14" s="31">
        <f t="shared" ref="D14:D45" si="0">C14/8</f>
        <v>1</v>
      </c>
      <c r="E14" s="23"/>
      <c r="F14" s="24"/>
      <c r="G14" s="35"/>
      <c r="H14" s="32"/>
      <c r="I14" s="26"/>
      <c r="J14" s="26"/>
      <c r="K14" s="19"/>
      <c r="L14" s="19"/>
      <c r="M14" s="27"/>
      <c r="N14" s="28" t="s">
        <v>6</v>
      </c>
      <c r="O14" s="39">
        <v>39</v>
      </c>
    </row>
    <row r="15" spans="1:15" s="39" customFormat="1" ht="18" x14ac:dyDescent="0.3">
      <c r="A15" s="13"/>
      <c r="B15" s="21" t="s">
        <v>86</v>
      </c>
      <c r="C15" s="36"/>
      <c r="D15" s="36"/>
      <c r="E15" s="41" t="s">
        <v>18</v>
      </c>
      <c r="F15" s="32">
        <f>SUM(H11,H8,H7)</f>
        <v>35.383333333333333</v>
      </c>
      <c r="G15" s="35"/>
      <c r="H15" s="32"/>
      <c r="I15" s="26"/>
      <c r="J15" s="26"/>
      <c r="K15" s="19"/>
      <c r="L15" s="19"/>
      <c r="M15" s="27"/>
      <c r="N15" s="28" t="s">
        <v>70</v>
      </c>
      <c r="O15" s="39">
        <v>70</v>
      </c>
    </row>
    <row r="16" spans="1:15" s="39" customFormat="1" ht="31.2" x14ac:dyDescent="0.3">
      <c r="A16" s="29">
        <v>2</v>
      </c>
      <c r="B16" s="42" t="s">
        <v>83</v>
      </c>
      <c r="C16" s="31">
        <v>8</v>
      </c>
      <c r="D16" s="31">
        <f t="shared" si="0"/>
        <v>1</v>
      </c>
      <c r="E16" s="41" t="s">
        <v>5</v>
      </c>
      <c r="F16" s="32">
        <f>I12</f>
        <v>60.525000000000006</v>
      </c>
      <c r="G16" s="35"/>
      <c r="H16" s="32"/>
      <c r="I16" s="26"/>
      <c r="J16" s="26"/>
      <c r="K16" s="19"/>
      <c r="L16" s="19"/>
      <c r="M16" s="27"/>
      <c r="N16" s="28" t="s">
        <v>71</v>
      </c>
      <c r="O16" s="39">
        <v>44</v>
      </c>
    </row>
    <row r="17" spans="1:15" s="39" customFormat="1" ht="18" customHeight="1" x14ac:dyDescent="0.3">
      <c r="A17" s="29">
        <v>3</v>
      </c>
      <c r="B17" s="40" t="s">
        <v>84</v>
      </c>
      <c r="C17" s="31">
        <v>12</v>
      </c>
      <c r="D17" s="31">
        <f t="shared" si="0"/>
        <v>1.5</v>
      </c>
      <c r="E17" s="23"/>
      <c r="F17" s="24"/>
      <c r="G17" s="35"/>
      <c r="H17" s="32"/>
      <c r="I17" s="26"/>
      <c r="J17" s="26"/>
      <c r="K17" s="19"/>
      <c r="L17" s="19"/>
      <c r="M17" s="27"/>
      <c r="N17" s="28" t="s">
        <v>72</v>
      </c>
      <c r="O17" s="39">
        <v>19</v>
      </c>
    </row>
    <row r="18" spans="1:15" s="39" customFormat="1" ht="18" customHeight="1" x14ac:dyDescent="0.3">
      <c r="A18" s="13"/>
      <c r="B18" s="21" t="s">
        <v>92</v>
      </c>
      <c r="C18" s="36"/>
      <c r="D18" s="36"/>
      <c r="E18" s="23"/>
      <c r="F18" s="24"/>
      <c r="G18" s="35"/>
      <c r="H18" s="32"/>
      <c r="I18" s="26"/>
      <c r="J18" s="26"/>
      <c r="K18" s="19"/>
      <c r="L18" s="19"/>
      <c r="M18" s="27"/>
      <c r="N18" s="28" t="s">
        <v>69</v>
      </c>
      <c r="O18" s="39">
        <v>45</v>
      </c>
    </row>
    <row r="19" spans="1:15" s="39" customFormat="1" x14ac:dyDescent="0.3">
      <c r="A19" s="29">
        <v>4</v>
      </c>
      <c r="B19" s="40" t="s">
        <v>88</v>
      </c>
      <c r="C19" s="31">
        <v>6</v>
      </c>
      <c r="D19" s="31">
        <f t="shared" si="0"/>
        <v>0.75</v>
      </c>
      <c r="E19" s="65" t="s">
        <v>76</v>
      </c>
      <c r="F19" s="66" t="s">
        <v>78</v>
      </c>
      <c r="G19" s="35"/>
      <c r="H19" s="32"/>
      <c r="I19" s="26"/>
      <c r="J19" s="26"/>
      <c r="K19" s="19"/>
      <c r="L19" s="19"/>
      <c r="M19" s="27"/>
      <c r="N19" s="28"/>
      <c r="O19" s="39">
        <f>SUM(O14:O18)</f>
        <v>217</v>
      </c>
    </row>
    <row r="20" spans="1:15" s="39" customFormat="1" x14ac:dyDescent="0.3">
      <c r="A20" s="29">
        <v>5</v>
      </c>
      <c r="B20" s="40" t="s">
        <v>89</v>
      </c>
      <c r="C20" s="31">
        <v>20</v>
      </c>
      <c r="D20" s="31">
        <f t="shared" si="0"/>
        <v>2.5</v>
      </c>
      <c r="E20" s="62" t="s">
        <v>6</v>
      </c>
      <c r="F20" s="64">
        <f>SUM(D8:D11)</f>
        <v>13.45</v>
      </c>
      <c r="G20" s="35"/>
      <c r="H20" s="32"/>
      <c r="I20" s="26"/>
      <c r="J20" s="26"/>
      <c r="K20" s="19"/>
      <c r="L20" s="19"/>
      <c r="M20" s="27"/>
      <c r="N20" s="28"/>
    </row>
    <row r="21" spans="1:15" s="39" customFormat="1" ht="18" customHeight="1" x14ac:dyDescent="0.3">
      <c r="A21" s="29">
        <v>6</v>
      </c>
      <c r="B21" s="42" t="s">
        <v>90</v>
      </c>
      <c r="C21" s="31">
        <v>20</v>
      </c>
      <c r="D21" s="31">
        <f t="shared" si="0"/>
        <v>2.5</v>
      </c>
      <c r="E21" s="62" t="s">
        <v>70</v>
      </c>
      <c r="F21" s="64">
        <f>SUM(D14:D34)</f>
        <v>25.5</v>
      </c>
      <c r="G21" s="35"/>
      <c r="H21" s="32"/>
      <c r="I21" s="26"/>
      <c r="J21" s="26"/>
      <c r="K21" s="19"/>
      <c r="L21" s="19"/>
      <c r="M21" s="27"/>
      <c r="N21" s="28"/>
    </row>
    <row r="22" spans="1:15" s="39" customFormat="1" ht="18" customHeight="1" x14ac:dyDescent="0.3">
      <c r="A22" s="29">
        <v>7</v>
      </c>
      <c r="B22" s="42" t="s">
        <v>109</v>
      </c>
      <c r="C22" s="31">
        <v>20</v>
      </c>
      <c r="D22" s="31">
        <f t="shared" si="0"/>
        <v>2.5</v>
      </c>
      <c r="E22" s="62" t="s">
        <v>71</v>
      </c>
      <c r="F22" s="64" t="e">
        <f>SUM(#REF!)</f>
        <v>#REF!</v>
      </c>
      <c r="G22" s="35"/>
      <c r="H22" s="32"/>
      <c r="I22" s="26"/>
      <c r="J22" s="26"/>
      <c r="K22" s="19"/>
      <c r="L22" s="19"/>
      <c r="M22" s="27"/>
      <c r="N22" s="28"/>
    </row>
    <row r="23" spans="1:15" s="39" customFormat="1" ht="18" customHeight="1" x14ac:dyDescent="0.3">
      <c r="A23" s="29">
        <v>8</v>
      </c>
      <c r="B23" s="40" t="s">
        <v>93</v>
      </c>
      <c r="C23" s="31">
        <v>20</v>
      </c>
      <c r="D23" s="31">
        <f t="shared" si="0"/>
        <v>2.5</v>
      </c>
      <c r="E23" s="62" t="s">
        <v>72</v>
      </c>
      <c r="F23" s="64">
        <f>SUM(D36:D43)</f>
        <v>9</v>
      </c>
      <c r="G23" s="35"/>
      <c r="H23" s="32"/>
      <c r="I23" s="26"/>
      <c r="J23" s="26"/>
      <c r="K23" s="19"/>
      <c r="L23" s="19"/>
      <c r="M23" s="27"/>
      <c r="N23" s="28"/>
    </row>
    <row r="24" spans="1:15" s="39" customFormat="1" ht="27.6" x14ac:dyDescent="0.3">
      <c r="A24" s="13"/>
      <c r="B24" s="21" t="s">
        <v>94</v>
      </c>
      <c r="C24" s="36"/>
      <c r="D24" s="36"/>
      <c r="E24" s="63" t="s">
        <v>79</v>
      </c>
      <c r="F24" s="64" t="e">
        <f>SUM(#REF!)</f>
        <v>#REF!</v>
      </c>
      <c r="G24" s="35"/>
      <c r="H24" s="32"/>
      <c r="I24" s="26"/>
      <c r="J24" s="26"/>
      <c r="K24" s="19"/>
      <c r="L24" s="19"/>
      <c r="M24" s="27"/>
      <c r="N24" s="28"/>
    </row>
    <row r="25" spans="1:15" s="39" customFormat="1" ht="31.2" x14ac:dyDescent="0.3">
      <c r="A25" s="29">
        <v>9</v>
      </c>
      <c r="B25" s="42" t="s">
        <v>95</v>
      </c>
      <c r="C25" s="31">
        <v>12</v>
      </c>
      <c r="D25" s="31">
        <f t="shared" si="0"/>
        <v>1.5</v>
      </c>
      <c r="E25" s="62" t="s">
        <v>77</v>
      </c>
      <c r="F25" s="64">
        <f>D44</f>
        <v>12.074999999999999</v>
      </c>
      <c r="G25" s="35"/>
      <c r="H25" s="32"/>
      <c r="I25" s="26"/>
      <c r="J25" s="26"/>
      <c r="K25" s="19"/>
      <c r="L25" s="19"/>
      <c r="M25" s="27"/>
      <c r="N25" s="28"/>
    </row>
    <row r="26" spans="1:15" s="39" customFormat="1" ht="46.8" x14ac:dyDescent="0.3">
      <c r="A26" s="29">
        <v>10</v>
      </c>
      <c r="B26" s="42" t="s">
        <v>96</v>
      </c>
      <c r="C26" s="31">
        <v>12</v>
      </c>
      <c r="D26" s="31">
        <f t="shared" si="0"/>
        <v>1.5</v>
      </c>
      <c r="E26" s="60" t="s">
        <v>5</v>
      </c>
      <c r="F26" s="61" t="e">
        <f>SUM(F20:F25)</f>
        <v>#REF!</v>
      </c>
      <c r="G26" s="35"/>
      <c r="H26" s="32"/>
      <c r="I26" s="26"/>
      <c r="J26" s="26"/>
      <c r="K26" s="19"/>
      <c r="L26" s="19"/>
      <c r="M26" s="27"/>
      <c r="N26" s="28"/>
    </row>
    <row r="27" spans="1:15" s="39" customFormat="1" ht="18" x14ac:dyDescent="0.3">
      <c r="A27" s="13"/>
      <c r="B27" s="21" t="s">
        <v>97</v>
      </c>
      <c r="C27" s="36"/>
      <c r="D27" s="36"/>
      <c r="E27" s="23"/>
      <c r="F27" s="24"/>
      <c r="G27" s="35"/>
      <c r="H27" s="32"/>
      <c r="I27" s="26"/>
      <c r="J27" s="26"/>
      <c r="K27" s="19"/>
      <c r="L27" s="19"/>
      <c r="M27" s="27"/>
      <c r="N27" s="28"/>
    </row>
    <row r="28" spans="1:15" s="39" customFormat="1" x14ac:dyDescent="0.3">
      <c r="A28" s="29">
        <v>11</v>
      </c>
      <c r="B28" s="42" t="s">
        <v>98</v>
      </c>
      <c r="C28" s="31">
        <v>4</v>
      </c>
      <c r="D28" s="31">
        <f t="shared" si="0"/>
        <v>0.5</v>
      </c>
      <c r="E28" s="23"/>
      <c r="F28" s="24"/>
      <c r="G28" s="35"/>
      <c r="H28" s="32"/>
      <c r="I28" s="26"/>
      <c r="J28" s="26"/>
      <c r="K28" s="19"/>
      <c r="L28" s="19"/>
      <c r="M28" s="27"/>
      <c r="N28" s="28"/>
    </row>
    <row r="29" spans="1:15" s="39" customFormat="1" ht="18" customHeight="1" x14ac:dyDescent="0.3">
      <c r="A29" s="29">
        <v>12</v>
      </c>
      <c r="B29" s="42" t="s">
        <v>99</v>
      </c>
      <c r="C29" s="31">
        <v>6</v>
      </c>
      <c r="D29" s="31">
        <f t="shared" si="0"/>
        <v>0.75</v>
      </c>
      <c r="E29" s="23"/>
      <c r="F29" s="24"/>
      <c r="G29" s="35"/>
      <c r="H29" s="32"/>
      <c r="I29" s="26"/>
      <c r="J29" s="26"/>
      <c r="K29" s="19"/>
      <c r="L29" s="19"/>
      <c r="M29" s="27"/>
      <c r="N29" s="28"/>
    </row>
    <row r="30" spans="1:15" s="39" customFormat="1" ht="18" customHeight="1" x14ac:dyDescent="0.3">
      <c r="A30" s="29">
        <v>13</v>
      </c>
      <c r="B30" s="42" t="s">
        <v>100</v>
      </c>
      <c r="C30" s="31">
        <v>8</v>
      </c>
      <c r="D30" s="31">
        <f t="shared" si="0"/>
        <v>1</v>
      </c>
      <c r="E30" s="23"/>
      <c r="F30" s="24"/>
      <c r="G30" s="35"/>
      <c r="H30" s="32"/>
      <c r="I30" s="26"/>
      <c r="J30" s="26"/>
      <c r="K30" s="19"/>
      <c r="L30" s="19"/>
      <c r="M30" s="27"/>
      <c r="N30" s="28"/>
    </row>
    <row r="31" spans="1:15" s="39" customFormat="1" ht="18" x14ac:dyDescent="0.3">
      <c r="A31" s="13"/>
      <c r="B31" s="21" t="s">
        <v>80</v>
      </c>
      <c r="C31" s="36"/>
      <c r="D31" s="36"/>
      <c r="E31" s="23"/>
      <c r="F31" s="24"/>
      <c r="G31" s="35"/>
      <c r="H31" s="32"/>
      <c r="I31" s="26"/>
      <c r="J31" s="26"/>
      <c r="K31" s="19"/>
      <c r="L31" s="19"/>
      <c r="M31" s="27"/>
      <c r="N31" s="28"/>
    </row>
    <row r="32" spans="1:15" s="39" customFormat="1" x14ac:dyDescent="0.3">
      <c r="A32" s="29">
        <v>14</v>
      </c>
      <c r="B32" s="40" t="s">
        <v>101</v>
      </c>
      <c r="C32" s="31">
        <v>12</v>
      </c>
      <c r="D32" s="31">
        <f t="shared" si="0"/>
        <v>1.5</v>
      </c>
      <c r="E32" s="23"/>
      <c r="F32" s="24"/>
      <c r="G32" s="35"/>
      <c r="H32" s="32"/>
      <c r="I32" s="26"/>
      <c r="J32" s="26"/>
      <c r="K32" s="19"/>
      <c r="L32" s="19"/>
      <c r="M32" s="27"/>
      <c r="N32" s="28"/>
    </row>
    <row r="33" spans="1:14" s="39" customFormat="1" ht="18" customHeight="1" x14ac:dyDescent="0.3">
      <c r="A33" s="29">
        <v>15</v>
      </c>
      <c r="B33" s="42" t="s">
        <v>102</v>
      </c>
      <c r="C33" s="31">
        <v>16</v>
      </c>
      <c r="D33" s="31">
        <f t="shared" si="0"/>
        <v>2</v>
      </c>
      <c r="E33" s="23"/>
      <c r="F33" s="24"/>
      <c r="G33" s="35"/>
      <c r="H33" s="32"/>
      <c r="I33" s="26"/>
      <c r="J33" s="26"/>
      <c r="K33" s="19"/>
      <c r="L33" s="19"/>
      <c r="M33" s="27"/>
      <c r="N33" s="28"/>
    </row>
    <row r="34" spans="1:14" s="39" customFormat="1" x14ac:dyDescent="0.3">
      <c r="A34" s="29">
        <v>16</v>
      </c>
      <c r="B34" s="42" t="s">
        <v>103</v>
      </c>
      <c r="C34" s="31">
        <v>20</v>
      </c>
      <c r="D34" s="31">
        <f t="shared" si="0"/>
        <v>2.5</v>
      </c>
      <c r="E34" s="23"/>
      <c r="F34" s="24"/>
      <c r="G34" s="35"/>
      <c r="H34" s="32"/>
      <c r="I34" s="26"/>
      <c r="J34" s="26"/>
      <c r="K34" s="19"/>
      <c r="L34" s="19"/>
      <c r="M34" s="27"/>
      <c r="N34" s="28"/>
    </row>
    <row r="35" spans="1:14" s="39" customFormat="1" ht="18" x14ac:dyDescent="0.3">
      <c r="A35" s="13"/>
      <c r="B35" s="21" t="s">
        <v>87</v>
      </c>
      <c r="C35" s="36"/>
      <c r="D35" s="36"/>
      <c r="E35" s="23"/>
      <c r="F35" s="24"/>
      <c r="G35" s="35"/>
      <c r="H35" s="32"/>
      <c r="I35" s="26"/>
      <c r="J35" s="26"/>
      <c r="K35" s="19"/>
      <c r="L35" s="19"/>
      <c r="M35" s="27"/>
      <c r="N35" s="28"/>
    </row>
    <row r="36" spans="1:14" s="39" customFormat="1" x14ac:dyDescent="0.3">
      <c r="A36" s="29">
        <v>17</v>
      </c>
      <c r="B36" s="42" t="s">
        <v>104</v>
      </c>
      <c r="C36" s="31">
        <v>12</v>
      </c>
      <c r="D36" s="31">
        <f t="shared" si="0"/>
        <v>1.5</v>
      </c>
      <c r="E36" s="23"/>
      <c r="F36" s="24"/>
      <c r="G36" s="35"/>
      <c r="H36" s="32"/>
      <c r="I36" s="26"/>
      <c r="J36" s="26"/>
      <c r="K36" s="19"/>
      <c r="L36" s="19"/>
      <c r="M36" s="27"/>
      <c r="N36" s="28"/>
    </row>
    <row r="37" spans="1:14" s="39" customFormat="1" ht="18" customHeight="1" x14ac:dyDescent="0.3">
      <c r="A37" s="29">
        <v>18</v>
      </c>
      <c r="B37" s="40" t="s">
        <v>105</v>
      </c>
      <c r="C37" s="31">
        <v>12</v>
      </c>
      <c r="D37" s="31">
        <f t="shared" si="0"/>
        <v>1.5</v>
      </c>
      <c r="E37" s="23"/>
      <c r="F37" s="24"/>
      <c r="G37" s="35"/>
      <c r="H37" s="32"/>
      <c r="I37" s="26"/>
      <c r="J37" s="26"/>
      <c r="K37" s="19"/>
      <c r="L37" s="19"/>
      <c r="M37" s="27"/>
      <c r="N37" s="28"/>
    </row>
    <row r="38" spans="1:14" s="39" customFormat="1" ht="18" customHeight="1" x14ac:dyDescent="0.3">
      <c r="A38" s="29">
        <v>19</v>
      </c>
      <c r="B38" s="42" t="s">
        <v>106</v>
      </c>
      <c r="C38" s="31">
        <v>12</v>
      </c>
      <c r="D38" s="31">
        <f t="shared" si="0"/>
        <v>1.5</v>
      </c>
      <c r="E38" s="23"/>
      <c r="F38" s="24"/>
      <c r="G38" s="35"/>
      <c r="H38" s="32"/>
      <c r="I38" s="26"/>
      <c r="J38" s="26"/>
      <c r="K38" s="19"/>
      <c r="L38" s="19"/>
      <c r="M38" s="27"/>
      <c r="N38" s="28"/>
    </row>
    <row r="39" spans="1:14" s="39" customFormat="1" x14ac:dyDescent="0.3">
      <c r="A39" s="29">
        <v>20</v>
      </c>
      <c r="B39" s="40" t="s">
        <v>107</v>
      </c>
      <c r="C39" s="31">
        <v>12</v>
      </c>
      <c r="D39" s="31">
        <f t="shared" si="0"/>
        <v>1.5</v>
      </c>
      <c r="E39" s="23"/>
      <c r="F39" s="24"/>
      <c r="G39" s="35"/>
      <c r="H39" s="32"/>
      <c r="I39" s="26"/>
      <c r="J39" s="26"/>
      <c r="K39" s="19"/>
      <c r="L39" s="19"/>
      <c r="M39" s="27"/>
      <c r="N39" s="28"/>
    </row>
    <row r="40" spans="1:14" s="39" customFormat="1" ht="18" x14ac:dyDescent="0.3">
      <c r="A40" s="13"/>
      <c r="B40" s="21" t="s">
        <v>73</v>
      </c>
      <c r="C40" s="36"/>
      <c r="D40" s="36"/>
      <c r="E40" s="23"/>
      <c r="F40" s="24"/>
      <c r="G40" s="35"/>
      <c r="H40" s="32"/>
      <c r="I40" s="26"/>
      <c r="J40" s="26"/>
      <c r="K40" s="19"/>
      <c r="L40" s="19"/>
      <c r="M40" s="27"/>
      <c r="N40" s="28"/>
    </row>
    <row r="41" spans="1:14" s="39" customFormat="1" ht="18" customHeight="1" x14ac:dyDescent="0.3">
      <c r="A41" s="29">
        <v>21</v>
      </c>
      <c r="B41" s="42" t="s">
        <v>74</v>
      </c>
      <c r="C41" s="31">
        <v>8</v>
      </c>
      <c r="D41" s="31">
        <f t="shared" si="0"/>
        <v>1</v>
      </c>
      <c r="E41" s="23"/>
      <c r="F41" s="24"/>
      <c r="G41" s="35"/>
      <c r="H41" s="32"/>
      <c r="I41" s="26"/>
      <c r="J41" s="26"/>
      <c r="K41" s="19"/>
      <c r="L41" s="19"/>
      <c r="M41" s="27"/>
      <c r="N41" s="28"/>
    </row>
    <row r="42" spans="1:14" s="39" customFormat="1" ht="18" customHeight="1" x14ac:dyDescent="0.3">
      <c r="A42" s="29">
        <v>22</v>
      </c>
      <c r="B42" s="42" t="s">
        <v>75</v>
      </c>
      <c r="C42" s="31">
        <v>8</v>
      </c>
      <c r="D42" s="31">
        <f t="shared" si="0"/>
        <v>1</v>
      </c>
      <c r="E42" s="23"/>
      <c r="F42" s="24"/>
      <c r="G42" s="35"/>
      <c r="H42" s="32"/>
      <c r="I42" s="26"/>
      <c r="J42" s="26"/>
      <c r="K42" s="19"/>
      <c r="L42" s="19"/>
      <c r="M42" s="27"/>
      <c r="N42" s="28"/>
    </row>
    <row r="43" spans="1:14" s="39" customFormat="1" x14ac:dyDescent="0.3">
      <c r="A43" s="29">
        <v>23</v>
      </c>
      <c r="B43" s="40" t="s">
        <v>108</v>
      </c>
      <c r="C43" s="31">
        <v>8</v>
      </c>
      <c r="D43" s="31">
        <f t="shared" si="0"/>
        <v>1</v>
      </c>
      <c r="E43" s="23"/>
      <c r="F43" s="24"/>
      <c r="G43" s="35"/>
      <c r="H43" s="32"/>
      <c r="I43" s="26"/>
      <c r="J43" s="26"/>
      <c r="K43" s="19"/>
      <c r="L43" s="19"/>
      <c r="M43" s="27"/>
      <c r="N43" s="28"/>
    </row>
    <row r="44" spans="1:14" s="39" customFormat="1" ht="18" customHeight="1" x14ac:dyDescent="0.3">
      <c r="A44" s="29">
        <v>48</v>
      </c>
      <c r="B44" s="44" t="s">
        <v>19</v>
      </c>
      <c r="C44" s="31">
        <f>SUM(C14:C43)*0.35</f>
        <v>96.6</v>
      </c>
      <c r="D44" s="31">
        <f t="shared" si="0"/>
        <v>12.074999999999999</v>
      </c>
      <c r="E44" s="23"/>
      <c r="F44" s="24"/>
      <c r="G44" s="35"/>
      <c r="H44" s="32"/>
      <c r="I44" s="26"/>
      <c r="J44" s="26"/>
      <c r="K44" s="19"/>
      <c r="L44" s="19"/>
      <c r="M44" s="27"/>
      <c r="N44" s="28"/>
    </row>
    <row r="45" spans="1:14" s="39" customFormat="1" x14ac:dyDescent="0.3">
      <c r="A45" s="29"/>
      <c r="B45" s="44" t="s">
        <v>5</v>
      </c>
      <c r="C45" s="31">
        <f>SUM(C8:C44)</f>
        <v>480.20000000000005</v>
      </c>
      <c r="D45" s="31">
        <f t="shared" si="0"/>
        <v>60.025000000000006</v>
      </c>
      <c r="E45" s="23"/>
      <c r="F45" s="24"/>
      <c r="G45" s="35"/>
      <c r="H45" s="32"/>
      <c r="I45" s="26"/>
      <c r="J45" s="26"/>
      <c r="K45" s="19"/>
      <c r="L45" s="19"/>
      <c r="M45" s="27"/>
      <c r="N45" s="28"/>
    </row>
    <row r="46" spans="1:14" s="39" customFormat="1" x14ac:dyDescent="0.3">
      <c r="A46" s="51"/>
      <c r="B46" s="51"/>
      <c r="C46" s="52"/>
      <c r="D46" s="53"/>
      <c r="E46" s="23"/>
      <c r="F46" s="24"/>
      <c r="G46" s="35"/>
      <c r="H46" s="32"/>
      <c r="I46" s="26"/>
      <c r="J46" s="26"/>
      <c r="K46" s="19"/>
      <c r="L46" s="19"/>
      <c r="M46" s="27"/>
      <c r="N46" s="28"/>
    </row>
    <row r="47" spans="1:14" s="39" customFormat="1" x14ac:dyDescent="0.3">
      <c r="A47" s="2"/>
      <c r="B47" s="2"/>
      <c r="C47" s="55"/>
      <c r="D47" s="56"/>
      <c r="E47" s="23"/>
      <c r="F47" s="24"/>
      <c r="G47" s="35"/>
      <c r="H47" s="32"/>
      <c r="I47" s="26"/>
      <c r="J47" s="26"/>
      <c r="K47" s="19"/>
      <c r="L47" s="19"/>
      <c r="M47" s="27"/>
      <c r="N47" s="28"/>
    </row>
    <row r="48" spans="1:14" s="39" customFormat="1" x14ac:dyDescent="0.3">
      <c r="A48" s="2"/>
      <c r="B48" s="2"/>
      <c r="C48" s="1"/>
      <c r="D48" s="3"/>
      <c r="E48" s="23"/>
      <c r="F48" s="24"/>
      <c r="G48" s="35"/>
      <c r="H48" s="32"/>
      <c r="I48" s="26"/>
      <c r="J48" s="26"/>
      <c r="K48" s="19"/>
      <c r="L48" s="19"/>
      <c r="M48" s="27"/>
      <c r="N48" s="28"/>
    </row>
    <row r="49" spans="1:14" s="39" customFormat="1" x14ac:dyDescent="0.3">
      <c r="A49" s="2"/>
      <c r="B49" s="57"/>
      <c r="C49" s="1"/>
      <c r="D49" s="3"/>
      <c r="E49" s="23"/>
      <c r="F49" s="24"/>
      <c r="G49" s="35"/>
      <c r="H49" s="32"/>
      <c r="I49" s="26"/>
      <c r="J49" s="26"/>
      <c r="K49" s="19"/>
      <c r="L49" s="19"/>
      <c r="M49" s="27"/>
      <c r="N49" s="28"/>
    </row>
    <row r="50" spans="1:14" s="39" customFormat="1" x14ac:dyDescent="0.3">
      <c r="A50" s="2"/>
      <c r="B50" s="12"/>
      <c r="C50" s="55"/>
      <c r="D50" s="58"/>
      <c r="E50" s="23"/>
      <c r="F50" s="24"/>
      <c r="G50" s="35"/>
      <c r="H50" s="32"/>
      <c r="I50" s="26"/>
      <c r="J50" s="26"/>
      <c r="K50" s="19"/>
      <c r="L50" s="19"/>
      <c r="M50" s="27"/>
      <c r="N50" s="28"/>
    </row>
    <row r="51" spans="1:14" s="39" customFormat="1" x14ac:dyDescent="0.3">
      <c r="A51" s="2"/>
      <c r="B51" s="12"/>
      <c r="C51" s="55"/>
      <c r="D51" s="58"/>
      <c r="E51" s="23"/>
      <c r="F51" s="24"/>
      <c r="G51" s="35"/>
      <c r="H51" s="32"/>
      <c r="I51" s="26"/>
      <c r="J51" s="26"/>
      <c r="K51" s="19"/>
      <c r="L51" s="19"/>
      <c r="M51" s="27"/>
      <c r="N51" s="28"/>
    </row>
    <row r="52" spans="1:14" s="39" customFormat="1" x14ac:dyDescent="0.3">
      <c r="A52" s="2"/>
      <c r="B52" s="12"/>
      <c r="C52" s="55"/>
      <c r="D52" s="58"/>
      <c r="E52" s="23"/>
      <c r="F52" s="24"/>
      <c r="G52" s="35"/>
      <c r="H52" s="32"/>
      <c r="I52" s="26"/>
      <c r="J52" s="26"/>
      <c r="K52" s="19"/>
      <c r="L52" s="19"/>
      <c r="M52" s="27"/>
      <c r="N52" s="28"/>
    </row>
    <row r="53" spans="1:14" s="39" customFormat="1" x14ac:dyDescent="0.3">
      <c r="A53" s="2"/>
      <c r="B53" s="12"/>
      <c r="C53" s="55"/>
      <c r="D53" s="58"/>
      <c r="E53" s="23"/>
      <c r="F53" s="24"/>
      <c r="G53" s="35"/>
      <c r="H53" s="32"/>
      <c r="I53" s="26"/>
      <c r="J53" s="26"/>
      <c r="K53" s="19"/>
      <c r="L53" s="19"/>
      <c r="M53" s="27"/>
      <c r="N53" s="28"/>
    </row>
    <row r="54" spans="1:14" s="39" customFormat="1" x14ac:dyDescent="0.3">
      <c r="A54" s="2"/>
      <c r="B54" s="2"/>
      <c r="C54" s="1"/>
      <c r="D54" s="3"/>
      <c r="E54" s="23"/>
      <c r="F54" s="24"/>
      <c r="G54" s="35"/>
      <c r="H54" s="32"/>
      <c r="I54" s="26"/>
      <c r="J54" s="26"/>
      <c r="K54" s="19"/>
      <c r="L54" s="19"/>
      <c r="M54" s="27"/>
      <c r="N54" s="28"/>
    </row>
    <row r="55" spans="1:14" s="39" customFormat="1" x14ac:dyDescent="0.3">
      <c r="A55" s="2"/>
      <c r="B55" s="2"/>
      <c r="C55" s="1"/>
      <c r="D55" s="3"/>
      <c r="E55" s="23"/>
      <c r="F55" s="24"/>
      <c r="G55" s="35"/>
      <c r="H55" s="32"/>
      <c r="I55" s="26"/>
      <c r="J55" s="26"/>
      <c r="K55" s="19"/>
      <c r="L55" s="19"/>
      <c r="M55" s="27"/>
      <c r="N55" s="28"/>
    </row>
    <row r="56" spans="1:14" s="39" customFormat="1" ht="18" customHeight="1" x14ac:dyDescent="0.3">
      <c r="A56" s="2"/>
      <c r="B56" s="2"/>
      <c r="C56" s="1"/>
      <c r="D56" s="3"/>
      <c r="E56" s="43">
        <f>D45/20</f>
        <v>3.0012500000000002</v>
      </c>
      <c r="F56" s="24"/>
      <c r="G56" s="35"/>
      <c r="H56" s="32"/>
      <c r="I56" s="26"/>
      <c r="J56" s="26"/>
      <c r="K56" s="19"/>
      <c r="L56" s="19"/>
      <c r="M56" s="27"/>
      <c r="N56" s="28"/>
    </row>
    <row r="57" spans="1:14" s="39" customFormat="1" ht="18" customHeight="1" x14ac:dyDescent="0.3">
      <c r="A57" s="2"/>
      <c r="B57" s="2"/>
      <c r="C57" s="1"/>
      <c r="D57" s="3"/>
      <c r="E57" s="23"/>
      <c r="F57" s="24"/>
      <c r="G57" s="35"/>
      <c r="H57" s="32"/>
      <c r="I57" s="26"/>
      <c r="J57" s="26"/>
      <c r="K57" s="19"/>
      <c r="L57" s="19"/>
      <c r="M57" s="27"/>
      <c r="N57" s="28"/>
    </row>
    <row r="58" spans="1:14" s="39" customFormat="1" ht="18" customHeight="1" x14ac:dyDescent="0.3">
      <c r="A58" s="2"/>
      <c r="B58" s="2"/>
      <c r="C58" s="1"/>
      <c r="D58" s="3"/>
      <c r="E58" s="23"/>
      <c r="F58" s="24"/>
      <c r="G58" s="35"/>
      <c r="H58" s="32"/>
      <c r="I58" s="26"/>
      <c r="J58" s="26"/>
      <c r="K58" s="19"/>
      <c r="L58" s="19"/>
      <c r="M58" s="27"/>
      <c r="N58" s="28"/>
    </row>
    <row r="59" spans="1:14" s="39" customFormat="1" ht="18" customHeight="1" x14ac:dyDescent="0.3">
      <c r="A59" s="2"/>
      <c r="B59" s="2"/>
      <c r="C59" s="1"/>
      <c r="D59" s="3"/>
      <c r="E59" s="23"/>
      <c r="F59" s="24"/>
      <c r="G59" s="35"/>
      <c r="H59" s="32"/>
      <c r="I59" s="26"/>
      <c r="J59" s="26"/>
      <c r="K59" s="19"/>
      <c r="L59" s="19"/>
      <c r="M59" s="69" t="e">
        <f>#REF!</f>
        <v>#REF!</v>
      </c>
      <c r="N59" s="70">
        <f>SUM(G57:G58)</f>
        <v>0</v>
      </c>
    </row>
    <row r="60" spans="1:14" s="39" customFormat="1" ht="18" customHeight="1" x14ac:dyDescent="0.3">
      <c r="A60" s="2"/>
      <c r="B60" s="2"/>
      <c r="C60" s="1"/>
      <c r="D60" s="3"/>
      <c r="E60" s="23"/>
      <c r="F60" s="24"/>
      <c r="G60" s="35"/>
      <c r="H60" s="32"/>
      <c r="I60" s="26"/>
      <c r="J60" s="26"/>
      <c r="K60" s="19"/>
      <c r="L60" s="19"/>
      <c r="M60" s="69"/>
      <c r="N60" s="70"/>
    </row>
    <row r="61" spans="1:14" s="39" customFormat="1" ht="18" customHeight="1" x14ac:dyDescent="0.3">
      <c r="A61" s="2"/>
      <c r="B61" s="2"/>
      <c r="C61" s="1"/>
      <c r="D61" s="3"/>
      <c r="E61" s="23"/>
      <c r="F61" s="24"/>
      <c r="G61" s="35"/>
      <c r="H61" s="32"/>
      <c r="I61" s="26"/>
      <c r="J61" s="26"/>
      <c r="K61" s="19"/>
      <c r="L61" s="19"/>
      <c r="M61" s="27"/>
      <c r="N61" s="28"/>
    </row>
    <row r="62" spans="1:14" s="39" customFormat="1" ht="18" customHeight="1" x14ac:dyDescent="0.3">
      <c r="A62" s="2"/>
      <c r="B62" s="2"/>
      <c r="C62" s="1"/>
      <c r="D62" s="3"/>
      <c r="E62" s="23"/>
      <c r="F62" s="24"/>
      <c r="G62" s="46"/>
      <c r="H62" s="46"/>
      <c r="I62" s="26"/>
      <c r="J62" s="26"/>
      <c r="K62" s="19"/>
      <c r="L62" s="19"/>
      <c r="M62" s="27"/>
      <c r="N62" s="28"/>
    </row>
    <row r="63" spans="1:14" s="39" customFormat="1" ht="18" customHeight="1" x14ac:dyDescent="0.3">
      <c r="A63" s="2"/>
      <c r="B63" s="2"/>
      <c r="C63" s="1"/>
      <c r="D63" s="3"/>
      <c r="E63" s="45"/>
      <c r="F63" s="46"/>
      <c r="G63" s="48"/>
      <c r="H63" s="48"/>
      <c r="I63" s="49"/>
      <c r="J63" s="26"/>
      <c r="K63" s="19"/>
      <c r="L63" s="19"/>
      <c r="M63" s="27"/>
      <c r="N63" s="28"/>
    </row>
    <row r="64" spans="1:14" ht="18.75" customHeight="1" x14ac:dyDescent="0.3">
      <c r="A64" s="2"/>
      <c r="E64" s="47"/>
      <c r="F64" s="48"/>
      <c r="G64" s="48"/>
      <c r="H64" s="48"/>
      <c r="I64" s="49"/>
      <c r="J64" s="26"/>
    </row>
    <row r="65" spans="1:13" s="12" customFormat="1" ht="18.75" customHeight="1" x14ac:dyDescent="0.3">
      <c r="A65" s="2"/>
      <c r="B65" s="2"/>
      <c r="C65" s="1"/>
      <c r="D65" s="3"/>
      <c r="E65" s="47"/>
      <c r="F65" s="48"/>
      <c r="G65" s="2"/>
      <c r="H65" s="2"/>
      <c r="I65" s="2"/>
      <c r="J65" s="49"/>
      <c r="K65" s="50"/>
      <c r="L65" s="50"/>
      <c r="M65" s="50"/>
    </row>
    <row r="66" spans="1:13" s="12" customFormat="1" ht="18.75" customHeight="1" x14ac:dyDescent="0.3">
      <c r="A66" s="2"/>
      <c r="B66" s="2"/>
      <c r="C66" s="1"/>
      <c r="D66" s="3"/>
      <c r="E66" s="2"/>
      <c r="F66" s="2"/>
      <c r="G66" s="2"/>
      <c r="H66" s="2"/>
      <c r="I66" s="2"/>
      <c r="J66" s="49"/>
      <c r="K66" s="50"/>
      <c r="L66" s="50"/>
      <c r="M66" s="50"/>
    </row>
    <row r="67" spans="1:13" ht="18.75" customHeight="1" x14ac:dyDescent="0.3">
      <c r="A67" s="2"/>
    </row>
    <row r="68" spans="1:13" ht="18.75" customHeight="1" x14ac:dyDescent="0.3">
      <c r="A68" s="2"/>
    </row>
    <row r="69" spans="1:13" ht="18.75" customHeight="1" x14ac:dyDescent="0.3">
      <c r="A69" s="2"/>
    </row>
    <row r="70" spans="1:13" ht="18.75" customHeight="1" x14ac:dyDescent="0.3">
      <c r="A70" s="2"/>
    </row>
    <row r="71" spans="1:13" ht="18.75" customHeight="1" x14ac:dyDescent="0.3">
      <c r="A71" s="2"/>
    </row>
    <row r="72" spans="1:13" ht="18.75" customHeight="1" x14ac:dyDescent="0.3">
      <c r="A72" s="2"/>
    </row>
    <row r="73" spans="1:13" ht="18.75" customHeight="1" x14ac:dyDescent="0.3">
      <c r="A73" s="2"/>
    </row>
    <row r="74" spans="1:13" ht="18.75" customHeight="1" x14ac:dyDescent="0.3">
      <c r="A74" s="2"/>
    </row>
    <row r="75" spans="1:13" ht="18.75" customHeight="1" x14ac:dyDescent="0.3">
      <c r="A75" s="2"/>
    </row>
    <row r="76" spans="1:13" ht="18.75" customHeight="1" x14ac:dyDescent="0.3">
      <c r="A76" s="2"/>
    </row>
    <row r="77" spans="1:13" s="2" customFormat="1" ht="18.75" customHeight="1" x14ac:dyDescent="0.3">
      <c r="C77" s="1"/>
      <c r="D77" s="3"/>
      <c r="E77" s="54"/>
    </row>
    <row r="78" spans="1:13" ht="18.75" customHeight="1" x14ac:dyDescent="0.3">
      <c r="A78" s="2"/>
      <c r="E78" s="54"/>
    </row>
    <row r="79" spans="1:13" ht="18.75" customHeight="1" x14ac:dyDescent="0.3">
      <c r="A79" s="2"/>
    </row>
    <row r="80" spans="1:13" s="2" customFormat="1" ht="18.75" customHeight="1" x14ac:dyDescent="0.3">
      <c r="C80" s="1"/>
      <c r="D80" s="3"/>
    </row>
    <row r="81" spans="1:4" s="2" customFormat="1" ht="18.75" customHeight="1" x14ac:dyDescent="0.3">
      <c r="C81" s="1"/>
      <c r="D81" s="3"/>
    </row>
    <row r="82" spans="1:4" s="2" customFormat="1" ht="18.75" customHeight="1" x14ac:dyDescent="0.3">
      <c r="C82" s="1"/>
      <c r="D82" s="3"/>
    </row>
    <row r="83" spans="1:4" s="2" customFormat="1" ht="18.75" customHeight="1" x14ac:dyDescent="0.3">
      <c r="C83" s="1"/>
      <c r="D83" s="3"/>
    </row>
    <row r="84" spans="1:4" ht="18.75" customHeight="1" x14ac:dyDescent="0.3">
      <c r="A84" s="2"/>
    </row>
    <row r="85" spans="1:4" ht="18.75" customHeight="1" x14ac:dyDescent="0.3">
      <c r="A85" s="2"/>
    </row>
    <row r="86" spans="1:4" ht="18.75" customHeight="1" x14ac:dyDescent="0.3">
      <c r="A86" s="2"/>
    </row>
    <row r="87" spans="1:4" ht="18.75" customHeight="1" x14ac:dyDescent="0.3">
      <c r="A87" s="2"/>
    </row>
    <row r="88" spans="1:4" ht="18.75" customHeight="1" x14ac:dyDescent="0.3">
      <c r="A88" s="2"/>
    </row>
    <row r="89" spans="1:4" ht="18.75" customHeight="1" x14ac:dyDescent="0.3">
      <c r="A89" s="2"/>
    </row>
    <row r="90" spans="1:4" ht="18.75" customHeight="1" x14ac:dyDescent="0.3">
      <c r="A90" s="2"/>
    </row>
    <row r="91" spans="1:4" ht="18.75" customHeight="1" x14ac:dyDescent="0.3">
      <c r="A91" s="2"/>
    </row>
    <row r="92" spans="1:4" ht="18.75" customHeight="1" x14ac:dyDescent="0.3">
      <c r="A92" s="2"/>
    </row>
    <row r="93" spans="1:4" ht="18.75" customHeight="1" x14ac:dyDescent="0.3">
      <c r="A93" s="2"/>
    </row>
    <row r="94" spans="1:4" ht="18.75" customHeight="1" x14ac:dyDescent="0.3">
      <c r="A94" s="2"/>
    </row>
    <row r="95" spans="1:4" ht="18.75" customHeight="1" x14ac:dyDescent="0.3">
      <c r="A95" s="2"/>
    </row>
    <row r="96" spans="1:4" ht="18.75" customHeight="1" x14ac:dyDescent="0.3">
      <c r="A96" s="2"/>
    </row>
    <row r="97" spans="1:1" ht="18.75" customHeight="1" x14ac:dyDescent="0.3">
      <c r="A97" s="2"/>
    </row>
    <row r="98" spans="1:1" ht="18.75" customHeight="1" x14ac:dyDescent="0.3">
      <c r="A98" s="2"/>
    </row>
    <row r="99" spans="1:1" ht="18.75" customHeight="1" x14ac:dyDescent="0.3">
      <c r="A99" s="2"/>
    </row>
    <row r="100" spans="1:1" ht="18.75" customHeight="1" x14ac:dyDescent="0.3">
      <c r="A100" s="2"/>
    </row>
    <row r="101" spans="1:1" ht="18.75" customHeight="1" x14ac:dyDescent="0.3">
      <c r="A101" s="2"/>
    </row>
    <row r="102" spans="1:1" ht="18.75" customHeight="1" x14ac:dyDescent="0.3">
      <c r="A102" s="2"/>
    </row>
    <row r="103" spans="1:1" ht="18.75" customHeight="1" x14ac:dyDescent="0.3">
      <c r="A103" s="2"/>
    </row>
    <row r="104" spans="1:1" ht="18.75" customHeight="1" x14ac:dyDescent="0.3">
      <c r="A104" s="2"/>
    </row>
    <row r="105" spans="1:1" ht="19.5" customHeight="1" x14ac:dyDescent="0.3">
      <c r="A105" s="2"/>
    </row>
    <row r="106" spans="1:1" ht="19.5" customHeight="1" x14ac:dyDescent="0.3">
      <c r="A106" s="2"/>
    </row>
    <row r="107" spans="1:1" ht="19.5" customHeight="1" x14ac:dyDescent="0.3">
      <c r="A107" s="2"/>
    </row>
    <row r="108" spans="1:1" ht="19.5" customHeight="1" x14ac:dyDescent="0.3">
      <c r="A108" s="2"/>
    </row>
    <row r="109" spans="1:1" ht="19.5" customHeight="1" x14ac:dyDescent="0.3">
      <c r="A109" s="2"/>
    </row>
    <row r="110" spans="1:1" ht="19.5" customHeight="1" x14ac:dyDescent="0.3">
      <c r="A110" s="2"/>
    </row>
    <row r="111" spans="1:1" ht="19.5" customHeight="1" x14ac:dyDescent="0.3">
      <c r="A111" s="2"/>
    </row>
    <row r="112" spans="1:1" ht="19.5" customHeight="1" x14ac:dyDescent="0.3">
      <c r="A112" s="2"/>
    </row>
    <row r="113" spans="1:9" ht="19.5" customHeight="1" x14ac:dyDescent="0.3">
      <c r="A113" s="2"/>
    </row>
    <row r="114" spans="1:9" x14ac:dyDescent="0.3">
      <c r="A114" s="2"/>
    </row>
    <row r="115" spans="1:9" x14ac:dyDescent="0.3">
      <c r="A115" s="2"/>
    </row>
    <row r="116" spans="1:9" x14ac:dyDescent="0.3">
      <c r="A116" s="2"/>
    </row>
    <row r="117" spans="1:9" x14ac:dyDescent="0.3">
      <c r="A117" s="2"/>
      <c r="E117" s="59"/>
    </row>
    <row r="118" spans="1:9" x14ac:dyDescent="0.3">
      <c r="A118" s="2"/>
    </row>
    <row r="119" spans="1:9" x14ac:dyDescent="0.3">
      <c r="A119" s="2"/>
    </row>
    <row r="120" spans="1:9" x14ac:dyDescent="0.3">
      <c r="A120" s="2"/>
      <c r="G120" s="12"/>
      <c r="H120" s="12"/>
      <c r="I120" s="12"/>
    </row>
    <row r="121" spans="1:9" x14ac:dyDescent="0.3">
      <c r="A121" s="2"/>
      <c r="E121" s="12"/>
      <c r="F121" s="12"/>
      <c r="G121" s="12"/>
      <c r="H121" s="12"/>
      <c r="I121" s="12"/>
    </row>
    <row r="122" spans="1:9" s="12" customFormat="1" x14ac:dyDescent="0.3">
      <c r="A122" s="2"/>
      <c r="B122" s="2"/>
      <c r="C122" s="1"/>
      <c r="D122" s="3"/>
    </row>
    <row r="123" spans="1:9" s="12" customFormat="1" x14ac:dyDescent="0.3">
      <c r="A123" s="2"/>
      <c r="B123" s="2"/>
      <c r="C123" s="1"/>
      <c r="D123" s="3"/>
    </row>
    <row r="124" spans="1:9" s="12" customFormat="1" x14ac:dyDescent="0.3">
      <c r="A124" s="2"/>
      <c r="B124" s="2"/>
      <c r="C124" s="1"/>
      <c r="D124" s="3"/>
      <c r="G124" s="2"/>
      <c r="H124" s="2"/>
      <c r="I124" s="2"/>
    </row>
    <row r="125" spans="1:9" s="12" customFormat="1" x14ac:dyDescent="0.3">
      <c r="A125" s="2"/>
      <c r="B125" s="2"/>
      <c r="C125" s="1"/>
      <c r="D125" s="3"/>
      <c r="E125" s="2"/>
      <c r="F125" s="2"/>
      <c r="G125" s="2"/>
      <c r="H125" s="2"/>
      <c r="I125" s="2"/>
    </row>
    <row r="126" spans="1:9" x14ac:dyDescent="0.3">
      <c r="A126" s="2"/>
    </row>
    <row r="127" spans="1:9" x14ac:dyDescent="0.3">
      <c r="A127" s="2"/>
    </row>
    <row r="128" spans="1:9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</sheetData>
  <mergeCells count="4">
    <mergeCell ref="K8:K11"/>
    <mergeCell ref="L8:L11"/>
    <mergeCell ref="M59:M60"/>
    <mergeCell ref="N59:N60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topLeftCell="A33" zoomScale="85" zoomScaleNormal="85" workbookViewId="0">
      <selection activeCell="E65" sqref="E65"/>
    </sheetView>
  </sheetViews>
  <sheetFormatPr defaultRowHeight="15.6" x14ac:dyDescent="0.3"/>
  <cols>
    <col min="1" max="1025" width="8.3984375" customWidth="1"/>
  </cols>
  <sheetData>
    <row r="1" spans="1:1" x14ac:dyDescent="0.3">
      <c r="A1" t="s">
        <v>20</v>
      </c>
    </row>
    <row r="3" spans="1:1" x14ac:dyDescent="0.3">
      <c r="A3" t="s">
        <v>21</v>
      </c>
    </row>
    <row r="4" spans="1:1" x14ac:dyDescent="0.3">
      <c r="A4" t="s">
        <v>22</v>
      </c>
    </row>
    <row r="5" spans="1:1" x14ac:dyDescent="0.3">
      <c r="A5" t="s">
        <v>23</v>
      </c>
    </row>
    <row r="6" spans="1:1" x14ac:dyDescent="0.3">
      <c r="A6" t="s">
        <v>24</v>
      </c>
    </row>
    <row r="7" spans="1:1" x14ac:dyDescent="0.3">
      <c r="A7" t="s">
        <v>25</v>
      </c>
    </row>
    <row r="8" spans="1:1" x14ac:dyDescent="0.3">
      <c r="A8" t="s">
        <v>26</v>
      </c>
    </row>
    <row r="9" spans="1:1" x14ac:dyDescent="0.3">
      <c r="A9" t="s">
        <v>27</v>
      </c>
    </row>
    <row r="10" spans="1:1" x14ac:dyDescent="0.3">
      <c r="A10" t="s">
        <v>28</v>
      </c>
    </row>
    <row r="11" spans="1:1" x14ac:dyDescent="0.3">
      <c r="A11" t="s">
        <v>29</v>
      </c>
    </row>
    <row r="12" spans="1:1" x14ac:dyDescent="0.3">
      <c r="A12" t="s">
        <v>30</v>
      </c>
    </row>
    <row r="13" spans="1:1" x14ac:dyDescent="0.3">
      <c r="A13" t="s">
        <v>31</v>
      </c>
    </row>
    <row r="14" spans="1:1" x14ac:dyDescent="0.3">
      <c r="A14" t="s">
        <v>32</v>
      </c>
    </row>
    <row r="15" spans="1:1" x14ac:dyDescent="0.3">
      <c r="A15" t="s">
        <v>33</v>
      </c>
    </row>
    <row r="16" spans="1:1" x14ac:dyDescent="0.3">
      <c r="A16" t="s">
        <v>34</v>
      </c>
    </row>
    <row r="17" spans="1:1" x14ac:dyDescent="0.3">
      <c r="A17" t="s">
        <v>35</v>
      </c>
    </row>
    <row r="18" spans="1:1" x14ac:dyDescent="0.3">
      <c r="A18" t="s">
        <v>36</v>
      </c>
    </row>
    <row r="19" spans="1:1" x14ac:dyDescent="0.3">
      <c r="A19" t="s">
        <v>37</v>
      </c>
    </row>
    <row r="20" spans="1:1" x14ac:dyDescent="0.3">
      <c r="A20" t="s">
        <v>38</v>
      </c>
    </row>
    <row r="21" spans="1:1" x14ac:dyDescent="0.3">
      <c r="A21" t="s">
        <v>39</v>
      </c>
    </row>
    <row r="23" spans="1:1" x14ac:dyDescent="0.3">
      <c r="A23" t="s">
        <v>40</v>
      </c>
    </row>
    <row r="25" spans="1:1" x14ac:dyDescent="0.3">
      <c r="A25" t="s">
        <v>41</v>
      </c>
    </row>
    <row r="27" spans="1:1" x14ac:dyDescent="0.3">
      <c r="A27" t="s">
        <v>42</v>
      </c>
    </row>
    <row r="28" spans="1:1" x14ac:dyDescent="0.3">
      <c r="A28" t="s">
        <v>43</v>
      </c>
    </row>
    <row r="29" spans="1:1" x14ac:dyDescent="0.3">
      <c r="A29" t="s">
        <v>44</v>
      </c>
    </row>
    <row r="30" spans="1:1" x14ac:dyDescent="0.3">
      <c r="A30" t="s">
        <v>45</v>
      </c>
    </row>
    <row r="31" spans="1:1" x14ac:dyDescent="0.3">
      <c r="A31" t="s">
        <v>46</v>
      </c>
    </row>
    <row r="32" spans="1:1" x14ac:dyDescent="0.3">
      <c r="A32" t="s">
        <v>47</v>
      </c>
    </row>
    <row r="33" spans="1:1" x14ac:dyDescent="0.3">
      <c r="A33" t="s">
        <v>48</v>
      </c>
    </row>
    <row r="34" spans="1:1" x14ac:dyDescent="0.3">
      <c r="A34" t="s">
        <v>49</v>
      </c>
    </row>
    <row r="35" spans="1:1" x14ac:dyDescent="0.3">
      <c r="A35" t="s">
        <v>50</v>
      </c>
    </row>
    <row r="36" spans="1:1" x14ac:dyDescent="0.3">
      <c r="A36" t="s">
        <v>51</v>
      </c>
    </row>
    <row r="37" spans="1:1" x14ac:dyDescent="0.3">
      <c r="A37" t="s">
        <v>52</v>
      </c>
    </row>
    <row r="38" spans="1:1" x14ac:dyDescent="0.3">
      <c r="A38" t="s">
        <v>53</v>
      </c>
    </row>
    <row r="40" spans="1:1" x14ac:dyDescent="0.3">
      <c r="A40" t="s">
        <v>54</v>
      </c>
    </row>
    <row r="42" spans="1:1" x14ac:dyDescent="0.3">
      <c r="A42" t="s">
        <v>55</v>
      </c>
    </row>
    <row r="43" spans="1:1" x14ac:dyDescent="0.3">
      <c r="A43" t="s">
        <v>56</v>
      </c>
    </row>
    <row r="45" spans="1:1" x14ac:dyDescent="0.3">
      <c r="A45" t="s">
        <v>57</v>
      </c>
    </row>
    <row r="46" spans="1:1" x14ac:dyDescent="0.3">
      <c r="A46" t="s">
        <v>58</v>
      </c>
    </row>
    <row r="47" spans="1:1" x14ac:dyDescent="0.3">
      <c r="A47" t="s">
        <v>59</v>
      </c>
    </row>
    <row r="48" spans="1:1" x14ac:dyDescent="0.3">
      <c r="A48" t="s">
        <v>60</v>
      </c>
    </row>
    <row r="49" spans="1:1" x14ac:dyDescent="0.3">
      <c r="A49" t="s">
        <v>61</v>
      </c>
    </row>
    <row r="50" spans="1:1" x14ac:dyDescent="0.3">
      <c r="A50" t="s">
        <v>62</v>
      </c>
    </row>
    <row r="51" spans="1:1" x14ac:dyDescent="0.3">
      <c r="A51" t="s">
        <v>63</v>
      </c>
    </row>
    <row r="52" spans="1:1" x14ac:dyDescent="0.3">
      <c r="A52" t="s">
        <v>64</v>
      </c>
    </row>
    <row r="53" spans="1:1" x14ac:dyDescent="0.3">
      <c r="A53" t="s">
        <v>65</v>
      </c>
    </row>
    <row r="55" spans="1:1" x14ac:dyDescent="0.3">
      <c r="A55" t="s">
        <v>66</v>
      </c>
    </row>
    <row r="57" spans="1:1" x14ac:dyDescent="0.3">
      <c r="A57" t="s">
        <v>67</v>
      </c>
    </row>
    <row r="60" spans="1:1" x14ac:dyDescent="0.3">
      <c r="A60" t="s">
        <v>68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TekZone</vt:lpstr>
      <vt:lpstr>Sheet2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www.Verbat.com;Lakshmi T</dc:creator>
  <dc:description/>
  <cp:lastModifiedBy>Prashant</cp:lastModifiedBy>
  <cp:revision>8</cp:revision>
  <dcterms:created xsi:type="dcterms:W3CDTF">2013-06-07T15:02:07Z</dcterms:created>
  <dcterms:modified xsi:type="dcterms:W3CDTF">2019-04-08T10:23:51Z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Mphasis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