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Voice Translate\"/>
    </mc:Choice>
  </mc:AlternateContent>
  <bookViews>
    <workbookView xWindow="0" yWindow="0" windowWidth="23040" windowHeight="9384" tabRatio="500"/>
  </bookViews>
  <sheets>
    <sheet name="LT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" i="4" l="1"/>
  <c r="B58" i="4" l="1"/>
  <c r="F12" i="4"/>
  <c r="G12" i="4" s="1"/>
  <c r="H12" i="4" s="1"/>
  <c r="C49" i="4"/>
  <c r="C39" i="4"/>
  <c r="C38" i="4"/>
  <c r="C24" i="4"/>
  <c r="C23" i="4"/>
  <c r="B10" i="4" l="1"/>
  <c r="F11" i="4" s="1"/>
  <c r="F8" i="4"/>
  <c r="C53" i="4" l="1"/>
  <c r="C54" i="4"/>
  <c r="C55" i="4"/>
  <c r="C56" i="4"/>
  <c r="C51" i="4"/>
  <c r="C50" i="4"/>
  <c r="C41" i="4"/>
  <c r="C42" i="4"/>
  <c r="C43" i="4"/>
  <c r="C44" i="4"/>
  <c r="C45" i="4"/>
  <c r="C46" i="4"/>
  <c r="C47" i="4"/>
  <c r="C48" i="4"/>
  <c r="C40" i="4"/>
  <c r="C37" i="4"/>
  <c r="C36" i="4"/>
  <c r="C35" i="4"/>
  <c r="C34" i="4"/>
  <c r="C33" i="4"/>
  <c r="C32" i="4"/>
  <c r="C31" i="4"/>
  <c r="C30" i="4"/>
  <c r="C29" i="4"/>
  <c r="C28" i="4"/>
  <c r="C27" i="4"/>
  <c r="C20" i="4"/>
  <c r="C15" i="4"/>
  <c r="G10" i="4" l="1"/>
  <c r="G9" i="4"/>
  <c r="G8" i="4"/>
  <c r="C21" i="4"/>
  <c r="C19" i="4"/>
  <c r="C16" i="4"/>
  <c r="C58" i="4"/>
  <c r="F13" i="4" l="1"/>
  <c r="G13" i="4" s="1"/>
  <c r="E16" i="4" s="1"/>
  <c r="H9" i="4"/>
  <c r="C8" i="4" l="1"/>
  <c r="C9" i="4"/>
  <c r="C10" i="4"/>
  <c r="C12" i="4"/>
  <c r="C11" i="4"/>
  <c r="C26" i="4"/>
  <c r="C17" i="4"/>
  <c r="C22" i="4"/>
  <c r="B60" i="4" l="1"/>
  <c r="H8" i="4" l="1"/>
  <c r="H10" i="4"/>
  <c r="J9" i="4" s="1"/>
  <c r="C18" i="4" l="1"/>
  <c r="I9" i="4" s="1"/>
  <c r="H13" i="4" l="1"/>
  <c r="C61" i="4"/>
  <c r="B61" i="4" s="1"/>
  <c r="G11" i="4"/>
  <c r="H11" i="4" s="1"/>
  <c r="H14" i="4" l="1"/>
  <c r="E17" i="4" s="1"/>
  <c r="F17" i="4" s="1"/>
  <c r="I13" i="4" l="1"/>
</calcChain>
</file>

<file path=xl/sharedStrings.xml><?xml version="1.0" encoding="utf-8"?>
<sst xmlns="http://schemas.openxmlformats.org/spreadsheetml/2006/main" count="97" uniqueCount="91">
  <si>
    <t>Module</t>
  </si>
  <si>
    <t>Man Days</t>
  </si>
  <si>
    <t>Total Effort</t>
  </si>
  <si>
    <t>No</t>
  </si>
  <si>
    <t>Total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</si>
  <si>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</si>
  <si>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</si>
  <si>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</si>
  <si>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</si>
  <si>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</si>
  <si>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</si>
  <si>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</si>
  <si>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Development</t>
  </si>
  <si>
    <t>UAT</t>
  </si>
  <si>
    <t>Testing &amp; Deployment</t>
  </si>
  <si>
    <t>Deployment</t>
  </si>
  <si>
    <t>Project Management</t>
  </si>
  <si>
    <t>Graphic Design</t>
  </si>
  <si>
    <t>Man Hours</t>
  </si>
  <si>
    <t>Man hours</t>
  </si>
  <si>
    <t>Total Man day Effort</t>
  </si>
  <si>
    <t>Working Prototype</t>
  </si>
  <si>
    <t>Assumptions</t>
  </si>
  <si>
    <t> </t>
  </si>
  <si>
    <t>The application will be a responsive web application</t>
  </si>
  <si>
    <t>Web Developer</t>
  </si>
  <si>
    <t>QA</t>
  </si>
  <si>
    <t>Thursday</t>
  </si>
  <si>
    <t>Sep 29 2018</t>
  </si>
  <si>
    <t>General</t>
  </si>
  <si>
    <t>SCORM +IMS LT1 + Open Source integrations not in scope</t>
  </si>
  <si>
    <t>System features</t>
  </si>
  <si>
    <t>Authentication &amp; authorization</t>
  </si>
  <si>
    <t>Auditing &amp; logging</t>
  </si>
  <si>
    <t>Exception handling</t>
  </si>
  <si>
    <t>Manage files and directories</t>
  </si>
  <si>
    <t>Only authentication</t>
  </si>
  <si>
    <t xml:space="preserve"> not in scope</t>
  </si>
  <si>
    <t>sr. developer</t>
  </si>
  <si>
    <t>User management</t>
  </si>
  <si>
    <t>language configuration</t>
  </si>
  <si>
    <t>editor configuration</t>
  </si>
  <si>
    <t>chat plugin configuration</t>
  </si>
  <si>
    <t>Country setup</t>
  </si>
  <si>
    <t>payment gateway configuration</t>
  </si>
  <si>
    <t>google ads configuration</t>
  </si>
  <si>
    <t>Administration</t>
  </si>
  <si>
    <t>SMS and email configuration</t>
  </si>
  <si>
    <t>Register App ( enter mobile no., receive confirmation code via SMS, select language and country)</t>
  </si>
  <si>
    <t>Send invites via contacts</t>
  </si>
  <si>
    <t>contact status (existing users + users who downlaoded the app + currently online users)</t>
  </si>
  <si>
    <t>serve google ads</t>
  </si>
  <si>
    <t>serve movie ads</t>
  </si>
  <si>
    <t>add credit for watching movies</t>
  </si>
  <si>
    <t>Static pages (contact us etc)</t>
  </si>
  <si>
    <t>mesebo intialization and configuration</t>
  </si>
  <si>
    <t>google service initialization</t>
  </si>
  <si>
    <t>push to chat for audio translation (google cloud service)</t>
  </si>
  <si>
    <t>Save audio and convert to text, encrypt and save text (google cloud service)</t>
  </si>
  <si>
    <t>convert text to another language (google cloud service)</t>
  </si>
  <si>
    <t>save text and convert to audio (google cloud service)</t>
  </si>
  <si>
    <t>direct messaging using Mesebo</t>
  </si>
  <si>
    <t>direct audio chat using Mesebo</t>
  </si>
  <si>
    <t>Send attachments (audio, video, images)</t>
  </si>
  <si>
    <t xml:space="preserve">message delivery status </t>
  </si>
  <si>
    <t>Manage profile</t>
  </si>
  <si>
    <t xml:space="preserve">calculate audio chat time and charges (non translated) </t>
  </si>
  <si>
    <t xml:space="preserve">calculate audio chat time and charges (translated) </t>
  </si>
  <si>
    <t xml:space="preserve">calculate text chat chatracter count and charges ( non translated) </t>
  </si>
  <si>
    <t xml:space="preserve">calculate text chat chatracter count and charges (translated) </t>
  </si>
  <si>
    <t>Call log information</t>
  </si>
  <si>
    <t>buy credits (payment processing) : 16 - 24 hrs per processor</t>
  </si>
  <si>
    <t>Various reports (8 hrs per report)</t>
  </si>
  <si>
    <t>Other adv configurations (movie Ads)</t>
  </si>
  <si>
    <t xml:space="preserve">Manage preferences </t>
  </si>
  <si>
    <t>BA</t>
  </si>
  <si>
    <t>Permission to access GPS, contacts, microphone, push notifications etc</t>
  </si>
  <si>
    <t>Monthly Active Users (MAU)</t>
  </si>
  <si>
    <t>USD 0.001 per MAU</t>
  </si>
  <si>
    <t>Concurrent Users**</t>
  </si>
  <si>
    <t>Bandwidth</t>
  </si>
  <si>
    <t>USD 0.9 / GB</t>
  </si>
  <si>
    <t>Storage</t>
  </si>
  <si>
    <t>USD 2.5 per GB</t>
  </si>
  <si>
    <t>Monthly Commitment</t>
  </si>
  <si>
    <t>USD 49</t>
  </si>
  <si>
    <t>Google Transcribing Services</t>
  </si>
  <si>
    <t xml:space="preserve"> ($0.006 USD / 15 seconds*)</t>
  </si>
  <si>
    <t xml:space="preserve">Google Translation Services </t>
  </si>
  <si>
    <t>($20 per 1,000,000 characters*)</t>
  </si>
  <si>
    <t>language 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</si>
</sst>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$&quot;#,##0.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1F497D"/>
      <name val="Calibri"/>
      <family val="2"/>
      <charset val="1"/>
      <scheme val="minor"/>
    </font>
    <font>
      <sz val="11"/>
      <color rgb="FF0D0D0D"/>
      <name val="Open Sans Light"/>
      <family val="2"/>
    </font>
    <font>
      <sz val="12"/>
      <color rgb="FF000000"/>
      <name val="Times New Roman"/>
      <family val="2"/>
      <charset val="1"/>
    </font>
    <font>
      <b/>
      <sz val="12"/>
      <color rgb="FFFF0000"/>
      <name val="Calibri"/>
      <family val="2"/>
      <scheme val="minor"/>
    </font>
    <font>
      <b/>
      <sz val="14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DB4E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4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3" fillId="5" borderId="2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3" fillId="0" borderId="0" xfId="0" quotePrefix="1" applyFont="1" applyFill="1" applyAlignment="1">
      <alignment vertical="center"/>
    </xf>
    <xf numFmtId="1" fontId="3" fillId="0" borderId="0" xfId="0" applyNumberFormat="1" applyFont="1" applyFill="1" applyAlignment="1">
      <alignment vertical="center"/>
    </xf>
    <xf numFmtId="2" fontId="0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3" fillId="2" borderId="1" xfId="0" applyFont="1" applyFill="1" applyBorder="1"/>
    <xf numFmtId="1" fontId="3" fillId="2" borderId="1" xfId="0" applyNumberFormat="1" applyFont="1" applyFill="1" applyBorder="1" applyAlignment="1">
      <alignment horizontal="right" vertical="center"/>
    </xf>
    <xf numFmtId="0" fontId="10" fillId="0" borderId="9" xfId="0" applyFont="1" applyBorder="1" applyAlignment="1">
      <alignment wrapText="1"/>
    </xf>
    <xf numFmtId="0" fontId="11" fillId="7" borderId="10" xfId="0" applyFont="1" applyFill="1" applyBorder="1" applyAlignment="1">
      <alignment wrapText="1"/>
    </xf>
    <xf numFmtId="0" fontId="0" fillId="0" borderId="0" xfId="0" applyAlignment="1">
      <alignment wrapText="1"/>
    </xf>
    <xf numFmtId="0" fontId="13" fillId="8" borderId="1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indent="1"/>
    </xf>
    <xf numFmtId="0" fontId="0" fillId="0" borderId="0" xfId="0" applyFont="1" applyFill="1" applyAlignment="1">
      <alignment vertical="center"/>
    </xf>
    <xf numFmtId="0" fontId="0" fillId="2" borderId="2" xfId="0" applyFont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3" fillId="8" borderId="12" xfId="0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164" fontId="3" fillId="0" borderId="0" xfId="0" applyNumberFormat="1" applyFont="1" applyFill="1" applyAlignment="1">
      <alignment vertical="center"/>
    </xf>
    <xf numFmtId="164" fontId="12" fillId="0" borderId="8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5" fillId="2" borderId="0" xfId="0" applyNumberFormat="1" applyFont="1" applyFill="1" applyBorder="1" applyAlignment="1">
      <alignment horizontal="right" vertical="center"/>
    </xf>
    <xf numFmtId="14" fontId="5" fillId="2" borderId="4" xfId="0" applyNumberFormat="1" applyFont="1" applyFill="1" applyBorder="1" applyAlignment="1">
      <alignment horizontal="right" vertical="center"/>
    </xf>
    <xf numFmtId="165" fontId="3" fillId="0" borderId="0" xfId="0" applyNumberFormat="1" applyFont="1" applyFill="1" applyAlignment="1">
      <alignment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0" fillId="2" borderId="1" xfId="0" applyFont="1" applyFill="1" applyBorder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topLeftCell="A2" zoomScale="80" zoomScaleNormal="80" workbookViewId="0">
      <selection activeCell="F19" sqref="F19"/>
    </sheetView>
  </sheetViews>
  <sheetFormatPr defaultColWidth="10.8984375" defaultRowHeight="15.6" x14ac:dyDescent="0.3"/>
  <cols>
    <col min="1" max="1" width="74.5" style="1" customWidth="1"/>
    <col min="2" max="2" width="10.09765625" style="1" customWidth="1"/>
    <col min="3" max="3" width="15.3984375" style="40" bestFit="1" customWidth="1"/>
    <col min="4" max="4" width="22.3984375" style="1" bestFit="1" customWidth="1"/>
    <col min="5" max="5" width="11.09765625" style="1" customWidth="1"/>
    <col min="6" max="6" width="24.69921875" style="1" bestFit="1" customWidth="1"/>
    <col min="7" max="7" width="18.59765625" style="1" bestFit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 x14ac:dyDescent="0.3">
      <c r="A1" s="3"/>
      <c r="B1" s="4"/>
      <c r="C1" s="35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3">
      <c r="A2" s="4"/>
      <c r="B2" s="4"/>
      <c r="C2" s="35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3">
      <c r="A3" s="64" t="s">
        <v>90</v>
      </c>
      <c r="B3" s="65"/>
      <c r="C3" s="6" t="s">
        <v>28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3">
      <c r="A4" s="2"/>
      <c r="B4" s="7"/>
      <c r="C4" s="36" t="s">
        <v>27</v>
      </c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3">
      <c r="A5" s="5"/>
      <c r="B5" s="5"/>
      <c r="C5" s="37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3">
      <c r="A6" s="12" t="s">
        <v>0</v>
      </c>
      <c r="B6" s="25" t="s">
        <v>18</v>
      </c>
      <c r="C6" s="38" t="s">
        <v>1</v>
      </c>
    </row>
    <row r="7" spans="1:11" s="8" customFormat="1" ht="18" customHeight="1" x14ac:dyDescent="0.3">
      <c r="A7" s="13" t="s">
        <v>7</v>
      </c>
      <c r="B7" s="13"/>
      <c r="C7" s="30"/>
      <c r="D7" s="20"/>
      <c r="E7" s="17" t="s">
        <v>3</v>
      </c>
      <c r="F7" s="26" t="s">
        <v>19</v>
      </c>
      <c r="G7" s="18" t="s">
        <v>1</v>
      </c>
      <c r="H7" s="18" t="s">
        <v>2</v>
      </c>
    </row>
    <row r="8" spans="1:11" s="8" customFormat="1" ht="18" customHeight="1" x14ac:dyDescent="0.3">
      <c r="A8" s="11" t="s">
        <v>8</v>
      </c>
      <c r="B8" s="10">
        <v>24</v>
      </c>
      <c r="C8" s="41">
        <f t="shared" ref="C8:C10" si="0">B8/8</f>
        <v>3</v>
      </c>
      <c r="D8" s="21" t="s">
        <v>5</v>
      </c>
      <c r="E8" s="14">
        <v>1</v>
      </c>
      <c r="F8" s="14">
        <f>SUM(B11:B12)</f>
        <v>72</v>
      </c>
      <c r="G8" s="28">
        <f>F8/8</f>
        <v>9</v>
      </c>
      <c r="H8" s="59">
        <f t="shared" ref="H8:H12" si="1">E8*G8</f>
        <v>9</v>
      </c>
    </row>
    <row r="9" spans="1:11" s="8" customFormat="1" ht="18" customHeight="1" x14ac:dyDescent="0.3">
      <c r="A9" s="11" t="s">
        <v>9</v>
      </c>
      <c r="B9" s="10">
        <v>16</v>
      </c>
      <c r="C9" s="41">
        <f t="shared" si="0"/>
        <v>2</v>
      </c>
      <c r="D9" s="21" t="s">
        <v>25</v>
      </c>
      <c r="E9" s="14">
        <v>1</v>
      </c>
      <c r="F9" s="14">
        <v>260</v>
      </c>
      <c r="G9" s="28">
        <f t="shared" ref="G9:G13" si="2">F9/8</f>
        <v>32.5</v>
      </c>
      <c r="H9" s="59">
        <f t="shared" si="1"/>
        <v>32.5</v>
      </c>
      <c r="I9" s="61">
        <f>SUM(C14:C57)</f>
        <v>65</v>
      </c>
      <c r="J9" s="63">
        <f>SUM(H9:H10)</f>
        <v>65</v>
      </c>
    </row>
    <row r="10" spans="1:11" s="8" customFormat="1" ht="18" customHeight="1" x14ac:dyDescent="0.3">
      <c r="A10" s="11" t="s">
        <v>16</v>
      </c>
      <c r="B10" s="10">
        <f>SUM(B15:B56)*0.1</f>
        <v>52</v>
      </c>
      <c r="C10" s="41">
        <f t="shared" si="0"/>
        <v>6.5</v>
      </c>
      <c r="D10" s="21" t="s">
        <v>38</v>
      </c>
      <c r="E10" s="14">
        <v>1</v>
      </c>
      <c r="F10" s="14">
        <v>260</v>
      </c>
      <c r="G10" s="28">
        <f t="shared" si="2"/>
        <v>32.5</v>
      </c>
      <c r="H10" s="59">
        <f t="shared" si="1"/>
        <v>32.5</v>
      </c>
      <c r="I10" s="62"/>
      <c r="J10" s="63"/>
    </row>
    <row r="11" spans="1:11" s="9" customFormat="1" ht="18" customHeight="1" x14ac:dyDescent="0.3">
      <c r="A11" s="11" t="s">
        <v>17</v>
      </c>
      <c r="B11" s="10">
        <v>40</v>
      </c>
      <c r="C11" s="41">
        <f t="shared" ref="C11:C12" si="3">B11/8</f>
        <v>5</v>
      </c>
      <c r="D11" s="21" t="s">
        <v>11</v>
      </c>
      <c r="E11" s="14">
        <v>1</v>
      </c>
      <c r="F11" s="14">
        <f>B10</f>
        <v>52</v>
      </c>
      <c r="G11" s="28">
        <f t="shared" si="2"/>
        <v>6.5</v>
      </c>
      <c r="H11" s="15">
        <f t="shared" si="1"/>
        <v>6.5</v>
      </c>
      <c r="I11" s="62"/>
      <c r="J11" s="63"/>
      <c r="K11" s="8"/>
    </row>
    <row r="12" spans="1:11" s="9" customFormat="1" ht="18" customHeight="1" x14ac:dyDescent="0.3">
      <c r="A12" s="11" t="s">
        <v>21</v>
      </c>
      <c r="B12" s="10">
        <v>32</v>
      </c>
      <c r="C12" s="41">
        <f t="shared" si="3"/>
        <v>4</v>
      </c>
      <c r="D12" s="21" t="s">
        <v>75</v>
      </c>
      <c r="E12" s="14">
        <v>1</v>
      </c>
      <c r="F12" s="14">
        <f>SUM(B8:B9)</f>
        <v>40</v>
      </c>
      <c r="G12" s="28">
        <f t="shared" si="2"/>
        <v>5</v>
      </c>
      <c r="H12" s="15">
        <f t="shared" si="1"/>
        <v>5</v>
      </c>
      <c r="I12" s="27"/>
      <c r="J12" s="27"/>
      <c r="K12" s="8"/>
    </row>
    <row r="13" spans="1:11" s="9" customFormat="1" ht="18" customHeight="1" thickBot="1" x14ac:dyDescent="0.35">
      <c r="A13" s="13" t="s">
        <v>12</v>
      </c>
      <c r="B13" s="13"/>
      <c r="C13" s="13"/>
      <c r="D13" s="21" t="s">
        <v>26</v>
      </c>
      <c r="E13" s="14">
        <v>2</v>
      </c>
      <c r="F13" s="29">
        <f>SUM(B58:B59)/2</f>
        <v>99</v>
      </c>
      <c r="G13" s="28">
        <f t="shared" si="2"/>
        <v>12.375</v>
      </c>
      <c r="H13" s="45">
        <f>E13*G13</f>
        <v>24.75</v>
      </c>
      <c r="I13" s="27">
        <f>H14*8</f>
        <v>882</v>
      </c>
      <c r="J13" s="27"/>
      <c r="K13" s="8"/>
    </row>
    <row r="14" spans="1:11" s="9" customFormat="1" ht="18" customHeight="1" thickBot="1" x14ac:dyDescent="0.35">
      <c r="A14" s="52" t="s">
        <v>46</v>
      </c>
      <c r="B14" s="23"/>
      <c r="C14" s="39"/>
      <c r="D14" s="22" t="s">
        <v>4</v>
      </c>
      <c r="E14" s="14"/>
      <c r="F14" s="29"/>
      <c r="G14" s="16"/>
      <c r="H14" s="58">
        <f>SUM(H8:H13)</f>
        <v>110.25</v>
      </c>
      <c r="I14" s="8"/>
      <c r="J14" s="8"/>
      <c r="K14" s="8"/>
    </row>
    <row r="15" spans="1:11" s="9" customFormat="1" ht="18" customHeight="1" x14ac:dyDescent="0.3">
      <c r="A15" s="53" t="s">
        <v>39</v>
      </c>
      <c r="B15" s="10">
        <v>8</v>
      </c>
      <c r="C15" s="11">
        <f t="shared" ref="C15:C20" si="4">B15/8</f>
        <v>1</v>
      </c>
      <c r="D15" s="8"/>
      <c r="E15" s="8"/>
      <c r="F15" s="8"/>
      <c r="G15" s="8"/>
      <c r="H15" s="8"/>
      <c r="I15" s="8"/>
      <c r="J15" s="8"/>
      <c r="K15" s="8"/>
    </row>
    <row r="16" spans="1:11" s="9" customFormat="1" ht="18" customHeight="1" x14ac:dyDescent="0.3">
      <c r="A16" s="53" t="s">
        <v>40</v>
      </c>
      <c r="B16" s="10">
        <v>6</v>
      </c>
      <c r="C16" s="11">
        <f t="shared" si="4"/>
        <v>0.75</v>
      </c>
      <c r="D16" s="8" t="s">
        <v>6</v>
      </c>
      <c r="E16" s="43">
        <f>SUM(G13,G9,G8)</f>
        <v>53.875</v>
      </c>
      <c r="F16" s="42"/>
      <c r="G16" s="8"/>
      <c r="H16" s="8"/>
      <c r="I16" s="8"/>
      <c r="J16" s="8"/>
      <c r="K16" s="8"/>
    </row>
    <row r="17" spans="1:11" s="9" customFormat="1" ht="18" customHeight="1" x14ac:dyDescent="0.3">
      <c r="A17" s="53" t="s">
        <v>41</v>
      </c>
      <c r="B17" s="10">
        <v>8</v>
      </c>
      <c r="C17" s="11">
        <f t="shared" si="4"/>
        <v>1</v>
      </c>
      <c r="D17" s="8" t="s">
        <v>20</v>
      </c>
      <c r="E17" s="60">
        <f>H14</f>
        <v>110.25</v>
      </c>
      <c r="F17" s="9">
        <f>E17*8</f>
        <v>882</v>
      </c>
      <c r="G17" s="66">
        <f>F17*20</f>
        <v>17640</v>
      </c>
      <c r="H17" s="8"/>
      <c r="I17" s="8"/>
      <c r="J17" s="8"/>
      <c r="K17" s="8"/>
    </row>
    <row r="18" spans="1:11" s="9" customFormat="1" ht="18" customHeight="1" x14ac:dyDescent="0.35">
      <c r="A18" s="53" t="s">
        <v>42</v>
      </c>
      <c r="B18" s="10">
        <v>8</v>
      </c>
      <c r="C18" s="11">
        <f t="shared" si="4"/>
        <v>1</v>
      </c>
      <c r="D18" s="8"/>
      <c r="E18" s="8"/>
      <c r="F18" s="8"/>
      <c r="G18" s="8"/>
      <c r="H18" s="8"/>
      <c r="I18" s="8"/>
      <c r="J18" s="8"/>
      <c r="K18" s="49"/>
    </row>
    <row r="19" spans="1:11" s="9" customFormat="1" ht="16.2" thickBot="1" x14ac:dyDescent="0.4">
      <c r="A19" s="55" t="s">
        <v>43</v>
      </c>
      <c r="B19" s="10">
        <v>6</v>
      </c>
      <c r="C19" s="11">
        <f t="shared" si="4"/>
        <v>0.75</v>
      </c>
      <c r="D19" s="8"/>
      <c r="E19" s="8"/>
      <c r="F19" s="8"/>
      <c r="G19" s="8"/>
      <c r="H19" s="54"/>
      <c r="I19" s="8"/>
      <c r="J19" s="8"/>
      <c r="K19" s="49"/>
    </row>
    <row r="20" spans="1:11" s="9" customFormat="1" ht="18" customHeight="1" thickBot="1" x14ac:dyDescent="0.4">
      <c r="A20" s="53" t="s">
        <v>44</v>
      </c>
      <c r="B20" s="10">
        <v>0</v>
      </c>
      <c r="C20" s="11">
        <f t="shared" si="4"/>
        <v>0</v>
      </c>
      <c r="D20" s="8"/>
      <c r="E20" s="8"/>
      <c r="F20" s="67" t="s">
        <v>77</v>
      </c>
      <c r="G20" s="68" t="s">
        <v>78</v>
      </c>
      <c r="H20" s="54"/>
      <c r="I20" s="8"/>
      <c r="J20" s="8"/>
      <c r="K20" s="49"/>
    </row>
    <row r="21" spans="1:11" s="9" customFormat="1" ht="31.8" thickBot="1" x14ac:dyDescent="0.4">
      <c r="A21" s="55" t="s">
        <v>45</v>
      </c>
      <c r="B21" s="10">
        <v>16</v>
      </c>
      <c r="C21" s="11">
        <f t="shared" ref="C21:C24" si="5">B21/8</f>
        <v>2</v>
      </c>
      <c r="D21" s="8"/>
      <c r="E21" s="8"/>
      <c r="F21" s="69" t="s">
        <v>79</v>
      </c>
      <c r="G21" s="70"/>
      <c r="H21" s="54"/>
      <c r="I21" s="8"/>
      <c r="J21" s="8"/>
      <c r="K21" s="49"/>
    </row>
    <row r="22" spans="1:11" s="9" customFormat="1" ht="16.8" thickBot="1" x14ac:dyDescent="0.4">
      <c r="A22" s="55" t="s">
        <v>73</v>
      </c>
      <c r="B22" s="10">
        <v>16</v>
      </c>
      <c r="C22" s="11">
        <f t="shared" si="5"/>
        <v>2</v>
      </c>
      <c r="D22" s="8"/>
      <c r="E22" s="8"/>
      <c r="F22" s="69" t="s">
        <v>80</v>
      </c>
      <c r="G22" s="70" t="s">
        <v>81</v>
      </c>
      <c r="H22" s="54"/>
      <c r="I22" s="1"/>
      <c r="J22" s="1"/>
      <c r="K22" s="49"/>
    </row>
    <row r="23" spans="1:11" s="9" customFormat="1" ht="31.8" thickBot="1" x14ac:dyDescent="0.35">
      <c r="A23" s="56" t="s">
        <v>47</v>
      </c>
      <c r="B23" s="10">
        <v>8</v>
      </c>
      <c r="C23" s="11">
        <f t="shared" si="5"/>
        <v>1</v>
      </c>
      <c r="D23"/>
      <c r="E23" s="1"/>
      <c r="F23" s="69" t="s">
        <v>82</v>
      </c>
      <c r="G23" s="70" t="s">
        <v>83</v>
      </c>
      <c r="H23" s="1"/>
      <c r="I23" s="1"/>
      <c r="J23" s="1"/>
      <c r="K23" s="1"/>
    </row>
    <row r="24" spans="1:11" ht="16.2" thickBot="1" x14ac:dyDescent="0.35">
      <c r="A24" s="56" t="s">
        <v>72</v>
      </c>
      <c r="B24" s="10">
        <v>8</v>
      </c>
      <c r="C24" s="11">
        <f t="shared" si="5"/>
        <v>1</v>
      </c>
      <c r="D24"/>
      <c r="F24" s="69" t="s">
        <v>84</v>
      </c>
      <c r="G24" s="70" t="s">
        <v>85</v>
      </c>
    </row>
    <row r="25" spans="1:11" ht="18.600000000000001" thickBot="1" x14ac:dyDescent="0.35">
      <c r="A25" s="57" t="s">
        <v>29</v>
      </c>
      <c r="B25" s="23"/>
      <c r="C25" s="39"/>
      <c r="D25"/>
      <c r="F25" s="72" t="s">
        <v>86</v>
      </c>
      <c r="G25" s="73" t="s">
        <v>87</v>
      </c>
      <c r="H25" s="47"/>
    </row>
    <row r="26" spans="1:11" ht="31.2" x14ac:dyDescent="0.3">
      <c r="A26" s="55" t="s">
        <v>48</v>
      </c>
      <c r="B26" s="10">
        <v>16</v>
      </c>
      <c r="C26" s="11">
        <f t="shared" ref="C26:C39" si="6">B26/8</f>
        <v>2</v>
      </c>
      <c r="D26"/>
      <c r="F26" s="71" t="s">
        <v>88</v>
      </c>
      <c r="G26" s="73" t="s">
        <v>89</v>
      </c>
    </row>
    <row r="27" spans="1:11" x14ac:dyDescent="0.3">
      <c r="A27" s="53" t="s">
        <v>76</v>
      </c>
      <c r="B27" s="10">
        <v>6</v>
      </c>
      <c r="C27" s="11">
        <f t="shared" si="6"/>
        <v>0.75</v>
      </c>
      <c r="D27"/>
    </row>
    <row r="28" spans="1:11" x14ac:dyDescent="0.3">
      <c r="A28" s="53" t="s">
        <v>49</v>
      </c>
      <c r="B28" s="10">
        <v>8</v>
      </c>
      <c r="C28" s="11">
        <f t="shared" si="6"/>
        <v>1</v>
      </c>
      <c r="D28"/>
    </row>
    <row r="29" spans="1:11" x14ac:dyDescent="0.3">
      <c r="A29" s="53" t="s">
        <v>50</v>
      </c>
      <c r="B29" s="10">
        <v>8</v>
      </c>
      <c r="C29" s="11">
        <f t="shared" si="6"/>
        <v>1</v>
      </c>
      <c r="D29"/>
    </row>
    <row r="30" spans="1:11" x14ac:dyDescent="0.3">
      <c r="A30" s="53" t="s">
        <v>51</v>
      </c>
      <c r="B30" s="10">
        <v>16</v>
      </c>
      <c r="C30" s="11">
        <f t="shared" si="6"/>
        <v>2</v>
      </c>
      <c r="D30"/>
    </row>
    <row r="31" spans="1:11" x14ac:dyDescent="0.3">
      <c r="A31" s="53" t="s">
        <v>52</v>
      </c>
      <c r="B31" s="10">
        <v>16</v>
      </c>
      <c r="C31" s="11">
        <f t="shared" si="6"/>
        <v>2</v>
      </c>
      <c r="D31"/>
    </row>
    <row r="32" spans="1:11" x14ac:dyDescent="0.3">
      <c r="A32" s="53" t="s">
        <v>53</v>
      </c>
      <c r="B32" s="10">
        <v>12</v>
      </c>
      <c r="C32" s="11">
        <f t="shared" si="6"/>
        <v>1.5</v>
      </c>
      <c r="D32"/>
    </row>
    <row r="33" spans="1:10" x14ac:dyDescent="0.3">
      <c r="A33" s="55" t="s">
        <v>54</v>
      </c>
      <c r="B33" s="10">
        <v>12</v>
      </c>
      <c r="C33" s="11">
        <f t="shared" si="6"/>
        <v>1.5</v>
      </c>
      <c r="D33"/>
    </row>
    <row r="34" spans="1:10" x14ac:dyDescent="0.3">
      <c r="A34" s="55" t="s">
        <v>55</v>
      </c>
      <c r="B34" s="10">
        <v>12</v>
      </c>
      <c r="C34" s="11">
        <f t="shared" si="6"/>
        <v>1.5</v>
      </c>
      <c r="D34"/>
    </row>
    <row r="35" spans="1:10" x14ac:dyDescent="0.3">
      <c r="A35" s="55" t="s">
        <v>56</v>
      </c>
      <c r="B35" s="10">
        <v>12</v>
      </c>
      <c r="C35" s="11">
        <f t="shared" si="6"/>
        <v>1.5</v>
      </c>
      <c r="D35"/>
    </row>
    <row r="36" spans="1:10" x14ac:dyDescent="0.3">
      <c r="A36" s="55" t="s">
        <v>57</v>
      </c>
      <c r="B36" s="10">
        <v>20</v>
      </c>
      <c r="C36" s="11">
        <f t="shared" si="6"/>
        <v>2.5</v>
      </c>
    </row>
    <row r="37" spans="1:10" x14ac:dyDescent="0.3">
      <c r="A37" s="55" t="s">
        <v>58</v>
      </c>
      <c r="B37" s="10">
        <v>20</v>
      </c>
      <c r="C37" s="11">
        <f t="shared" si="6"/>
        <v>2.5</v>
      </c>
    </row>
    <row r="38" spans="1:10" x14ac:dyDescent="0.3">
      <c r="A38" s="55" t="s">
        <v>59</v>
      </c>
      <c r="B38" s="10">
        <v>20</v>
      </c>
      <c r="C38" s="11">
        <f t="shared" si="6"/>
        <v>2.5</v>
      </c>
    </row>
    <row r="39" spans="1:10" x14ac:dyDescent="0.3">
      <c r="A39" s="53" t="s">
        <v>60</v>
      </c>
      <c r="B39" s="10">
        <v>20</v>
      </c>
      <c r="C39" s="11">
        <f t="shared" si="6"/>
        <v>2.5</v>
      </c>
    </row>
    <row r="40" spans="1:10" x14ac:dyDescent="0.3">
      <c r="A40" s="53" t="s">
        <v>61</v>
      </c>
      <c r="B40" s="10">
        <v>24</v>
      </c>
      <c r="C40" s="11">
        <f t="shared" ref="C40:C56" si="7">B40/8</f>
        <v>3</v>
      </c>
    </row>
    <row r="41" spans="1:10" x14ac:dyDescent="0.3">
      <c r="A41" s="53" t="s">
        <v>62</v>
      </c>
      <c r="B41" s="10">
        <v>24</v>
      </c>
      <c r="C41" s="11">
        <f t="shared" si="7"/>
        <v>3</v>
      </c>
    </row>
    <row r="42" spans="1:10" ht="16.2" x14ac:dyDescent="0.35">
      <c r="A42" s="53" t="s">
        <v>63</v>
      </c>
      <c r="B42" s="10">
        <v>24</v>
      </c>
      <c r="C42" s="11">
        <f t="shared" si="7"/>
        <v>3</v>
      </c>
      <c r="J42" s="49"/>
    </row>
    <row r="43" spans="1:10" ht="16.2" x14ac:dyDescent="0.35">
      <c r="A43" s="53" t="s">
        <v>64</v>
      </c>
      <c r="B43" s="10">
        <v>16</v>
      </c>
      <c r="C43" s="11">
        <f t="shared" si="7"/>
        <v>2</v>
      </c>
      <c r="J43" s="49"/>
    </row>
    <row r="44" spans="1:10" ht="16.2" x14ac:dyDescent="0.35">
      <c r="A44" s="53" t="s">
        <v>74</v>
      </c>
      <c r="B44" s="10">
        <v>12</v>
      </c>
      <c r="C44" s="11">
        <f t="shared" si="7"/>
        <v>1.5</v>
      </c>
      <c r="J44" s="49"/>
    </row>
    <row r="45" spans="1:10" ht="16.2" x14ac:dyDescent="0.35">
      <c r="A45" s="53" t="s">
        <v>65</v>
      </c>
      <c r="B45" s="10">
        <v>12</v>
      </c>
      <c r="C45" s="11">
        <f t="shared" si="7"/>
        <v>1.5</v>
      </c>
      <c r="J45" s="49"/>
    </row>
    <row r="46" spans="1:10" ht="16.2" x14ac:dyDescent="0.35">
      <c r="A46" s="53" t="s">
        <v>71</v>
      </c>
      <c r="B46" s="10">
        <v>20</v>
      </c>
      <c r="C46" s="11">
        <f t="shared" si="7"/>
        <v>2.5</v>
      </c>
      <c r="J46" s="49"/>
    </row>
    <row r="47" spans="1:10" x14ac:dyDescent="0.3">
      <c r="A47" s="53" t="s">
        <v>66</v>
      </c>
      <c r="B47" s="10">
        <v>10</v>
      </c>
      <c r="C47" s="11">
        <f t="shared" si="7"/>
        <v>1.25</v>
      </c>
    </row>
    <row r="48" spans="1:10" x14ac:dyDescent="0.3">
      <c r="A48" s="53" t="s">
        <v>68</v>
      </c>
      <c r="B48" s="10">
        <v>10</v>
      </c>
      <c r="C48" s="11">
        <f t="shared" si="7"/>
        <v>1.25</v>
      </c>
    </row>
    <row r="49" spans="1:4" x14ac:dyDescent="0.3">
      <c r="A49" s="53" t="s">
        <v>67</v>
      </c>
      <c r="B49" s="10">
        <v>10</v>
      </c>
      <c r="C49" s="11">
        <f t="shared" si="7"/>
        <v>1.25</v>
      </c>
    </row>
    <row r="50" spans="1:4" x14ac:dyDescent="0.3">
      <c r="A50" s="53" t="s">
        <v>69</v>
      </c>
      <c r="B50" s="10">
        <v>10</v>
      </c>
      <c r="C50" s="11">
        <f t="shared" si="7"/>
        <v>1.25</v>
      </c>
    </row>
    <row r="51" spans="1:4" ht="16.2" thickBot="1" x14ac:dyDescent="0.35">
      <c r="A51" s="53" t="s">
        <v>70</v>
      </c>
      <c r="B51" s="10">
        <v>10</v>
      </c>
      <c r="C51" s="11">
        <f t="shared" si="7"/>
        <v>1.25</v>
      </c>
    </row>
    <row r="52" spans="1:4" ht="18.600000000000001" thickBot="1" x14ac:dyDescent="0.35">
      <c r="A52" s="52" t="s">
        <v>31</v>
      </c>
      <c r="B52" s="23"/>
      <c r="C52" s="23"/>
    </row>
    <row r="53" spans="1:4" x14ac:dyDescent="0.3">
      <c r="A53" s="53" t="s">
        <v>32</v>
      </c>
      <c r="B53" s="10">
        <v>8</v>
      </c>
      <c r="C53" s="11">
        <f t="shared" si="7"/>
        <v>1</v>
      </c>
    </row>
    <row r="54" spans="1:4" x14ac:dyDescent="0.3">
      <c r="A54" s="53" t="s">
        <v>33</v>
      </c>
      <c r="B54" s="10">
        <v>16</v>
      </c>
      <c r="C54" s="11">
        <f t="shared" si="7"/>
        <v>2</v>
      </c>
    </row>
    <row r="55" spans="1:4" x14ac:dyDescent="0.3">
      <c r="A55" s="53" t="s">
        <v>34</v>
      </c>
      <c r="B55" s="10">
        <v>8</v>
      </c>
      <c r="C55" s="11">
        <f t="shared" si="7"/>
        <v>1</v>
      </c>
    </row>
    <row r="56" spans="1:4" x14ac:dyDescent="0.3">
      <c r="A56" s="53" t="s">
        <v>35</v>
      </c>
      <c r="B56" s="10">
        <v>24</v>
      </c>
      <c r="C56" s="11">
        <f t="shared" si="7"/>
        <v>3</v>
      </c>
      <c r="D56" s="1" t="s">
        <v>36</v>
      </c>
    </row>
    <row r="57" spans="1:4" ht="18" x14ac:dyDescent="0.3">
      <c r="A57" s="24" t="s">
        <v>14</v>
      </c>
      <c r="B57" s="24"/>
      <c r="C57" s="24"/>
    </row>
    <row r="58" spans="1:4" x14ac:dyDescent="0.3">
      <c r="A58" s="19" t="s">
        <v>10</v>
      </c>
      <c r="B58" s="31">
        <f>SUM(B15:B56)*0.35</f>
        <v>182</v>
      </c>
      <c r="C58" s="44">
        <f>B58/8</f>
        <v>22.75</v>
      </c>
    </row>
    <row r="59" spans="1:4" x14ac:dyDescent="0.3">
      <c r="A59" s="19" t="s">
        <v>13</v>
      </c>
      <c r="B59" s="10">
        <v>16</v>
      </c>
      <c r="C59" s="41">
        <v>0.5</v>
      </c>
    </row>
    <row r="60" spans="1:4" x14ac:dyDescent="0.3">
      <c r="A60" s="19" t="s">
        <v>15</v>
      </c>
      <c r="B60" s="10">
        <f t="shared" ref="B60:B61" si="8">C60*8</f>
        <v>8</v>
      </c>
      <c r="C60" s="31">
        <v>1</v>
      </c>
    </row>
    <row r="61" spans="1:4" x14ac:dyDescent="0.3">
      <c r="A61" s="32" t="s">
        <v>2</v>
      </c>
      <c r="B61" s="33">
        <f t="shared" si="8"/>
        <v>878</v>
      </c>
      <c r="C61" s="34">
        <f>SUM(C8:C60)</f>
        <v>109.75</v>
      </c>
    </row>
    <row r="62" spans="1:4" x14ac:dyDescent="0.3">
      <c r="A62" s="50" t="s">
        <v>22</v>
      </c>
      <c r="B62" s="50" t="s">
        <v>23</v>
      </c>
      <c r="C62" s="50" t="s">
        <v>23</v>
      </c>
    </row>
    <row r="63" spans="1:4" x14ac:dyDescent="0.3">
      <c r="A63" s="50" t="s">
        <v>24</v>
      </c>
      <c r="C63" s="51"/>
    </row>
    <row r="64" spans="1:4" x14ac:dyDescent="0.3">
      <c r="A64" s="1" t="s">
        <v>30</v>
      </c>
    </row>
    <row r="65" spans="1:3" x14ac:dyDescent="0.3">
      <c r="A65" s="47"/>
      <c r="B65" s="47"/>
      <c r="C65" s="48"/>
    </row>
    <row r="66" spans="1:3" x14ac:dyDescent="0.3">
      <c r="A66" s="46"/>
    </row>
    <row r="67" spans="1:3" x14ac:dyDescent="0.3">
      <c r="A67" s="46"/>
    </row>
    <row r="68" spans="1:3" x14ac:dyDescent="0.3">
      <c r="A68" s="46"/>
    </row>
    <row r="69" spans="1:3" x14ac:dyDescent="0.3">
      <c r="A69" s="46"/>
    </row>
    <row r="81" spans="4:4" x14ac:dyDescent="0.3">
      <c r="D81" s="1" t="s">
        <v>37</v>
      </c>
    </row>
    <row r="82" spans="4:4" x14ac:dyDescent="0.3">
      <c r="D82" s="1" t="s">
        <v>37</v>
      </c>
    </row>
    <row r="83" spans="4:4" x14ac:dyDescent="0.3">
      <c r="D83" s="1" t="s">
        <v>37</v>
      </c>
    </row>
    <row r="84" spans="4:4" x14ac:dyDescent="0.3">
      <c r="D84" s="1" t="s">
        <v>37</v>
      </c>
    </row>
  </sheetData>
  <mergeCells count="3">
    <mergeCell ref="I9:I11"/>
    <mergeCell ref="J9:J11"/>
    <mergeCell ref="A3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2019-02-11T09:30:30Z</dcterms:modified>
</cp:coreProperties>
</file>