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Amritsr restaurant\"/>
    </mc:Choice>
  </mc:AlternateContent>
  <bookViews>
    <workbookView xWindow="0" yWindow="0" windowWidth="28800" windowHeight="11985" tabRatio="500"/>
  </bookViews>
  <sheets>
    <sheet name="Total" sheetId="8" r:id="rId1"/>
    <sheet name="Web" sheetId="5" r:id="rId2"/>
    <sheet name="Mobile" sheetId="7" r:id="rId3"/>
    <sheet name="UIUX" sheetId="6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8" l="1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A22" i="8"/>
  <c r="H12" i="7"/>
  <c r="C28" i="7"/>
  <c r="D28" i="7" s="1"/>
  <c r="I11" i="7" s="1"/>
  <c r="D96" i="5"/>
  <c r="B6" i="6"/>
  <c r="C6" i="6" s="1"/>
  <c r="C11" i="5" s="1"/>
  <c r="D11" i="5" s="1"/>
  <c r="A24" i="8"/>
  <c r="A16" i="8"/>
  <c r="B16" i="8"/>
  <c r="C16" i="8"/>
  <c r="D16" i="8"/>
  <c r="J8" i="7"/>
  <c r="J9" i="7"/>
  <c r="I7" i="7"/>
  <c r="A2" i="8"/>
  <c r="B2" i="8"/>
  <c r="C2" i="8"/>
  <c r="D2" i="8"/>
  <c r="A3" i="8"/>
  <c r="B3" i="8"/>
  <c r="A4" i="8"/>
  <c r="B4" i="8"/>
  <c r="C4" i="8"/>
  <c r="D4" i="8"/>
  <c r="A5" i="8"/>
  <c r="B5" i="8"/>
  <c r="C5" i="8"/>
  <c r="D5" i="8"/>
  <c r="A6" i="8"/>
  <c r="B6" i="8"/>
  <c r="A7" i="8"/>
  <c r="B7" i="8"/>
  <c r="A8" i="8"/>
  <c r="B8" i="8"/>
  <c r="A9" i="8"/>
  <c r="B9" i="8"/>
  <c r="A10" i="8"/>
  <c r="A11" i="8"/>
  <c r="B11" i="8"/>
  <c r="C11" i="8"/>
  <c r="D11" i="8"/>
  <c r="A12" i="8"/>
  <c r="C12" i="8"/>
  <c r="A13" i="8"/>
  <c r="C13" i="8"/>
  <c r="H8" i="5"/>
  <c r="H9" i="5"/>
  <c r="C112" i="5"/>
  <c r="D14" i="5"/>
  <c r="D17" i="5"/>
  <c r="D18" i="5"/>
  <c r="D19" i="5"/>
  <c r="D20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C9" i="5"/>
  <c r="E27" i="7"/>
  <c r="C27" i="7"/>
  <c r="F26" i="7"/>
  <c r="D26" i="7"/>
  <c r="I10" i="7" s="1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3" i="7"/>
  <c r="D13" i="7"/>
  <c r="F12" i="7"/>
  <c r="D12" i="7"/>
  <c r="F11" i="7"/>
  <c r="D11" i="7"/>
  <c r="H15" i="7" l="1"/>
  <c r="J11" i="7"/>
  <c r="C21" i="8"/>
  <c r="I12" i="7"/>
  <c r="C22" i="8" s="1"/>
  <c r="B24" i="8"/>
  <c r="J10" i="7"/>
  <c r="F27" i="7"/>
  <c r="J7" i="7"/>
  <c r="D27" i="7"/>
  <c r="F85" i="5"/>
  <c r="D114" i="5"/>
  <c r="D113" i="5"/>
  <c r="D112" i="5"/>
  <c r="F14" i="5"/>
  <c r="D13" i="5"/>
  <c r="K8" i="5" s="1"/>
  <c r="G7" i="5"/>
  <c r="D10" i="5"/>
  <c r="G12" i="5" s="1"/>
  <c r="D9" i="5"/>
  <c r="G10" i="5" s="1"/>
  <c r="L8" i="5"/>
  <c r="D8" i="5"/>
  <c r="G11" i="5" s="1"/>
  <c r="D21" i="8" l="1"/>
  <c r="J12" i="7"/>
  <c r="D22" i="8" s="1"/>
  <c r="H11" i="5"/>
  <c r="D7" i="8" s="1"/>
  <c r="C7" i="8"/>
  <c r="H10" i="5"/>
  <c r="C6" i="8"/>
  <c r="H12" i="5"/>
  <c r="D8" i="8" s="1"/>
  <c r="C8" i="8"/>
  <c r="G13" i="5"/>
  <c r="C9" i="8" s="1"/>
  <c r="H7" i="5"/>
  <c r="D3" i="8" s="1"/>
  <c r="C3" i="8"/>
  <c r="I8" i="5"/>
  <c r="D115" i="5"/>
  <c r="H14" i="7" l="1"/>
  <c r="B23" i="8" s="1"/>
  <c r="J8" i="5"/>
  <c r="D6" i="8"/>
  <c r="H13" i="5"/>
  <c r="F17" i="5"/>
  <c r="B13" i="8" s="1"/>
  <c r="G14" i="5"/>
  <c r="C10" i="8" s="1"/>
  <c r="H14" i="5" l="1"/>
  <c r="D9" i="8"/>
  <c r="D10" i="8" l="1"/>
  <c r="F16" i="5"/>
  <c r="B12" i="8" s="1"/>
  <c r="B27" i="8" s="1"/>
</calcChain>
</file>

<file path=xl/sharedStrings.xml><?xml version="1.0" encoding="utf-8"?>
<sst xmlns="http://schemas.openxmlformats.org/spreadsheetml/2006/main" count="186" uniqueCount="160">
  <si>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</si>
  <si>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</si>
  <si>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</si>
  <si>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</si>
  <si>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</si>
  <si>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</si>
  <si>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</si>
  <si>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</si>
  <si>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</si>
  <si>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</si>
  <si>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</si>
  <si>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</si>
  <si>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</si>
  <si>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</si>
  <si>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</si>
  <si>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</si>
  <si>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</si>
  <si>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</si>
  <si>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</si>
  <si>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</si>
  <si>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</si>
  <si>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 xml:space="preserve">Application basic setup </t>
  </si>
  <si>
    <t>Deployment per instance</t>
  </si>
  <si>
    <t>Design and Prototype</t>
  </si>
  <si>
    <t>Effort</t>
  </si>
  <si>
    <t>+ 1 Day (Deployment)</t>
  </si>
  <si>
    <t>Delivery Time</t>
  </si>
  <si>
    <t>SRS,FS,User Manual</t>
  </si>
  <si>
    <t>Monday</t>
  </si>
  <si>
    <t>Trader registration</t>
  </si>
  <si>
    <t>Register new user</t>
  </si>
  <si>
    <t>Apply for UTC</t>
  </si>
  <si>
    <t>Dashboard</t>
  </si>
  <si>
    <t>Language</t>
  </si>
  <si>
    <t>Splash Screen</t>
  </si>
  <si>
    <t>Payment</t>
  </si>
  <si>
    <t>The effort may change after a detailed system study</t>
  </si>
  <si>
    <t>Android</t>
  </si>
  <si>
    <t>iOS</t>
  </si>
  <si>
    <t>Amritsr</t>
  </si>
  <si>
    <t>13/4/2020</t>
  </si>
  <si>
    <t>Back End</t>
  </si>
  <si>
    <t>Dashboard summary</t>
  </si>
  <si>
    <t>Recent reservations: Cancelled, Confirmed</t>
  </si>
  <si>
    <t>Reports Charts</t>
  </si>
  <si>
    <t>Restaurant</t>
  </si>
  <si>
    <t>New Locations</t>
  </si>
  <si>
    <t>Location</t>
  </si>
  <si>
    <t>Settings</t>
  </si>
  <si>
    <t>Opening Hours</t>
  </si>
  <si>
    <t>cash on delivery</t>
  </si>
  <si>
    <t>Delivery : Add new area</t>
  </si>
  <si>
    <t>Edit map area</t>
  </si>
  <si>
    <t>New table</t>
  </si>
  <si>
    <t>Kitchen</t>
  </si>
  <si>
    <t>New meal time</t>
  </si>
  <si>
    <t>Sales</t>
  </si>
  <si>
    <t>List Menu: Select and delete, paging</t>
  </si>
  <si>
    <t>list Menu categories :select and delete, paging</t>
  </si>
  <si>
    <t>List meal times: select &amp; delete, paging</t>
  </si>
  <si>
    <t>List tables: select &amp; delete with paging</t>
  </si>
  <si>
    <t>Location List: Select and delete, paging</t>
  </si>
  <si>
    <t>Recent Orders : Accept, Reject, Dispatched , Delivered , Cancelled, Order Details (read only)</t>
  </si>
  <si>
    <t>Edit  Order : Change status,  Assign Order, View Invoice, Tabs: Order, menu Items, Status History (read only), save order</t>
  </si>
  <si>
    <t>Reservation list: Select and delete with paging</t>
  </si>
  <si>
    <t>Edit reseravtion: Change status and assignee, Tabs: reservation, status history</t>
  </si>
  <si>
    <t>Review list : Select &amp; delete with paging</t>
  </si>
  <si>
    <t>Edit review</t>
  </si>
  <si>
    <t>Order list: Select and delete with paging</t>
  </si>
  <si>
    <t>New Order</t>
  </si>
  <si>
    <t>New Review</t>
  </si>
  <si>
    <t>New reservation</t>
  </si>
  <si>
    <t>Status list: delete, page</t>
  </si>
  <si>
    <t>Edit Status</t>
  </si>
  <si>
    <t>New status</t>
  </si>
  <si>
    <t>Edit meal time</t>
  </si>
  <si>
    <t>New menu category</t>
  </si>
  <si>
    <t>New Menu tabs: menu, specials</t>
  </si>
  <si>
    <t>List Payments</t>
  </si>
  <si>
    <t>Marketing</t>
  </si>
  <si>
    <t>list Coupons : select &amp; delete, paging</t>
  </si>
  <si>
    <t>New Coupons with history tab</t>
  </si>
  <si>
    <t>Edit Coupon</t>
  </si>
  <si>
    <t>Edit reservation</t>
  </si>
  <si>
    <t>Users</t>
  </si>
  <si>
    <t>List Users: Select &amp; delete, paging</t>
  </si>
  <si>
    <t>Edit users</t>
  </si>
  <si>
    <t xml:space="preserve">New Users with tabs: Customer, address ( add new address- new address added as a sub tab), Orders Reservations </t>
  </si>
  <si>
    <t>Country</t>
  </si>
  <si>
    <t>Days of week</t>
  </si>
  <si>
    <t>Staff List: select delete, page</t>
  </si>
  <si>
    <t>Edit staff</t>
  </si>
  <si>
    <t>New Staff</t>
  </si>
  <si>
    <t>Department</t>
  </si>
  <si>
    <t>Home page</t>
  </si>
  <si>
    <t>About Us</t>
  </si>
  <si>
    <t>menu</t>
  </si>
  <si>
    <t>Book a table</t>
  </si>
  <si>
    <t>login</t>
  </si>
  <si>
    <t>register</t>
  </si>
  <si>
    <t>Careers</t>
  </si>
  <si>
    <t>Quality policy</t>
  </si>
  <si>
    <t>privacy policy</t>
  </si>
  <si>
    <t>Terms and conditions</t>
  </si>
  <si>
    <t>Locate Us</t>
  </si>
  <si>
    <t>Social media</t>
  </si>
  <si>
    <t>Online Ordering</t>
  </si>
  <si>
    <t>left menu Selection</t>
  </si>
  <si>
    <t>menu Selection frame</t>
  </si>
  <si>
    <t>Checkout frame</t>
  </si>
  <si>
    <t>Calculate order total</t>
  </si>
  <si>
    <t>Apply coupons</t>
  </si>
  <si>
    <t>Build item display based on menu selection</t>
  </si>
  <si>
    <t>Order details page (image, description, price etc)</t>
  </si>
  <si>
    <t>Login</t>
  </si>
  <si>
    <t>Registration</t>
  </si>
  <si>
    <t>Change locations</t>
  </si>
  <si>
    <t>Seed Data</t>
  </si>
  <si>
    <t>Customer Group, coupon  Validity, Coupon Type</t>
  </si>
  <si>
    <t>Locations</t>
  </si>
  <si>
    <t>Sales status, Order Status</t>
  </si>
  <si>
    <t>Notify customer option</t>
  </si>
  <si>
    <t>Kitchen staff</t>
  </si>
  <si>
    <t>Parent menu categories</t>
  </si>
  <si>
    <t>Delivery hours, pick up hours</t>
  </si>
  <si>
    <t>Tax rates (type, inclusion criteria, rate)</t>
  </si>
  <si>
    <t>Database design</t>
  </si>
  <si>
    <t>Effort estimate received from Sharath for UI/UX</t>
  </si>
  <si>
    <t>Front End Website Design</t>
  </si>
  <si>
    <t>Mobile App Design</t>
  </si>
  <si>
    <t>Front End Website Prototype</t>
  </si>
  <si>
    <t>Backend Website Prototype (template)</t>
  </si>
  <si>
    <t>Task</t>
  </si>
  <si>
    <t xml:space="preserve">  Restaurant Management Application</t>
  </si>
  <si>
    <t>Android  Developer</t>
  </si>
  <si>
    <t>iOS Developer</t>
  </si>
  <si>
    <t>Login Page</t>
  </si>
  <si>
    <t>View Menu</t>
  </si>
  <si>
    <t>Add dish to cart</t>
  </si>
  <si>
    <t>Payment gateway</t>
  </si>
  <si>
    <t>View order history</t>
  </si>
  <si>
    <t>View discounts</t>
  </si>
  <si>
    <t xml:space="preserve">   Table reservation</t>
  </si>
  <si>
    <t>Integration with Torqus POS using APIs only</t>
  </si>
  <si>
    <t xml:space="preserve">    Checkout process</t>
  </si>
  <si>
    <t>Price in UAE and Thailand currency (depending where the restaurant is)</t>
  </si>
  <si>
    <t xml:space="preserve"> View outlets in different countries or cities with multi currency</t>
  </si>
  <si>
    <r>
      <t xml:space="preserve">Assumptions
</t>
    </r>
    <r>
      <rPr>
        <sz val="12"/>
        <color theme="1"/>
        <rFont val="Calibri"/>
        <family val="2"/>
        <scheme val="minor"/>
      </rPr>
      <t>1.The estimation may be vary with variation in new features or design.
2.The estimation is done only for protrait mode.</t>
    </r>
  </si>
  <si>
    <t>Days</t>
  </si>
  <si>
    <t>Order Restriction, Authors</t>
  </si>
  <si>
    <t>New payment (with payment integration ) / gateway</t>
  </si>
  <si>
    <t>New reservation discount</t>
  </si>
  <si>
    <t>List Reservation discount: select &amp; delete, paging</t>
  </si>
  <si>
    <t>Web site (Covered by UI/UX design)</t>
  </si>
  <si>
    <t>Web Development</t>
  </si>
  <si>
    <t>Resource</t>
  </si>
  <si>
    <t>Mobile Development</t>
  </si>
  <si>
    <t>Effort Estimate</t>
  </si>
  <si>
    <t>API Development</t>
  </si>
  <si>
    <t>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</si>
</sst>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1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8" fillId="6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4" fillId="2" borderId="1" xfId="0" applyFont="1" applyFill="1" applyBorder="1"/>
    <xf numFmtId="0" fontId="9" fillId="0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0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indent="9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2" fontId="8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12" fillId="2" borderId="1" xfId="0" applyFont="1" applyFill="1" applyBorder="1"/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2"/>
    </xf>
    <xf numFmtId="0" fontId="0" fillId="0" borderId="2" xfId="0" applyFont="1" applyBorder="1" applyAlignment="1">
      <alignment horizontal="left" vertical="center" indent="2"/>
    </xf>
    <xf numFmtId="0" fontId="0" fillId="0" borderId="9" xfId="0" applyFont="1" applyBorder="1" applyAlignment="1">
      <alignment horizontal="left" vertical="center" indent="2"/>
    </xf>
    <xf numFmtId="0" fontId="4" fillId="3" borderId="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indent="1"/>
    </xf>
    <xf numFmtId="0" fontId="13" fillId="0" borderId="10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4" fillId="9" borderId="10" xfId="0" applyFont="1" applyFill="1" applyBorder="1" applyAlignment="1">
      <alignment horizontal="right" vertical="center" wrapText="1"/>
    </xf>
    <xf numFmtId="0" fontId="14" fillId="9" borderId="11" xfId="0" applyFont="1" applyFill="1" applyBorder="1" applyAlignment="1">
      <alignment vertical="center" wrapText="1"/>
    </xf>
    <xf numFmtId="0" fontId="4" fillId="8" borderId="0" xfId="0" applyFont="1" applyFill="1"/>
    <xf numFmtId="0" fontId="4" fillId="0" borderId="0" xfId="0" applyFont="1"/>
    <xf numFmtId="0" fontId="1" fillId="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indent="9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10" borderId="0" xfId="0" applyFont="1" applyFill="1"/>
    <xf numFmtId="0" fontId="4" fillId="10" borderId="0" xfId="0" applyFont="1" applyFill="1" applyAlignment="1">
      <alignment horizontal="center"/>
    </xf>
    <xf numFmtId="0" fontId="8" fillId="6" borderId="6" xfId="0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right" vertical="center"/>
    </xf>
    <xf numFmtId="0" fontId="0" fillId="10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2203460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29" sqref="D29"/>
    </sheetView>
  </sheetViews>
  <sheetFormatPr defaultRowHeight="15.75" x14ac:dyDescent="0.25"/>
  <cols>
    <col min="1" max="1" width="16" bestFit="1" customWidth="1"/>
    <col min="2" max="2" width="9" style="78"/>
    <col min="3" max="3" width="18.75" bestFit="1" customWidth="1"/>
    <col min="4" max="4" width="13.5" bestFit="1" customWidth="1"/>
  </cols>
  <sheetData>
    <row r="1" spans="1:4" x14ac:dyDescent="0.25">
      <c r="A1" s="79" t="s">
        <v>154</v>
      </c>
      <c r="B1" s="79"/>
      <c r="C1" s="79"/>
      <c r="D1" s="79"/>
    </row>
    <row r="2" spans="1:4" x14ac:dyDescent="0.25">
      <c r="A2" s="81" t="str">
        <f>Web!E6</f>
        <v>Resource</v>
      </c>
      <c r="B2" s="82" t="str">
        <f>Web!F6</f>
        <v>No</v>
      </c>
      <c r="C2" s="81" t="str">
        <f>Web!G6</f>
        <v>Man Days</v>
      </c>
      <c r="D2" s="81" t="str">
        <f>Web!H6</f>
        <v>Total Effort</v>
      </c>
    </row>
    <row r="3" spans="1:4" x14ac:dyDescent="0.25">
      <c r="A3" t="str">
        <f>Web!E7</f>
        <v>Designer</v>
      </c>
      <c r="B3" s="78">
        <f>Web!F7</f>
        <v>1</v>
      </c>
      <c r="C3">
        <f>Web!G7</f>
        <v>12</v>
      </c>
      <c r="D3">
        <f>Web!H7</f>
        <v>12</v>
      </c>
    </row>
    <row r="4" spans="1:4" x14ac:dyDescent="0.25">
      <c r="A4" t="str">
        <f>Web!E8</f>
        <v>Sr Developer</v>
      </c>
      <c r="B4" s="78">
        <f>Web!F8</f>
        <v>1</v>
      </c>
      <c r="C4">
        <f>Web!G8</f>
        <v>30</v>
      </c>
      <c r="D4">
        <f>Web!H8</f>
        <v>30</v>
      </c>
    </row>
    <row r="5" spans="1:4" x14ac:dyDescent="0.25">
      <c r="A5" t="str">
        <f>Web!E9</f>
        <v>Jr Developer</v>
      </c>
      <c r="B5" s="78">
        <f>Web!F9</f>
        <v>1</v>
      </c>
      <c r="C5">
        <f>Web!G9</f>
        <v>30</v>
      </c>
      <c r="D5">
        <f>Web!H9</f>
        <v>30</v>
      </c>
    </row>
    <row r="6" spans="1:4" x14ac:dyDescent="0.25">
      <c r="A6" t="str">
        <f>Web!E10</f>
        <v>PM</v>
      </c>
      <c r="B6" s="78">
        <f>Web!F10</f>
        <v>1</v>
      </c>
      <c r="C6" s="46">
        <f>Web!G10</f>
        <v>5.8250000000000002</v>
      </c>
      <c r="D6" s="46">
        <f>Web!H10</f>
        <v>5.8250000000000002</v>
      </c>
    </row>
    <row r="7" spans="1:4" x14ac:dyDescent="0.25">
      <c r="A7" t="str">
        <f>Web!E11</f>
        <v>BA</v>
      </c>
      <c r="B7" s="78">
        <f>Web!F11</f>
        <v>1</v>
      </c>
      <c r="C7">
        <f>Web!G11</f>
        <v>2</v>
      </c>
      <c r="D7">
        <f>Web!H11</f>
        <v>2</v>
      </c>
    </row>
    <row r="8" spans="1:4" x14ac:dyDescent="0.25">
      <c r="A8" t="str">
        <f>Web!E12</f>
        <v>Tech writer</v>
      </c>
      <c r="B8" s="78">
        <f>Web!F12</f>
        <v>1</v>
      </c>
      <c r="C8">
        <f>Web!G12</f>
        <v>2</v>
      </c>
      <c r="D8">
        <f>Web!H12</f>
        <v>2</v>
      </c>
    </row>
    <row r="9" spans="1:4" x14ac:dyDescent="0.25">
      <c r="A9" t="str">
        <f>Web!E13</f>
        <v>QA</v>
      </c>
      <c r="B9" s="78">
        <f>Web!F13</f>
        <v>2</v>
      </c>
      <c r="C9" s="46">
        <f>Web!G13</f>
        <v>11.63125</v>
      </c>
      <c r="D9" s="46">
        <f>Web!H13</f>
        <v>23.262499999999999</v>
      </c>
    </row>
    <row r="10" spans="1:4" x14ac:dyDescent="0.25">
      <c r="A10" t="str">
        <f>Web!E14</f>
        <v>Total</v>
      </c>
      <c r="C10" s="46">
        <f>Web!G14</f>
        <v>93.456249999999997</v>
      </c>
      <c r="D10" s="46">
        <f>Web!H14</f>
        <v>105.08750000000001</v>
      </c>
    </row>
    <row r="11" spans="1:4" x14ac:dyDescent="0.25">
      <c r="A11">
        <f>Web!E15</f>
        <v>0</v>
      </c>
      <c r="B11" s="78">
        <f>Web!F15</f>
        <v>0</v>
      </c>
      <c r="C11">
        <f>Web!G15</f>
        <v>0</v>
      </c>
      <c r="D11">
        <f>Web!H15</f>
        <v>0</v>
      </c>
    </row>
    <row r="12" spans="1:4" x14ac:dyDescent="0.25">
      <c r="A12" s="67" t="str">
        <f>Web!E16</f>
        <v>Effort</v>
      </c>
      <c r="B12" s="84">
        <f>Web!F16</f>
        <v>105.08750000000001</v>
      </c>
      <c r="C12" s="80" t="str">
        <f>Web!G16</f>
        <v>+ 1 Day (Deployment)</v>
      </c>
      <c r="D12" s="80"/>
    </row>
    <row r="13" spans="1:4" x14ac:dyDescent="0.25">
      <c r="A13" s="67" t="str">
        <f>Web!E17</f>
        <v>Delivery Time</v>
      </c>
      <c r="B13" s="84">
        <f>Web!F17</f>
        <v>55.631250000000001</v>
      </c>
      <c r="C13" s="80" t="str">
        <f>Web!G17</f>
        <v>+ 1 Day (Deployment)</v>
      </c>
      <c r="D13" s="80"/>
    </row>
    <row r="15" spans="1:4" x14ac:dyDescent="0.25">
      <c r="A15" s="79" t="s">
        <v>156</v>
      </c>
      <c r="B15" s="79"/>
      <c r="C15" s="79"/>
      <c r="D15" s="79"/>
    </row>
    <row r="16" spans="1:4" x14ac:dyDescent="0.25">
      <c r="A16" s="81" t="str">
        <f>Mobile!G6</f>
        <v>Resource</v>
      </c>
      <c r="B16" s="82" t="str">
        <f>Mobile!H6</f>
        <v>No</v>
      </c>
      <c r="C16" s="81" t="str">
        <f>Mobile!I6</f>
        <v>Man Days</v>
      </c>
      <c r="D16" s="81" t="str">
        <f>Mobile!J6</f>
        <v>Total Effort</v>
      </c>
    </row>
    <row r="17" spans="1:4" x14ac:dyDescent="0.25">
      <c r="A17" t="str">
        <f>Mobile!G7</f>
        <v>Designer</v>
      </c>
      <c r="B17" s="78">
        <f>Mobile!H7</f>
        <v>1</v>
      </c>
      <c r="C17">
        <f>Mobile!I7</f>
        <v>3</v>
      </c>
      <c r="D17">
        <f>Mobile!J7</f>
        <v>3</v>
      </c>
    </row>
    <row r="18" spans="1:4" x14ac:dyDescent="0.25">
      <c r="A18" t="str">
        <f>Mobile!G8</f>
        <v>Android  Developer</v>
      </c>
      <c r="B18" s="78">
        <f>Mobile!H8</f>
        <v>1</v>
      </c>
      <c r="C18">
        <f>Mobile!I8</f>
        <v>21</v>
      </c>
      <c r="D18">
        <f>Mobile!J8</f>
        <v>21</v>
      </c>
    </row>
    <row r="19" spans="1:4" x14ac:dyDescent="0.25">
      <c r="A19" t="str">
        <f>Mobile!G9</f>
        <v>iOS Developer</v>
      </c>
      <c r="B19" s="78">
        <f>Mobile!H9</f>
        <v>1</v>
      </c>
      <c r="C19">
        <f>Mobile!I9</f>
        <v>21</v>
      </c>
      <c r="D19">
        <f>Mobile!J9</f>
        <v>21</v>
      </c>
    </row>
    <row r="20" spans="1:4" x14ac:dyDescent="0.25">
      <c r="A20" t="str">
        <f>Mobile!G10</f>
        <v>QA</v>
      </c>
      <c r="B20" s="78">
        <f>Mobile!H10</f>
        <v>2</v>
      </c>
      <c r="C20">
        <f>Mobile!I10</f>
        <v>6</v>
      </c>
      <c r="D20">
        <f>Mobile!J10</f>
        <v>12</v>
      </c>
    </row>
    <row r="21" spans="1:4" x14ac:dyDescent="0.25">
      <c r="A21" t="str">
        <f>Mobile!G11</f>
        <v>API Development</v>
      </c>
      <c r="B21" s="78">
        <f>Mobile!H11</f>
        <v>1</v>
      </c>
      <c r="C21">
        <f>Mobile!I11</f>
        <v>6.4</v>
      </c>
      <c r="D21">
        <f>Mobile!J11</f>
        <v>6.4</v>
      </c>
    </row>
    <row r="22" spans="1:4" x14ac:dyDescent="0.25">
      <c r="A22" s="67" t="str">
        <f>Mobile!G12</f>
        <v>Total</v>
      </c>
      <c r="B22" s="84"/>
      <c r="C22">
        <f>Mobile!I12</f>
        <v>57.4</v>
      </c>
      <c r="D22">
        <f>Mobile!J12</f>
        <v>63.4</v>
      </c>
    </row>
    <row r="23" spans="1:4" x14ac:dyDescent="0.25">
      <c r="A23" s="67" t="str">
        <f>Mobile!G14</f>
        <v>Effort Estimate</v>
      </c>
      <c r="B23" s="84">
        <f>Mobile!H14</f>
        <v>63.4</v>
      </c>
    </row>
    <row r="24" spans="1:4" x14ac:dyDescent="0.25">
      <c r="A24" s="67" t="str">
        <f>Mobile!G15</f>
        <v>Delivery Time</v>
      </c>
      <c r="B24" s="84">
        <f>Mobile!H15</f>
        <v>36.4</v>
      </c>
    </row>
    <row r="27" spans="1:4" x14ac:dyDescent="0.25">
      <c r="A27" s="67" t="s">
        <v>2</v>
      </c>
      <c r="B27" s="84">
        <f>SUM(B12,B23)</f>
        <v>168.48750000000001</v>
      </c>
    </row>
  </sheetData>
  <mergeCells count="4">
    <mergeCell ref="A1:D1"/>
    <mergeCell ref="A15:D15"/>
    <mergeCell ref="C12:D12"/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zoomScale="80" zoomScaleNormal="80" workbookViewId="0">
      <selection activeCell="F20" sqref="F20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5"/>
      <c r="B1" s="5"/>
      <c r="C1" s="4"/>
      <c r="D1" s="6"/>
    </row>
    <row r="2" spans="1:12" ht="15.75" customHeight="1" x14ac:dyDescent="0.25">
      <c r="A2" s="6"/>
      <c r="B2" s="6"/>
      <c r="C2" s="4"/>
      <c r="D2" s="6"/>
    </row>
    <row r="3" spans="1:12" ht="15.75" customHeight="1" x14ac:dyDescent="0.25">
      <c r="A3" s="6"/>
      <c r="B3" s="10" t="s">
        <v>39</v>
      </c>
      <c r="C3" s="4"/>
      <c r="D3" s="15" t="s">
        <v>40</v>
      </c>
    </row>
    <row r="4" spans="1:12" ht="15.75" customHeight="1" x14ac:dyDescent="0.25">
      <c r="A4" s="6"/>
      <c r="B4" s="4"/>
      <c r="C4" s="4"/>
      <c r="D4" s="16" t="s">
        <v>28</v>
      </c>
    </row>
    <row r="5" spans="1:12" ht="15.75" customHeight="1" x14ac:dyDescent="0.25">
      <c r="A5" s="7"/>
      <c r="B5" s="7"/>
      <c r="C5" s="18"/>
      <c r="D5" s="7"/>
      <c r="E5" s="28"/>
    </row>
    <row r="6" spans="1:12" s="8" customFormat="1" ht="18" customHeight="1" x14ac:dyDescent="0.25">
      <c r="A6" s="11"/>
      <c r="B6" s="12" t="s">
        <v>0</v>
      </c>
      <c r="C6" s="54" t="s">
        <v>7</v>
      </c>
      <c r="D6" s="11" t="s">
        <v>1</v>
      </c>
      <c r="E6" s="83" t="s">
        <v>155</v>
      </c>
      <c r="F6" s="24" t="s">
        <v>13</v>
      </c>
      <c r="G6" s="24" t="s">
        <v>1</v>
      </c>
      <c r="H6" s="24" t="s">
        <v>2</v>
      </c>
      <c r="I6" s="32"/>
      <c r="J6" s="32"/>
    </row>
    <row r="7" spans="1:12" s="8" customFormat="1" ht="18" customHeight="1" x14ac:dyDescent="0.25">
      <c r="A7" s="11"/>
      <c r="B7" s="13" t="s">
        <v>3</v>
      </c>
      <c r="C7" s="19"/>
      <c r="D7" s="11"/>
      <c r="E7" s="31" t="s">
        <v>14</v>
      </c>
      <c r="F7" s="30">
        <v>1</v>
      </c>
      <c r="G7" s="43">
        <f>D11/F7</f>
        <v>12</v>
      </c>
      <c r="H7" s="42">
        <f>G7*F7</f>
        <v>12</v>
      </c>
      <c r="I7" s="32"/>
      <c r="J7" s="32"/>
      <c r="K7" s="48"/>
      <c r="L7" s="49"/>
    </row>
    <row r="8" spans="1:12" s="8" customFormat="1" ht="18" customHeight="1" x14ac:dyDescent="0.25">
      <c r="A8" s="17">
        <v>1</v>
      </c>
      <c r="B8" s="14" t="s">
        <v>12</v>
      </c>
      <c r="C8" s="17">
        <v>16</v>
      </c>
      <c r="D8" s="17">
        <f>C8/8</f>
        <v>2</v>
      </c>
      <c r="E8" s="31" t="s">
        <v>15</v>
      </c>
      <c r="F8" s="30">
        <v>1</v>
      </c>
      <c r="G8" s="43">
        <v>30</v>
      </c>
      <c r="H8" s="42">
        <f t="shared" ref="H8:H13" si="0">G8*F8</f>
        <v>30</v>
      </c>
      <c r="I8" s="55">
        <f>SUM(D13:D110)</f>
        <v>60.75</v>
      </c>
      <c r="J8" s="56">
        <f>SUM(H8:H10)</f>
        <v>65.825000000000003</v>
      </c>
      <c r="K8" s="57">
        <f>SUM(D13:D110)</f>
        <v>60.75</v>
      </c>
      <c r="L8" s="58">
        <f>SUM(H8:H9)</f>
        <v>60</v>
      </c>
    </row>
    <row r="9" spans="1:12" s="8" customFormat="1" ht="18" customHeight="1" x14ac:dyDescent="0.25">
      <c r="A9" s="17">
        <v>2</v>
      </c>
      <c r="B9" s="14" t="s">
        <v>6</v>
      </c>
      <c r="C9" s="17">
        <f>SUM(C17:C110)*0.1</f>
        <v>46.6</v>
      </c>
      <c r="D9" s="17">
        <f t="shared" ref="D9:D10" si="1">C9/8</f>
        <v>5.8250000000000002</v>
      </c>
      <c r="E9" s="31" t="s">
        <v>16</v>
      </c>
      <c r="F9" s="30">
        <v>1</v>
      </c>
      <c r="G9" s="43">
        <v>30</v>
      </c>
      <c r="H9" s="42">
        <f t="shared" si="0"/>
        <v>30</v>
      </c>
      <c r="I9" s="55"/>
      <c r="J9" s="56"/>
      <c r="K9" s="57"/>
      <c r="L9" s="58"/>
    </row>
    <row r="10" spans="1:12" s="8" customFormat="1" ht="18" customHeight="1" x14ac:dyDescent="0.25">
      <c r="A10" s="17">
        <v>3</v>
      </c>
      <c r="B10" s="14" t="s">
        <v>27</v>
      </c>
      <c r="C10" s="17">
        <v>16</v>
      </c>
      <c r="D10" s="17">
        <f t="shared" si="1"/>
        <v>2</v>
      </c>
      <c r="E10" s="31" t="s">
        <v>17</v>
      </c>
      <c r="F10" s="30">
        <v>1</v>
      </c>
      <c r="G10" s="43">
        <f>D9/F10</f>
        <v>5.8250000000000002</v>
      </c>
      <c r="H10" s="42">
        <f t="shared" si="0"/>
        <v>5.8250000000000002</v>
      </c>
      <c r="I10" s="55"/>
      <c r="J10" s="56"/>
      <c r="K10" s="48"/>
      <c r="L10" s="49"/>
    </row>
    <row r="11" spans="1:12" s="9" customFormat="1" ht="18" customHeight="1" x14ac:dyDescent="0.25">
      <c r="A11" s="17">
        <v>4</v>
      </c>
      <c r="B11" s="14" t="s">
        <v>23</v>
      </c>
      <c r="C11" s="17">
        <f>UIUX!C6</f>
        <v>120</v>
      </c>
      <c r="D11" s="17">
        <f>C11/8 -3</f>
        <v>12</v>
      </c>
      <c r="E11" s="31" t="s">
        <v>18</v>
      </c>
      <c r="F11" s="30">
        <v>1</v>
      </c>
      <c r="G11" s="43">
        <f>D8/F11</f>
        <v>2</v>
      </c>
      <c r="H11" s="42">
        <f t="shared" si="0"/>
        <v>2</v>
      </c>
      <c r="I11" s="32"/>
      <c r="J11" s="32"/>
      <c r="K11" s="48"/>
      <c r="L11" s="49"/>
    </row>
    <row r="12" spans="1:12" s="9" customFormat="1" ht="18" customHeight="1" x14ac:dyDescent="0.25">
      <c r="A12" s="11"/>
      <c r="B12" s="13" t="s">
        <v>4</v>
      </c>
      <c r="C12" s="19"/>
      <c r="D12" s="13"/>
      <c r="E12" s="31" t="s">
        <v>20</v>
      </c>
      <c r="F12" s="30">
        <v>1</v>
      </c>
      <c r="G12" s="43">
        <f>D10/F12</f>
        <v>2</v>
      </c>
      <c r="H12" s="42">
        <f t="shared" si="0"/>
        <v>2</v>
      </c>
      <c r="I12" s="32"/>
      <c r="J12" s="32"/>
      <c r="K12" s="48"/>
      <c r="L12" s="49"/>
    </row>
    <row r="13" spans="1:12" s="9" customFormat="1" ht="18" customHeight="1" x14ac:dyDescent="0.25">
      <c r="A13" s="17">
        <v>5</v>
      </c>
      <c r="B13" s="33" t="s">
        <v>21</v>
      </c>
      <c r="C13" s="17">
        <v>8</v>
      </c>
      <c r="D13" s="17">
        <f>C13/8</f>
        <v>1</v>
      </c>
      <c r="E13" s="31" t="s">
        <v>11</v>
      </c>
      <c r="F13" s="30">
        <v>2</v>
      </c>
      <c r="G13" s="43">
        <f>SUM(D112:D113)/F13</f>
        <v>11.63125</v>
      </c>
      <c r="H13" s="42">
        <f t="shared" si="0"/>
        <v>23.262499999999999</v>
      </c>
      <c r="I13" s="32"/>
      <c r="J13" s="32"/>
      <c r="K13" s="48"/>
      <c r="L13" s="49"/>
    </row>
    <row r="14" spans="1:12" s="9" customFormat="1" ht="18" customHeight="1" x14ac:dyDescent="0.25">
      <c r="A14" s="17"/>
      <c r="B14" s="33" t="s">
        <v>126</v>
      </c>
      <c r="C14" s="17">
        <v>12</v>
      </c>
      <c r="D14" s="17">
        <f t="shared" ref="D14:D78" si="2">C14/8</f>
        <v>1.5</v>
      </c>
      <c r="E14" s="35" t="s">
        <v>19</v>
      </c>
      <c r="F14" s="30">
        <f>SUM(F7:F13)</f>
        <v>8</v>
      </c>
      <c r="G14" s="44">
        <f>SUM(G7:G13)</f>
        <v>93.456249999999997</v>
      </c>
      <c r="H14" s="42">
        <f>SUM(H7:H13)</f>
        <v>105.08750000000001</v>
      </c>
      <c r="I14" s="32"/>
      <c r="J14" s="32"/>
      <c r="K14" s="48"/>
      <c r="L14" s="49"/>
    </row>
    <row r="15" spans="1:12" s="9" customFormat="1" ht="18" customHeight="1" x14ac:dyDescent="0.25">
      <c r="A15" s="86"/>
      <c r="B15" s="87" t="s">
        <v>41</v>
      </c>
      <c r="C15" s="86"/>
      <c r="D15" s="86"/>
      <c r="E15"/>
      <c r="F15"/>
      <c r="G15"/>
      <c r="H15"/>
      <c r="I15" s="29"/>
      <c r="J15" s="8"/>
    </row>
    <row r="16" spans="1:12" s="9" customFormat="1" ht="18" customHeight="1" x14ac:dyDescent="0.25">
      <c r="A16" s="22"/>
      <c r="B16" s="37" t="s">
        <v>32</v>
      </c>
      <c r="C16" s="22"/>
      <c r="D16" s="22"/>
      <c r="E16" t="s">
        <v>24</v>
      </c>
      <c r="F16" s="46">
        <f>H14</f>
        <v>105.08750000000001</v>
      </c>
      <c r="G16" s="45" t="s">
        <v>25</v>
      </c>
      <c r="H16"/>
      <c r="I16" s="8"/>
    </row>
    <row r="17" spans="1:11" s="9" customFormat="1" ht="18" customHeight="1" x14ac:dyDescent="0.25">
      <c r="A17" s="17"/>
      <c r="B17" s="14" t="s">
        <v>42</v>
      </c>
      <c r="C17" s="17">
        <v>6</v>
      </c>
      <c r="D17" s="17">
        <f t="shared" si="2"/>
        <v>0.75</v>
      </c>
      <c r="E17" t="s">
        <v>26</v>
      </c>
      <c r="F17" s="46">
        <f>SUM(G7,G9,G11,G13)</f>
        <v>55.631250000000001</v>
      </c>
      <c r="G17" s="45" t="s">
        <v>25</v>
      </c>
      <c r="H17"/>
      <c r="I17" s="8"/>
    </row>
    <row r="18" spans="1:11" s="9" customFormat="1" ht="18" customHeight="1" x14ac:dyDescent="0.25">
      <c r="A18" s="17"/>
      <c r="B18" s="50" t="s">
        <v>62</v>
      </c>
      <c r="C18" s="17">
        <v>6</v>
      </c>
      <c r="D18" s="17">
        <f t="shared" si="2"/>
        <v>0.75</v>
      </c>
      <c r="E18" s="25"/>
      <c r="F18" s="26"/>
      <c r="G18" s="26"/>
      <c r="H18" s="27"/>
      <c r="I18" s="8"/>
    </row>
    <row r="19" spans="1:11" s="9" customFormat="1" ht="18.75" customHeight="1" x14ac:dyDescent="0.25">
      <c r="A19" s="17"/>
      <c r="B19" s="14" t="s">
        <v>43</v>
      </c>
      <c r="C19" s="17">
        <v>6</v>
      </c>
      <c r="D19" s="17">
        <f t="shared" si="2"/>
        <v>0.75</v>
      </c>
      <c r="E19"/>
      <c r="F19"/>
      <c r="G19"/>
      <c r="H19"/>
      <c r="I19"/>
      <c r="J19"/>
      <c r="K19"/>
    </row>
    <row r="20" spans="1:11" s="9" customFormat="1" ht="18.75" customHeight="1" x14ac:dyDescent="0.25">
      <c r="A20" s="17"/>
      <c r="B20" s="14" t="s">
        <v>44</v>
      </c>
      <c r="C20" s="17">
        <v>6</v>
      </c>
      <c r="D20" s="17">
        <f t="shared" si="2"/>
        <v>0.75</v>
      </c>
      <c r="E20"/>
      <c r="F20"/>
      <c r="G20"/>
      <c r="H20"/>
      <c r="I20"/>
      <c r="J20"/>
      <c r="K20"/>
    </row>
    <row r="21" spans="1:11" s="9" customFormat="1" x14ac:dyDescent="0.25">
      <c r="A21" s="37"/>
      <c r="B21" s="37" t="s">
        <v>45</v>
      </c>
      <c r="C21" s="69"/>
      <c r="D21" s="22"/>
      <c r="E21"/>
      <c r="F21"/>
      <c r="G21"/>
      <c r="H21"/>
      <c r="I21"/>
      <c r="J21"/>
      <c r="K21"/>
    </row>
    <row r="22" spans="1:11" s="9" customFormat="1" x14ac:dyDescent="0.25">
      <c r="B22" s="50" t="s">
        <v>61</v>
      </c>
      <c r="C22" s="77">
        <v>12</v>
      </c>
      <c r="D22" s="17">
        <f t="shared" si="2"/>
        <v>1.5</v>
      </c>
      <c r="E22"/>
      <c r="F22"/>
      <c r="G22"/>
      <c r="H22"/>
      <c r="I22"/>
      <c r="J22"/>
      <c r="K22" s="46"/>
    </row>
    <row r="23" spans="1:11" s="9" customFormat="1" x14ac:dyDescent="0.25">
      <c r="A23" s="17"/>
      <c r="B23" s="14" t="s">
        <v>46</v>
      </c>
      <c r="C23" s="17"/>
      <c r="D23" s="17">
        <f t="shared" si="2"/>
        <v>0</v>
      </c>
      <c r="E23"/>
      <c r="F23"/>
      <c r="G23"/>
      <c r="H23"/>
      <c r="I23"/>
      <c r="J23"/>
      <c r="K23"/>
    </row>
    <row r="24" spans="1:11" s="9" customFormat="1" x14ac:dyDescent="0.25">
      <c r="A24" s="17"/>
      <c r="B24" s="23" t="s">
        <v>47</v>
      </c>
      <c r="C24" s="17">
        <v>6</v>
      </c>
      <c r="D24" s="17">
        <f t="shared" si="2"/>
        <v>0.75</v>
      </c>
      <c r="E24"/>
      <c r="F24"/>
      <c r="G24"/>
      <c r="H24"/>
      <c r="I24"/>
      <c r="J24"/>
      <c r="K24"/>
    </row>
    <row r="25" spans="1:11" s="9" customFormat="1" x14ac:dyDescent="0.25">
      <c r="A25" s="17"/>
      <c r="B25" s="23" t="s">
        <v>48</v>
      </c>
      <c r="C25" s="17">
        <v>6</v>
      </c>
      <c r="D25" s="17">
        <f t="shared" si="2"/>
        <v>0.75</v>
      </c>
      <c r="E25"/>
      <c r="F25"/>
      <c r="G25"/>
      <c r="H25"/>
      <c r="I25"/>
      <c r="J25"/>
      <c r="K25"/>
    </row>
    <row r="26" spans="1:11" s="9" customFormat="1" ht="20.25" customHeight="1" x14ac:dyDescent="0.25">
      <c r="A26" s="17"/>
      <c r="B26" s="23" t="s">
        <v>31</v>
      </c>
      <c r="C26" s="17">
        <v>6</v>
      </c>
      <c r="D26" s="17">
        <f t="shared" si="2"/>
        <v>0.75</v>
      </c>
      <c r="E26"/>
      <c r="F26"/>
      <c r="G26"/>
      <c r="H26"/>
      <c r="I26"/>
      <c r="J26"/>
      <c r="K26"/>
    </row>
    <row r="27" spans="1:11" s="9" customFormat="1" ht="20.25" customHeight="1" x14ac:dyDescent="0.25">
      <c r="A27" s="17"/>
      <c r="B27" s="51" t="s">
        <v>49</v>
      </c>
      <c r="C27" s="17">
        <v>6</v>
      </c>
      <c r="D27" s="17">
        <f t="shared" si="2"/>
        <v>0.75</v>
      </c>
      <c r="E27"/>
      <c r="F27"/>
      <c r="G27"/>
      <c r="H27"/>
      <c r="I27"/>
      <c r="J27"/>
      <c r="K27"/>
    </row>
    <row r="28" spans="1:11" s="9" customFormat="1" ht="18.75" customHeight="1" x14ac:dyDescent="0.25">
      <c r="A28" s="17"/>
      <c r="B28" s="23" t="s">
        <v>50</v>
      </c>
      <c r="C28" s="17">
        <v>6</v>
      </c>
      <c r="D28" s="17">
        <f t="shared" si="2"/>
        <v>0.75</v>
      </c>
      <c r="E28" t="s">
        <v>127</v>
      </c>
      <c r="F28"/>
      <c r="G28"/>
      <c r="H28"/>
      <c r="I28"/>
      <c r="J28"/>
      <c r="K28"/>
    </row>
    <row r="29" spans="1:11" x14ac:dyDescent="0.25">
      <c r="A29" s="17"/>
      <c r="B29" s="23" t="s">
        <v>51</v>
      </c>
      <c r="C29" s="17">
        <v>6</v>
      </c>
      <c r="D29" s="17">
        <f t="shared" si="2"/>
        <v>0.75</v>
      </c>
      <c r="E29"/>
      <c r="F29"/>
      <c r="G29"/>
      <c r="H29"/>
      <c r="I29"/>
      <c r="J29"/>
      <c r="K29"/>
    </row>
    <row r="30" spans="1:11" ht="18.75" customHeight="1" x14ac:dyDescent="0.25">
      <c r="A30" s="17"/>
      <c r="B30" s="52" t="s">
        <v>52</v>
      </c>
      <c r="C30" s="17">
        <v>6</v>
      </c>
      <c r="D30" s="17">
        <f t="shared" si="2"/>
        <v>0.75</v>
      </c>
      <c r="E30"/>
      <c r="F30"/>
      <c r="G30"/>
      <c r="H30"/>
      <c r="I30"/>
      <c r="J30"/>
      <c r="K30"/>
    </row>
    <row r="31" spans="1:11" ht="18.75" customHeight="1" x14ac:dyDescent="0.25">
      <c r="A31" s="17"/>
      <c r="B31" s="53" t="s">
        <v>60</v>
      </c>
      <c r="C31" s="17">
        <v>6</v>
      </c>
      <c r="D31" s="17">
        <f t="shared" si="2"/>
        <v>0.75</v>
      </c>
      <c r="E31"/>
      <c r="F31"/>
      <c r="G31"/>
      <c r="H31"/>
      <c r="I31"/>
      <c r="J31"/>
      <c r="K31"/>
    </row>
    <row r="32" spans="1:11" ht="18.75" customHeight="1" x14ac:dyDescent="0.25">
      <c r="A32" s="17"/>
      <c r="B32" s="23" t="s">
        <v>53</v>
      </c>
      <c r="C32" s="17">
        <v>6</v>
      </c>
      <c r="D32" s="17">
        <f t="shared" si="2"/>
        <v>0.75</v>
      </c>
      <c r="E32"/>
      <c r="F32"/>
      <c r="G32"/>
      <c r="H32"/>
      <c r="I32"/>
      <c r="J32"/>
      <c r="K32"/>
    </row>
    <row r="33" spans="1:11" ht="18.75" customHeight="1" x14ac:dyDescent="0.25">
      <c r="A33" s="17"/>
      <c r="B33" s="14" t="s">
        <v>54</v>
      </c>
      <c r="C33" s="17"/>
      <c r="D33" s="17">
        <f t="shared" si="2"/>
        <v>0</v>
      </c>
      <c r="E33"/>
      <c r="F33"/>
      <c r="G33"/>
      <c r="H33"/>
      <c r="I33"/>
      <c r="J33"/>
      <c r="K33"/>
    </row>
    <row r="34" spans="1:11" ht="18.75" customHeight="1" x14ac:dyDescent="0.25">
      <c r="A34" s="17"/>
      <c r="B34" s="23" t="s">
        <v>57</v>
      </c>
      <c r="C34" s="17">
        <v>7</v>
      </c>
      <c r="D34" s="17">
        <f t="shared" si="2"/>
        <v>0.875</v>
      </c>
      <c r="E34"/>
      <c r="F34"/>
      <c r="G34"/>
      <c r="H34"/>
      <c r="I34"/>
      <c r="J34"/>
      <c r="K34"/>
    </row>
    <row r="35" spans="1:11" ht="18.75" customHeight="1" x14ac:dyDescent="0.25">
      <c r="A35" s="17"/>
      <c r="B35" s="23" t="s">
        <v>77</v>
      </c>
      <c r="C35" s="17">
        <v>6</v>
      </c>
      <c r="D35" s="17">
        <f t="shared" si="2"/>
        <v>0.75</v>
      </c>
      <c r="E35"/>
      <c r="F35"/>
      <c r="G35"/>
      <c r="H35"/>
      <c r="I35"/>
      <c r="J35"/>
      <c r="K35"/>
    </row>
    <row r="36" spans="1:11" ht="18.75" customHeight="1" x14ac:dyDescent="0.25">
      <c r="A36" s="17"/>
      <c r="B36" s="23" t="s">
        <v>58</v>
      </c>
      <c r="C36" s="17">
        <v>4</v>
      </c>
      <c r="D36" s="17">
        <f t="shared" si="2"/>
        <v>0.5</v>
      </c>
      <c r="E36"/>
      <c r="F36"/>
      <c r="G36"/>
      <c r="H36"/>
      <c r="I36"/>
      <c r="J36"/>
      <c r="K36"/>
    </row>
    <row r="37" spans="1:11" ht="18.75" customHeight="1" x14ac:dyDescent="0.25">
      <c r="A37" s="17"/>
      <c r="B37" s="23" t="s">
        <v>76</v>
      </c>
      <c r="C37" s="17">
        <v>6</v>
      </c>
      <c r="D37" s="17">
        <f t="shared" si="2"/>
        <v>0.75</v>
      </c>
      <c r="E37"/>
      <c r="F37"/>
      <c r="G37"/>
      <c r="H37"/>
      <c r="I37"/>
      <c r="J37"/>
      <c r="K37"/>
    </row>
    <row r="38" spans="1:11" ht="18.75" customHeight="1" x14ac:dyDescent="0.25">
      <c r="A38" s="17"/>
      <c r="B38" s="23" t="s">
        <v>59</v>
      </c>
      <c r="C38" s="17">
        <v>4</v>
      </c>
      <c r="D38" s="17">
        <f t="shared" si="2"/>
        <v>0.5</v>
      </c>
      <c r="E38"/>
      <c r="F38"/>
      <c r="G38"/>
      <c r="H38"/>
      <c r="I38"/>
      <c r="J38"/>
      <c r="K38"/>
    </row>
    <row r="39" spans="1:11" ht="18.75" customHeight="1" x14ac:dyDescent="0.25">
      <c r="A39" s="17"/>
      <c r="B39" s="23" t="s">
        <v>75</v>
      </c>
      <c r="C39" s="17">
        <v>4</v>
      </c>
      <c r="D39" s="17">
        <f t="shared" si="2"/>
        <v>0.5</v>
      </c>
      <c r="E39"/>
      <c r="F39"/>
      <c r="G39"/>
      <c r="H39"/>
      <c r="I39"/>
      <c r="J39"/>
      <c r="K39"/>
    </row>
    <row r="40" spans="1:11" ht="18.75" customHeight="1" x14ac:dyDescent="0.25">
      <c r="A40" s="17"/>
      <c r="B40" s="23" t="s">
        <v>55</v>
      </c>
      <c r="C40" s="17">
        <v>4</v>
      </c>
      <c r="D40" s="17">
        <f t="shared" si="2"/>
        <v>0.5</v>
      </c>
      <c r="E40"/>
      <c r="F40"/>
      <c r="G40"/>
      <c r="H40"/>
      <c r="I40"/>
      <c r="J40"/>
      <c r="K40"/>
    </row>
    <row r="41" spans="1:11" ht="18.75" customHeight="1" x14ac:dyDescent="0.25">
      <c r="A41" s="17"/>
      <c r="B41" s="14" t="s">
        <v>56</v>
      </c>
      <c r="C41" s="17"/>
      <c r="D41" s="17">
        <f t="shared" si="2"/>
        <v>0</v>
      </c>
      <c r="E41"/>
      <c r="F41"/>
      <c r="G41"/>
      <c r="H41"/>
      <c r="I41"/>
      <c r="J41"/>
      <c r="K41"/>
    </row>
    <row r="42" spans="1:11" x14ac:dyDescent="0.25">
      <c r="A42" s="17"/>
      <c r="B42" s="23" t="s">
        <v>68</v>
      </c>
      <c r="C42" s="17">
        <v>4</v>
      </c>
      <c r="D42" s="17">
        <f t="shared" si="2"/>
        <v>0.5</v>
      </c>
      <c r="E42"/>
      <c r="F42"/>
      <c r="G42"/>
      <c r="H42"/>
      <c r="I42"/>
      <c r="J42"/>
      <c r="K42"/>
    </row>
    <row r="43" spans="1:11" ht="31.5" x14ac:dyDescent="0.25">
      <c r="A43" s="17"/>
      <c r="B43" s="51" t="s">
        <v>63</v>
      </c>
      <c r="C43" s="17">
        <v>12</v>
      </c>
      <c r="D43" s="17">
        <f t="shared" si="2"/>
        <v>1.5</v>
      </c>
      <c r="E43"/>
      <c r="F43"/>
      <c r="G43"/>
      <c r="H43"/>
      <c r="I43"/>
      <c r="J43"/>
      <c r="K43"/>
    </row>
    <row r="44" spans="1:11" ht="18.75" customHeight="1" x14ac:dyDescent="0.25">
      <c r="A44" s="17"/>
      <c r="B44" s="51" t="s">
        <v>69</v>
      </c>
      <c r="C44" s="17">
        <v>12</v>
      </c>
      <c r="D44" s="17">
        <f t="shared" si="2"/>
        <v>1.5</v>
      </c>
      <c r="E44"/>
      <c r="F44"/>
      <c r="G44"/>
      <c r="H44"/>
      <c r="I44"/>
      <c r="J44"/>
      <c r="K44"/>
    </row>
    <row r="45" spans="1:11" ht="18.75" customHeight="1" x14ac:dyDescent="0.25">
      <c r="A45" s="17"/>
      <c r="B45" s="23" t="s">
        <v>64</v>
      </c>
      <c r="C45" s="17">
        <v>4</v>
      </c>
      <c r="D45" s="17">
        <f t="shared" si="2"/>
        <v>0.5</v>
      </c>
      <c r="E45"/>
      <c r="F45"/>
      <c r="G45"/>
      <c r="H45"/>
      <c r="I45"/>
      <c r="J45"/>
      <c r="K45"/>
    </row>
    <row r="46" spans="1:11" ht="18.75" customHeight="1" x14ac:dyDescent="0.25">
      <c r="A46" s="17"/>
      <c r="B46" s="23" t="s">
        <v>65</v>
      </c>
      <c r="C46" s="17">
        <v>4</v>
      </c>
      <c r="D46" s="17">
        <f t="shared" si="2"/>
        <v>0.5</v>
      </c>
      <c r="E46"/>
      <c r="F46"/>
      <c r="G46"/>
      <c r="H46"/>
      <c r="I46"/>
      <c r="J46"/>
      <c r="K46"/>
    </row>
    <row r="47" spans="1:11" ht="18.75" customHeight="1" x14ac:dyDescent="0.25">
      <c r="A47" s="17"/>
      <c r="B47" s="23" t="s">
        <v>71</v>
      </c>
      <c r="C47" s="17">
        <v>6</v>
      </c>
      <c r="D47" s="17">
        <f t="shared" si="2"/>
        <v>0.75</v>
      </c>
      <c r="E47"/>
      <c r="F47"/>
      <c r="G47"/>
      <c r="H47"/>
      <c r="I47"/>
      <c r="J47"/>
      <c r="K47"/>
    </row>
    <row r="48" spans="1:11" ht="18.75" customHeight="1" x14ac:dyDescent="0.25">
      <c r="A48" s="17"/>
      <c r="B48" s="23" t="s">
        <v>66</v>
      </c>
      <c r="C48" s="17">
        <v>4</v>
      </c>
      <c r="D48" s="17">
        <f t="shared" si="2"/>
        <v>0.5</v>
      </c>
      <c r="E48"/>
      <c r="F48"/>
      <c r="G48"/>
      <c r="H48"/>
      <c r="I48"/>
      <c r="J48"/>
      <c r="K48"/>
    </row>
    <row r="49" spans="1:11" ht="18.75" customHeight="1" x14ac:dyDescent="0.25">
      <c r="A49" s="17"/>
      <c r="B49" s="23" t="s">
        <v>70</v>
      </c>
      <c r="C49" s="17">
        <v>6</v>
      </c>
      <c r="D49" s="17">
        <f t="shared" si="2"/>
        <v>0.75</v>
      </c>
      <c r="E49"/>
      <c r="F49"/>
      <c r="G49"/>
      <c r="H49"/>
      <c r="I49"/>
      <c r="J49"/>
      <c r="K49"/>
    </row>
    <row r="50" spans="1:11" ht="18.75" customHeight="1" x14ac:dyDescent="0.25">
      <c r="A50" s="17"/>
      <c r="B50" s="23" t="s">
        <v>67</v>
      </c>
      <c r="C50" s="17">
        <v>4</v>
      </c>
      <c r="D50" s="17">
        <f t="shared" si="2"/>
        <v>0.5</v>
      </c>
      <c r="E50"/>
      <c r="F50"/>
      <c r="H50"/>
      <c r="I50"/>
      <c r="J50"/>
      <c r="K50"/>
    </row>
    <row r="51" spans="1:11" ht="18.75" customHeight="1" x14ac:dyDescent="0.25">
      <c r="A51" s="17"/>
      <c r="B51" s="23" t="s">
        <v>72</v>
      </c>
      <c r="C51" s="17">
        <v>4</v>
      </c>
      <c r="D51" s="17">
        <f t="shared" si="2"/>
        <v>0.5</v>
      </c>
      <c r="E51"/>
      <c r="F51"/>
      <c r="H51"/>
      <c r="I51"/>
      <c r="J51"/>
      <c r="K51"/>
    </row>
    <row r="52" spans="1:11" ht="18.75" customHeight="1" x14ac:dyDescent="0.25">
      <c r="A52" s="17"/>
      <c r="B52" s="23" t="s">
        <v>73</v>
      </c>
      <c r="C52" s="17">
        <v>4</v>
      </c>
      <c r="D52" s="17">
        <f t="shared" si="2"/>
        <v>0.5</v>
      </c>
      <c r="E52"/>
      <c r="F52"/>
      <c r="H52"/>
      <c r="I52"/>
      <c r="J52"/>
      <c r="K52"/>
    </row>
    <row r="53" spans="1:11" ht="18.75" customHeight="1" x14ac:dyDescent="0.25">
      <c r="A53" s="17"/>
      <c r="B53" s="23" t="s">
        <v>74</v>
      </c>
      <c r="C53" s="17">
        <v>3</v>
      </c>
      <c r="D53" s="17">
        <f t="shared" si="2"/>
        <v>0.375</v>
      </c>
      <c r="E53"/>
      <c r="F53"/>
      <c r="H53"/>
      <c r="I53"/>
      <c r="J53"/>
      <c r="K53"/>
    </row>
    <row r="54" spans="1:11" ht="18.75" customHeight="1" x14ac:dyDescent="0.25">
      <c r="A54" s="17"/>
      <c r="B54" s="23" t="s">
        <v>78</v>
      </c>
      <c r="C54" s="17">
        <v>4</v>
      </c>
      <c r="D54" s="17">
        <f t="shared" si="2"/>
        <v>0.5</v>
      </c>
      <c r="E54"/>
      <c r="F54"/>
      <c r="H54"/>
      <c r="I54"/>
      <c r="J54"/>
      <c r="K54"/>
    </row>
    <row r="55" spans="1:11" ht="18.75" customHeight="1" x14ac:dyDescent="0.25">
      <c r="A55" s="17"/>
      <c r="B55" s="23" t="s">
        <v>150</v>
      </c>
      <c r="C55" s="17">
        <v>16</v>
      </c>
      <c r="D55" s="17">
        <f t="shared" si="2"/>
        <v>2</v>
      </c>
      <c r="E55"/>
      <c r="F55"/>
      <c r="H55"/>
      <c r="I55"/>
      <c r="J55"/>
      <c r="K55"/>
    </row>
    <row r="56" spans="1:11" ht="18.75" customHeight="1" x14ac:dyDescent="0.25">
      <c r="A56" s="17"/>
      <c r="B56" s="14" t="s">
        <v>79</v>
      </c>
      <c r="C56" s="17"/>
      <c r="D56" s="17">
        <f t="shared" si="2"/>
        <v>0</v>
      </c>
      <c r="E56"/>
      <c r="F56"/>
      <c r="H56"/>
      <c r="I56"/>
      <c r="J56"/>
      <c r="K56"/>
    </row>
    <row r="57" spans="1:11" ht="18.75" customHeight="1" x14ac:dyDescent="0.25">
      <c r="A57" s="17"/>
      <c r="B57" s="23" t="s">
        <v>80</v>
      </c>
      <c r="C57" s="17"/>
      <c r="D57" s="17">
        <f t="shared" si="2"/>
        <v>0</v>
      </c>
      <c r="E57"/>
      <c r="F57"/>
      <c r="H57"/>
      <c r="I57"/>
      <c r="J57"/>
      <c r="K57"/>
    </row>
    <row r="58" spans="1:11" ht="18.75" customHeight="1" x14ac:dyDescent="0.25">
      <c r="A58" s="17"/>
      <c r="B58" s="23" t="s">
        <v>81</v>
      </c>
      <c r="C58" s="17">
        <v>8</v>
      </c>
      <c r="D58" s="17">
        <f t="shared" si="2"/>
        <v>1</v>
      </c>
      <c r="E58"/>
      <c r="F58"/>
      <c r="H58"/>
      <c r="I58"/>
      <c r="J58"/>
      <c r="K58"/>
    </row>
    <row r="59" spans="1:11" ht="18.75" customHeight="1" x14ac:dyDescent="0.25">
      <c r="A59" s="17"/>
      <c r="B59" s="23" t="s">
        <v>82</v>
      </c>
      <c r="C59" s="17">
        <v>4</v>
      </c>
      <c r="D59" s="17">
        <f t="shared" si="2"/>
        <v>0.5</v>
      </c>
      <c r="E59"/>
      <c r="F59"/>
      <c r="H59"/>
      <c r="I59"/>
      <c r="J59"/>
      <c r="K59"/>
    </row>
    <row r="60" spans="1:11" ht="18.75" customHeight="1" x14ac:dyDescent="0.25">
      <c r="A60" s="17"/>
      <c r="B60" s="23" t="s">
        <v>152</v>
      </c>
      <c r="C60" s="17">
        <v>4</v>
      </c>
      <c r="D60" s="17">
        <f t="shared" si="2"/>
        <v>0.5</v>
      </c>
      <c r="E60"/>
      <c r="F60"/>
      <c r="H60"/>
      <c r="I60"/>
      <c r="J60"/>
      <c r="K60"/>
    </row>
    <row r="61" spans="1:11" x14ac:dyDescent="0.25">
      <c r="A61" s="17"/>
      <c r="B61" s="23" t="s">
        <v>151</v>
      </c>
      <c r="C61" s="17">
        <v>6</v>
      </c>
      <c r="D61" s="17">
        <f t="shared" si="2"/>
        <v>0.75</v>
      </c>
    </row>
    <row r="62" spans="1:11" x14ac:dyDescent="0.25">
      <c r="A62" s="17"/>
      <c r="B62" s="23" t="s">
        <v>83</v>
      </c>
      <c r="C62" s="17">
        <v>4</v>
      </c>
      <c r="D62" s="17">
        <f t="shared" si="2"/>
        <v>0.5</v>
      </c>
    </row>
    <row r="63" spans="1:11" x14ac:dyDescent="0.25">
      <c r="A63" s="17"/>
      <c r="B63" s="14" t="s">
        <v>84</v>
      </c>
      <c r="C63" s="17"/>
      <c r="D63" s="17">
        <f t="shared" si="2"/>
        <v>0</v>
      </c>
    </row>
    <row r="64" spans="1:11" x14ac:dyDescent="0.25">
      <c r="A64" s="17"/>
      <c r="B64" s="23" t="s">
        <v>85</v>
      </c>
      <c r="C64" s="17">
        <v>4</v>
      </c>
      <c r="D64" s="17">
        <f t="shared" si="2"/>
        <v>0.5</v>
      </c>
    </row>
    <row r="65" spans="1:4" x14ac:dyDescent="0.25">
      <c r="A65" s="17"/>
      <c r="B65" s="23" t="s">
        <v>86</v>
      </c>
      <c r="C65" s="17">
        <v>4</v>
      </c>
      <c r="D65" s="17">
        <f t="shared" si="2"/>
        <v>0.5</v>
      </c>
    </row>
    <row r="66" spans="1:4" ht="31.5" x14ac:dyDescent="0.25">
      <c r="A66" s="17"/>
      <c r="B66" s="51" t="s">
        <v>87</v>
      </c>
      <c r="C66" s="17">
        <v>18</v>
      </c>
      <c r="D66" s="17">
        <f t="shared" si="2"/>
        <v>2.25</v>
      </c>
    </row>
    <row r="67" spans="1:4" x14ac:dyDescent="0.25">
      <c r="A67" s="17"/>
      <c r="B67" s="23" t="s">
        <v>90</v>
      </c>
      <c r="C67" s="17">
        <v>4</v>
      </c>
      <c r="D67" s="17">
        <f t="shared" si="2"/>
        <v>0.5</v>
      </c>
    </row>
    <row r="68" spans="1:4" x14ac:dyDescent="0.25">
      <c r="A68" s="17"/>
      <c r="B68" s="23" t="s">
        <v>91</v>
      </c>
      <c r="C68" s="17">
        <v>6</v>
      </c>
      <c r="D68" s="17">
        <f t="shared" si="2"/>
        <v>0.75</v>
      </c>
    </row>
    <row r="69" spans="1:4" x14ac:dyDescent="0.25">
      <c r="A69" s="17"/>
      <c r="B69" s="23" t="s">
        <v>92</v>
      </c>
      <c r="C69" s="17">
        <v>6</v>
      </c>
      <c r="D69" s="17">
        <f t="shared" si="2"/>
        <v>0.75</v>
      </c>
    </row>
    <row r="70" spans="1:4" x14ac:dyDescent="0.25">
      <c r="A70" s="86"/>
      <c r="B70" s="87" t="s">
        <v>159</v>
      </c>
      <c r="C70" s="86"/>
      <c r="D70" s="86"/>
    </row>
    <row r="71" spans="1:4" x14ac:dyDescent="0.25">
      <c r="A71" s="37"/>
      <c r="B71" s="37" t="s">
        <v>153</v>
      </c>
      <c r="C71" s="69"/>
      <c r="D71" s="37">
        <f t="shared" si="2"/>
        <v>0</v>
      </c>
    </row>
    <row r="72" spans="1:4" x14ac:dyDescent="0.25">
      <c r="A72" s="17"/>
      <c r="B72" s="14" t="s">
        <v>94</v>
      </c>
      <c r="C72" s="17"/>
      <c r="D72" s="17">
        <f t="shared" si="2"/>
        <v>0</v>
      </c>
    </row>
    <row r="73" spans="1:4" x14ac:dyDescent="0.25">
      <c r="A73" s="17"/>
      <c r="B73" s="14" t="s">
        <v>95</v>
      </c>
      <c r="C73" s="17"/>
      <c r="D73" s="17">
        <f t="shared" si="2"/>
        <v>0</v>
      </c>
    </row>
    <row r="74" spans="1:4" x14ac:dyDescent="0.25">
      <c r="A74" s="17"/>
      <c r="B74" s="14" t="s">
        <v>96</v>
      </c>
      <c r="C74" s="17"/>
      <c r="D74" s="17">
        <f t="shared" si="2"/>
        <v>0</v>
      </c>
    </row>
    <row r="75" spans="1:4" x14ac:dyDescent="0.25">
      <c r="A75" s="17"/>
      <c r="B75" s="14" t="s">
        <v>97</v>
      </c>
      <c r="C75" s="17"/>
      <c r="D75" s="17">
        <f t="shared" si="2"/>
        <v>0</v>
      </c>
    </row>
    <row r="76" spans="1:4" x14ac:dyDescent="0.25">
      <c r="A76" s="17"/>
      <c r="B76" s="14" t="s">
        <v>98</v>
      </c>
      <c r="C76" s="17"/>
      <c r="D76" s="17">
        <f t="shared" si="2"/>
        <v>0</v>
      </c>
    </row>
    <row r="77" spans="1:4" x14ac:dyDescent="0.25">
      <c r="A77" s="17"/>
      <c r="B77" s="14" t="s">
        <v>99</v>
      </c>
      <c r="C77" s="17"/>
      <c r="D77" s="17">
        <f t="shared" si="2"/>
        <v>0</v>
      </c>
    </row>
    <row r="78" spans="1:4" x14ac:dyDescent="0.25">
      <c r="A78" s="17"/>
      <c r="B78" s="14" t="s">
        <v>100</v>
      </c>
      <c r="C78" s="17"/>
      <c r="D78" s="17">
        <f t="shared" si="2"/>
        <v>0</v>
      </c>
    </row>
    <row r="79" spans="1:4" x14ac:dyDescent="0.25">
      <c r="A79" s="17"/>
      <c r="B79" s="14" t="s">
        <v>101</v>
      </c>
      <c r="C79" s="17"/>
      <c r="D79" s="17">
        <f t="shared" ref="D79:D110" si="3">C79/8</f>
        <v>0</v>
      </c>
    </row>
    <row r="80" spans="1:4" x14ac:dyDescent="0.25">
      <c r="A80" s="17"/>
      <c r="B80" s="14" t="s">
        <v>102</v>
      </c>
      <c r="C80" s="17"/>
      <c r="D80" s="17">
        <f t="shared" si="3"/>
        <v>0</v>
      </c>
    </row>
    <row r="81" spans="1:6" x14ac:dyDescent="0.25">
      <c r="A81" s="17"/>
      <c r="B81" s="14" t="s">
        <v>103</v>
      </c>
      <c r="C81" s="17"/>
      <c r="D81" s="17">
        <f t="shared" si="3"/>
        <v>0</v>
      </c>
    </row>
    <row r="82" spans="1:6" x14ac:dyDescent="0.25">
      <c r="A82" s="17"/>
      <c r="B82" s="14" t="s">
        <v>104</v>
      </c>
      <c r="C82" s="17"/>
      <c r="D82" s="17">
        <f t="shared" si="3"/>
        <v>0</v>
      </c>
    </row>
    <row r="83" spans="1:6" x14ac:dyDescent="0.25">
      <c r="A83" s="17"/>
      <c r="B83" s="14" t="s">
        <v>105</v>
      </c>
      <c r="C83" s="17"/>
      <c r="D83" s="17">
        <f t="shared" si="3"/>
        <v>0</v>
      </c>
    </row>
    <row r="84" spans="1:6" x14ac:dyDescent="0.25">
      <c r="A84" s="37"/>
      <c r="B84" s="37" t="s">
        <v>106</v>
      </c>
      <c r="C84" s="69"/>
      <c r="D84" s="37">
        <f t="shared" si="3"/>
        <v>0</v>
      </c>
    </row>
    <row r="85" spans="1:6" x14ac:dyDescent="0.25">
      <c r="A85" s="17"/>
      <c r="B85" s="14" t="s">
        <v>107</v>
      </c>
      <c r="C85" s="17">
        <v>16</v>
      </c>
      <c r="D85" s="17">
        <f t="shared" si="3"/>
        <v>2</v>
      </c>
      <c r="F85" s="1">
        <f>SUM(D85:D95)</f>
        <v>15</v>
      </c>
    </row>
    <row r="86" spans="1:6" x14ac:dyDescent="0.25">
      <c r="A86" s="17"/>
      <c r="B86" s="61" t="s">
        <v>112</v>
      </c>
      <c r="C86" s="17">
        <v>12</v>
      </c>
      <c r="D86" s="17">
        <f t="shared" si="3"/>
        <v>1.5</v>
      </c>
    </row>
    <row r="87" spans="1:6" x14ac:dyDescent="0.25">
      <c r="A87" s="17"/>
      <c r="B87" s="14" t="s">
        <v>108</v>
      </c>
      <c r="C87" s="17">
        <v>12</v>
      </c>
      <c r="D87" s="17">
        <f t="shared" si="3"/>
        <v>1.5</v>
      </c>
    </row>
    <row r="88" spans="1:6" x14ac:dyDescent="0.25">
      <c r="A88" s="17"/>
      <c r="B88" s="61" t="s">
        <v>113</v>
      </c>
      <c r="C88" s="17">
        <v>12</v>
      </c>
      <c r="D88" s="17">
        <f t="shared" si="3"/>
        <v>1.5</v>
      </c>
    </row>
    <row r="89" spans="1:6" x14ac:dyDescent="0.25">
      <c r="A89" s="17"/>
      <c r="B89" s="14" t="s">
        <v>109</v>
      </c>
      <c r="C89" s="17">
        <v>12</v>
      </c>
      <c r="D89" s="17">
        <f t="shared" si="3"/>
        <v>1.5</v>
      </c>
    </row>
    <row r="90" spans="1:6" x14ac:dyDescent="0.25">
      <c r="A90" s="17"/>
      <c r="B90" s="14" t="s">
        <v>110</v>
      </c>
      <c r="C90" s="17">
        <v>12</v>
      </c>
      <c r="D90" s="17">
        <f t="shared" si="3"/>
        <v>1.5</v>
      </c>
    </row>
    <row r="91" spans="1:6" x14ac:dyDescent="0.25">
      <c r="A91" s="17"/>
      <c r="B91" s="14" t="s">
        <v>111</v>
      </c>
      <c r="C91" s="17">
        <v>12</v>
      </c>
      <c r="D91" s="17">
        <f t="shared" si="3"/>
        <v>1.5</v>
      </c>
    </row>
    <row r="92" spans="1:6" x14ac:dyDescent="0.25">
      <c r="A92" s="17"/>
      <c r="B92" s="14" t="s">
        <v>114</v>
      </c>
      <c r="C92" s="17">
        <v>12</v>
      </c>
      <c r="D92" s="17">
        <f t="shared" si="3"/>
        <v>1.5</v>
      </c>
    </row>
    <row r="93" spans="1:6" x14ac:dyDescent="0.25">
      <c r="A93" s="17"/>
      <c r="B93" s="14" t="s">
        <v>115</v>
      </c>
      <c r="C93" s="17">
        <v>12</v>
      </c>
      <c r="D93" s="17">
        <f t="shared" si="3"/>
        <v>1.5</v>
      </c>
    </row>
    <row r="94" spans="1:6" x14ac:dyDescent="0.25">
      <c r="A94" s="17"/>
      <c r="B94" s="14" t="s">
        <v>95</v>
      </c>
      <c r="C94" s="17">
        <v>4</v>
      </c>
      <c r="D94" s="17">
        <f t="shared" si="3"/>
        <v>0.5</v>
      </c>
    </row>
    <row r="95" spans="1:6" x14ac:dyDescent="0.25">
      <c r="A95" s="17"/>
      <c r="B95" s="14" t="s">
        <v>116</v>
      </c>
      <c r="C95" s="17">
        <v>4</v>
      </c>
      <c r="D95" s="17">
        <f t="shared" si="3"/>
        <v>0.5</v>
      </c>
    </row>
    <row r="96" spans="1:6" x14ac:dyDescent="0.25">
      <c r="A96" s="17"/>
      <c r="B96" s="14" t="s">
        <v>35</v>
      </c>
      <c r="C96" s="17">
        <v>8</v>
      </c>
      <c r="D96" s="17">
        <f t="shared" si="3"/>
        <v>1</v>
      </c>
    </row>
    <row r="97" spans="1:6" x14ac:dyDescent="0.25">
      <c r="A97" s="37"/>
      <c r="B97" s="37" t="s">
        <v>117</v>
      </c>
      <c r="C97" s="69"/>
      <c r="D97" s="37">
        <f t="shared" si="3"/>
        <v>0</v>
      </c>
    </row>
    <row r="98" spans="1:6" x14ac:dyDescent="0.25">
      <c r="A98" s="17"/>
      <c r="B98" s="14" t="s">
        <v>118</v>
      </c>
      <c r="C98" s="17">
        <v>6</v>
      </c>
      <c r="D98" s="17">
        <f t="shared" si="3"/>
        <v>0.75</v>
      </c>
      <c r="F98"/>
    </row>
    <row r="99" spans="1:6" x14ac:dyDescent="0.25">
      <c r="A99" s="17"/>
      <c r="B99" s="14" t="s">
        <v>149</v>
      </c>
      <c r="C99" s="17">
        <v>6</v>
      </c>
      <c r="D99" s="17">
        <f t="shared" si="3"/>
        <v>0.75</v>
      </c>
      <c r="F99"/>
    </row>
    <row r="100" spans="1:6" x14ac:dyDescent="0.25">
      <c r="A100" s="17"/>
      <c r="B100" s="14" t="s">
        <v>119</v>
      </c>
      <c r="C100" s="17">
        <v>6</v>
      </c>
      <c r="D100" s="17">
        <f t="shared" si="3"/>
        <v>0.75</v>
      </c>
      <c r="F100"/>
    </row>
    <row r="101" spans="1:6" x14ac:dyDescent="0.25">
      <c r="A101" s="17"/>
      <c r="B101" s="14" t="s">
        <v>120</v>
      </c>
      <c r="C101" s="17">
        <v>4</v>
      </c>
      <c r="D101" s="17">
        <f t="shared" si="3"/>
        <v>0.5</v>
      </c>
      <c r="F101"/>
    </row>
    <row r="102" spans="1:6" x14ac:dyDescent="0.25">
      <c r="A102" s="17"/>
      <c r="B102" s="14" t="s">
        <v>121</v>
      </c>
      <c r="C102" s="17">
        <v>4</v>
      </c>
      <c r="D102" s="17">
        <f t="shared" si="3"/>
        <v>0.5</v>
      </c>
      <c r="F102"/>
    </row>
    <row r="103" spans="1:6" x14ac:dyDescent="0.25">
      <c r="A103" s="17"/>
      <c r="B103" s="14" t="s">
        <v>122</v>
      </c>
      <c r="C103" s="17">
        <v>4</v>
      </c>
      <c r="D103" s="17">
        <f t="shared" si="3"/>
        <v>0.5</v>
      </c>
      <c r="F103"/>
    </row>
    <row r="104" spans="1:6" x14ac:dyDescent="0.25">
      <c r="A104" s="17"/>
      <c r="B104" s="14" t="s">
        <v>123</v>
      </c>
      <c r="C104" s="17">
        <v>4</v>
      </c>
      <c r="D104" s="17">
        <f t="shared" si="3"/>
        <v>0.5</v>
      </c>
      <c r="F104"/>
    </row>
    <row r="105" spans="1:6" x14ac:dyDescent="0.25">
      <c r="A105" s="17"/>
      <c r="B105" s="14" t="s">
        <v>88</v>
      </c>
      <c r="C105" s="17">
        <v>4</v>
      </c>
      <c r="D105" s="17">
        <f t="shared" si="3"/>
        <v>0.5</v>
      </c>
      <c r="F105"/>
    </row>
    <row r="106" spans="1:6" x14ac:dyDescent="0.25">
      <c r="A106" s="17"/>
      <c r="B106" s="14" t="s">
        <v>89</v>
      </c>
      <c r="C106" s="17">
        <v>4</v>
      </c>
      <c r="D106" s="17">
        <f t="shared" si="3"/>
        <v>0.5</v>
      </c>
      <c r="F106"/>
    </row>
    <row r="107" spans="1:6" x14ac:dyDescent="0.25">
      <c r="A107" s="17"/>
      <c r="B107" s="14" t="s">
        <v>124</v>
      </c>
      <c r="C107" s="17">
        <v>4</v>
      </c>
      <c r="D107" s="17">
        <f t="shared" si="3"/>
        <v>0.5</v>
      </c>
      <c r="F107"/>
    </row>
    <row r="108" spans="1:6" x14ac:dyDescent="0.25">
      <c r="A108" s="17"/>
      <c r="B108" s="14" t="s">
        <v>93</v>
      </c>
      <c r="C108" s="17">
        <v>4</v>
      </c>
      <c r="D108" s="17">
        <f t="shared" si="3"/>
        <v>0.5</v>
      </c>
      <c r="F108"/>
    </row>
    <row r="109" spans="1:6" x14ac:dyDescent="0.25">
      <c r="A109" s="17"/>
      <c r="B109" s="14" t="s">
        <v>33</v>
      </c>
      <c r="C109" s="17">
        <v>4</v>
      </c>
      <c r="D109" s="17">
        <f t="shared" si="3"/>
        <v>0.5</v>
      </c>
    </row>
    <row r="110" spans="1:6" x14ac:dyDescent="0.25">
      <c r="A110" s="17"/>
      <c r="B110" s="14" t="s">
        <v>125</v>
      </c>
      <c r="C110" s="17">
        <v>4</v>
      </c>
      <c r="D110" s="17">
        <f t="shared" si="3"/>
        <v>0.5</v>
      </c>
    </row>
    <row r="111" spans="1:6" x14ac:dyDescent="0.25">
      <c r="A111" s="22"/>
      <c r="B111" s="21" t="s">
        <v>8</v>
      </c>
      <c r="C111" s="22"/>
      <c r="D111" s="22"/>
    </row>
    <row r="112" spans="1:6" x14ac:dyDescent="0.25">
      <c r="A112" s="17"/>
      <c r="B112" s="23" t="s">
        <v>9</v>
      </c>
      <c r="C112" s="17">
        <f>SUM(C13:C110)*0.35</f>
        <v>170.1</v>
      </c>
      <c r="D112" s="17">
        <f t="shared" ref="D112:D114" si="4">C112/8</f>
        <v>21.262499999999999</v>
      </c>
    </row>
    <row r="113" spans="1:4" x14ac:dyDescent="0.25">
      <c r="A113" s="17"/>
      <c r="B113" s="23" t="s">
        <v>5</v>
      </c>
      <c r="C113" s="17">
        <v>16</v>
      </c>
      <c r="D113" s="17">
        <f t="shared" si="4"/>
        <v>2</v>
      </c>
    </row>
    <row r="114" spans="1:4" x14ac:dyDescent="0.25">
      <c r="A114" s="17"/>
      <c r="B114" s="34" t="s">
        <v>22</v>
      </c>
      <c r="C114" s="17">
        <v>8</v>
      </c>
      <c r="D114" s="17">
        <f t="shared" si="4"/>
        <v>1</v>
      </c>
    </row>
    <row r="115" spans="1:4" x14ac:dyDescent="0.25">
      <c r="A115" s="20"/>
      <c r="B115" s="20" t="s">
        <v>2</v>
      </c>
      <c r="C115" s="36"/>
      <c r="D115" s="36">
        <f>SUM(D8:D114)</f>
        <v>106.83750000000001</v>
      </c>
    </row>
    <row r="116" spans="1:4" x14ac:dyDescent="0.25">
      <c r="A116" s="17"/>
      <c r="B116" s="40"/>
      <c r="C116" s="41"/>
      <c r="D116" s="17"/>
    </row>
    <row r="117" spans="1:4" x14ac:dyDescent="0.25">
      <c r="A117" s="17"/>
      <c r="B117" s="38"/>
      <c r="C117" s="39"/>
    </row>
    <row r="118" spans="1:4" x14ac:dyDescent="0.25">
      <c r="A118" s="17"/>
      <c r="B118" s="47" t="s">
        <v>10</v>
      </c>
    </row>
    <row r="119" spans="1:4" x14ac:dyDescent="0.25">
      <c r="A119" s="17"/>
      <c r="B119" s="1" t="s">
        <v>36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16" sqref="H16"/>
    </sheetView>
  </sheetViews>
  <sheetFormatPr defaultRowHeight="15.75" x14ac:dyDescent="0.25"/>
  <cols>
    <col min="2" max="2" width="61.75" bestFit="1" customWidth="1"/>
    <col min="6" max="6" width="9.25" bestFit="1" customWidth="1"/>
    <col min="7" max="7" width="19" bestFit="1" customWidth="1"/>
  </cols>
  <sheetData>
    <row r="1" spans="1:10" ht="18.75" x14ac:dyDescent="0.25">
      <c r="A1" s="5"/>
      <c r="B1" s="5"/>
      <c r="C1" s="6"/>
      <c r="D1" s="4"/>
      <c r="E1" s="4"/>
      <c r="F1" s="6"/>
      <c r="G1" s="1"/>
      <c r="H1" s="1"/>
      <c r="I1" s="1"/>
      <c r="J1" s="1"/>
    </row>
    <row r="2" spans="1:10" ht="18.75" x14ac:dyDescent="0.25">
      <c r="A2" s="6"/>
      <c r="B2" s="6"/>
      <c r="C2" s="6"/>
      <c r="D2" s="4"/>
      <c r="E2" s="4"/>
      <c r="F2" s="6"/>
      <c r="G2" s="1"/>
      <c r="H2" s="1"/>
      <c r="I2" s="1"/>
      <c r="J2" s="1"/>
    </row>
    <row r="3" spans="1:10" ht="18.75" x14ac:dyDescent="0.25">
      <c r="A3" s="6"/>
      <c r="B3" s="10" t="s">
        <v>133</v>
      </c>
      <c r="C3" s="10"/>
      <c r="D3" s="4"/>
      <c r="E3" s="4"/>
      <c r="F3" s="15">
        <v>43934</v>
      </c>
      <c r="G3" s="1"/>
      <c r="H3" s="1"/>
      <c r="I3" s="1"/>
      <c r="J3" s="1"/>
    </row>
    <row r="4" spans="1:10" ht="18.75" x14ac:dyDescent="0.25">
      <c r="A4" s="6"/>
      <c r="B4" s="4"/>
      <c r="C4" s="4"/>
      <c r="D4" s="4"/>
      <c r="E4" s="4"/>
      <c r="F4" s="16" t="s">
        <v>28</v>
      </c>
      <c r="G4" s="1"/>
      <c r="H4" s="1"/>
      <c r="I4" s="1"/>
      <c r="J4" s="1"/>
    </row>
    <row r="5" spans="1:10" ht="18.75" x14ac:dyDescent="0.25">
      <c r="A5" s="7"/>
      <c r="B5" s="7"/>
      <c r="C5" s="7"/>
      <c r="D5" s="18"/>
      <c r="E5" s="18"/>
      <c r="F5" s="7"/>
      <c r="G5" s="28"/>
      <c r="H5" s="1"/>
      <c r="I5" s="1"/>
      <c r="J5" s="1"/>
    </row>
    <row r="6" spans="1:10" x14ac:dyDescent="0.25">
      <c r="A6" s="11"/>
      <c r="B6" s="12" t="s">
        <v>0</v>
      </c>
      <c r="C6" s="59" t="s">
        <v>37</v>
      </c>
      <c r="D6" s="60"/>
      <c r="E6" s="59" t="s">
        <v>38</v>
      </c>
      <c r="F6" s="60"/>
      <c r="G6" s="83" t="s">
        <v>155</v>
      </c>
      <c r="H6" s="24" t="s">
        <v>13</v>
      </c>
      <c r="I6" s="24" t="s">
        <v>1</v>
      </c>
      <c r="J6" s="24" t="s">
        <v>2</v>
      </c>
    </row>
    <row r="7" spans="1:10" ht="18.75" x14ac:dyDescent="0.25">
      <c r="A7" s="11"/>
      <c r="B7" s="13"/>
      <c r="C7" s="54" t="s">
        <v>7</v>
      </c>
      <c r="D7" s="11" t="s">
        <v>1</v>
      </c>
      <c r="E7" s="54" t="s">
        <v>7</v>
      </c>
      <c r="F7" s="11" t="s">
        <v>1</v>
      </c>
      <c r="G7" s="31" t="s">
        <v>14</v>
      </c>
      <c r="H7" s="30">
        <v>1</v>
      </c>
      <c r="I7" s="43">
        <f>UIUX!B3</f>
        <v>3</v>
      </c>
      <c r="J7" s="42">
        <f>H7*I7</f>
        <v>3</v>
      </c>
    </row>
    <row r="8" spans="1:10" ht="18.75" x14ac:dyDescent="0.25">
      <c r="A8" s="11"/>
      <c r="B8" s="13" t="s">
        <v>4</v>
      </c>
      <c r="C8" s="13"/>
      <c r="D8" s="13"/>
      <c r="E8" s="13"/>
      <c r="F8" s="13"/>
      <c r="G8" s="31" t="s">
        <v>134</v>
      </c>
      <c r="H8" s="30">
        <v>1</v>
      </c>
      <c r="I8" s="43">
        <v>21</v>
      </c>
      <c r="J8" s="42">
        <f t="shared" ref="J8:J11" si="0">H8*I8</f>
        <v>21</v>
      </c>
    </row>
    <row r="9" spans="1:10" x14ac:dyDescent="0.25">
      <c r="A9" s="17"/>
      <c r="B9" s="33"/>
      <c r="C9" s="17"/>
      <c r="D9" s="17"/>
      <c r="E9" s="68"/>
      <c r="F9" s="17"/>
      <c r="G9" s="31" t="s">
        <v>135</v>
      </c>
      <c r="H9" s="30">
        <v>1</v>
      </c>
      <c r="I9" s="43">
        <v>21</v>
      </c>
      <c r="J9" s="42">
        <f t="shared" si="0"/>
        <v>21</v>
      </c>
    </row>
    <row r="10" spans="1:10" x14ac:dyDescent="0.25">
      <c r="A10" s="22"/>
      <c r="B10" s="37" t="s">
        <v>29</v>
      </c>
      <c r="C10" s="69"/>
      <c r="D10" s="37"/>
      <c r="E10" s="37"/>
      <c r="F10" s="22"/>
      <c r="G10" s="31" t="s">
        <v>11</v>
      </c>
      <c r="H10" s="30">
        <v>2</v>
      </c>
      <c r="I10" s="43">
        <f>SUM(D26,F26)/H10</f>
        <v>6</v>
      </c>
      <c r="J10" s="42">
        <f t="shared" si="0"/>
        <v>12</v>
      </c>
    </row>
    <row r="11" spans="1:10" x14ac:dyDescent="0.25">
      <c r="A11" s="14"/>
      <c r="B11" s="14" t="s">
        <v>34</v>
      </c>
      <c r="C11" s="17">
        <v>6</v>
      </c>
      <c r="D11" s="17">
        <f t="shared" ref="D11:F26" si="1">SUM(C11/8)</f>
        <v>0.75</v>
      </c>
      <c r="E11" s="17">
        <v>6</v>
      </c>
      <c r="F11" s="17">
        <f t="shared" ref="F11:F24" si="2">SUM(E11/8)</f>
        <v>0.75</v>
      </c>
      <c r="G11" s="31" t="s">
        <v>158</v>
      </c>
      <c r="H11" s="30">
        <v>1</v>
      </c>
      <c r="I11" s="43">
        <f>D28</f>
        <v>6.4</v>
      </c>
      <c r="J11" s="42">
        <f t="shared" si="0"/>
        <v>6.4</v>
      </c>
    </row>
    <row r="12" spans="1:10" x14ac:dyDescent="0.25">
      <c r="A12" s="14"/>
      <c r="B12" s="14" t="s">
        <v>30</v>
      </c>
      <c r="C12" s="17">
        <v>8</v>
      </c>
      <c r="D12" s="17">
        <f t="shared" si="1"/>
        <v>1</v>
      </c>
      <c r="E12" s="17">
        <v>8</v>
      </c>
      <c r="F12" s="17">
        <f t="shared" si="2"/>
        <v>1</v>
      </c>
      <c r="G12" s="35" t="s">
        <v>19</v>
      </c>
      <c r="H12" s="30">
        <f>SUM(H7:H11)</f>
        <v>6</v>
      </c>
      <c r="I12" s="44">
        <f>SUM(I7:I11)</f>
        <v>57.4</v>
      </c>
      <c r="J12" s="42">
        <f>SUM(J7:J11)</f>
        <v>63.4</v>
      </c>
    </row>
    <row r="13" spans="1:10" x14ac:dyDescent="0.25">
      <c r="A13" s="17"/>
      <c r="B13" s="14" t="s">
        <v>136</v>
      </c>
      <c r="C13" s="17">
        <v>6</v>
      </c>
      <c r="D13" s="17">
        <f t="shared" si="1"/>
        <v>0.75</v>
      </c>
      <c r="E13" s="17">
        <v>6</v>
      </c>
      <c r="F13" s="17">
        <f t="shared" si="2"/>
        <v>0.75</v>
      </c>
      <c r="G13" s="70"/>
      <c r="H13" s="71"/>
      <c r="I13" s="72"/>
      <c r="J13" s="73"/>
    </row>
    <row r="14" spans="1:10" x14ac:dyDescent="0.25">
      <c r="A14" s="37"/>
      <c r="B14" s="37" t="s">
        <v>32</v>
      </c>
      <c r="C14" s="69"/>
      <c r="D14" s="37"/>
      <c r="E14" s="37"/>
      <c r="F14" s="22"/>
      <c r="G14" s="85" t="s">
        <v>157</v>
      </c>
      <c r="H14" s="46">
        <f>J12</f>
        <v>63.4</v>
      </c>
    </row>
    <row r="15" spans="1:10" x14ac:dyDescent="0.25">
      <c r="A15" s="17"/>
      <c r="B15" s="14" t="s">
        <v>137</v>
      </c>
      <c r="C15" s="17">
        <v>0</v>
      </c>
      <c r="D15" s="17">
        <f t="shared" si="1"/>
        <v>0</v>
      </c>
      <c r="E15" s="17">
        <v>0</v>
      </c>
      <c r="F15" s="17">
        <f t="shared" si="2"/>
        <v>0</v>
      </c>
      <c r="G15" s="85" t="s">
        <v>26</v>
      </c>
      <c r="H15" s="46">
        <f>SUM(I10:I11,I9,I7)</f>
        <v>36.4</v>
      </c>
    </row>
    <row r="16" spans="1:10" x14ac:dyDescent="0.25">
      <c r="A16" s="17"/>
      <c r="B16" s="14" t="s">
        <v>138</v>
      </c>
      <c r="C16" s="17">
        <v>0</v>
      </c>
      <c r="D16" s="17">
        <f t="shared" si="1"/>
        <v>0</v>
      </c>
      <c r="E16" s="17">
        <v>0</v>
      </c>
      <c r="F16" s="17">
        <f t="shared" si="2"/>
        <v>0</v>
      </c>
    </row>
    <row r="17" spans="1:6" x14ac:dyDescent="0.25">
      <c r="A17" s="17"/>
      <c r="B17" s="14" t="s">
        <v>139</v>
      </c>
      <c r="C17" s="17">
        <v>24</v>
      </c>
      <c r="D17" s="17">
        <f t="shared" ref="D17:D24" si="3">SUM(C17/8)</f>
        <v>3</v>
      </c>
      <c r="E17" s="17">
        <v>24</v>
      </c>
      <c r="F17" s="17">
        <f t="shared" si="2"/>
        <v>3</v>
      </c>
    </row>
    <row r="18" spans="1:6" x14ac:dyDescent="0.25">
      <c r="A18" s="17"/>
      <c r="B18" s="14" t="s">
        <v>140</v>
      </c>
      <c r="C18" s="17">
        <v>6</v>
      </c>
      <c r="D18" s="17">
        <f t="shared" si="3"/>
        <v>0.75</v>
      </c>
      <c r="E18" s="17">
        <v>6</v>
      </c>
      <c r="F18" s="17">
        <f t="shared" si="2"/>
        <v>0.75</v>
      </c>
    </row>
    <row r="19" spans="1:6" x14ac:dyDescent="0.25">
      <c r="A19" s="17"/>
      <c r="B19" s="14" t="s">
        <v>141</v>
      </c>
      <c r="C19" s="17">
        <v>8</v>
      </c>
      <c r="D19" s="17">
        <f t="shared" si="3"/>
        <v>1</v>
      </c>
      <c r="E19" s="17">
        <v>8</v>
      </c>
      <c r="F19" s="17">
        <f t="shared" si="2"/>
        <v>1</v>
      </c>
    </row>
    <row r="20" spans="1:6" x14ac:dyDescent="0.25">
      <c r="A20" s="17"/>
      <c r="B20" s="33" t="s">
        <v>142</v>
      </c>
      <c r="C20" s="17">
        <v>14</v>
      </c>
      <c r="D20" s="17">
        <f t="shared" si="3"/>
        <v>1.75</v>
      </c>
      <c r="E20" s="17">
        <v>14</v>
      </c>
      <c r="F20" s="17">
        <f t="shared" si="2"/>
        <v>1.75</v>
      </c>
    </row>
    <row r="21" spans="1:6" x14ac:dyDescent="0.25">
      <c r="A21" s="17"/>
      <c r="B21" s="14" t="s">
        <v>143</v>
      </c>
      <c r="C21" s="17">
        <v>24</v>
      </c>
      <c r="D21" s="17">
        <f t="shared" si="3"/>
        <v>3</v>
      </c>
      <c r="E21" s="17">
        <v>24</v>
      </c>
      <c r="F21" s="17">
        <f t="shared" si="2"/>
        <v>3</v>
      </c>
    </row>
    <row r="22" spans="1:6" x14ac:dyDescent="0.25">
      <c r="A22" s="17"/>
      <c r="B22" s="74" t="s">
        <v>144</v>
      </c>
      <c r="C22" s="17">
        <v>10</v>
      </c>
      <c r="D22" s="17">
        <f t="shared" si="3"/>
        <v>1.25</v>
      </c>
      <c r="E22" s="17">
        <v>10</v>
      </c>
      <c r="F22" s="17">
        <f t="shared" si="2"/>
        <v>1.25</v>
      </c>
    </row>
    <row r="23" spans="1:6" x14ac:dyDescent="0.25">
      <c r="A23" s="17"/>
      <c r="B23" s="14" t="s">
        <v>145</v>
      </c>
      <c r="C23" s="17">
        <v>6</v>
      </c>
      <c r="D23" s="17">
        <f t="shared" si="3"/>
        <v>0.75</v>
      </c>
      <c r="E23" s="17">
        <v>6</v>
      </c>
      <c r="F23" s="17">
        <f t="shared" si="2"/>
        <v>0.75</v>
      </c>
    </row>
    <row r="24" spans="1:6" x14ac:dyDescent="0.25">
      <c r="A24" s="17"/>
      <c r="B24" s="14" t="s">
        <v>146</v>
      </c>
      <c r="C24" s="17">
        <v>8</v>
      </c>
      <c r="D24" s="17">
        <f t="shared" si="3"/>
        <v>1</v>
      </c>
      <c r="E24" s="17">
        <v>8</v>
      </c>
      <c r="F24" s="17">
        <f t="shared" si="2"/>
        <v>1</v>
      </c>
    </row>
    <row r="25" spans="1:6" x14ac:dyDescent="0.25">
      <c r="A25" s="22"/>
      <c r="B25" s="21" t="s">
        <v>8</v>
      </c>
      <c r="C25" s="69"/>
      <c r="D25" s="37"/>
      <c r="E25" s="37"/>
      <c r="F25" s="22"/>
    </row>
    <row r="26" spans="1:6" x14ac:dyDescent="0.25">
      <c r="A26" s="17"/>
      <c r="B26" s="23" t="s">
        <v>9</v>
      </c>
      <c r="C26" s="17">
        <v>48</v>
      </c>
      <c r="D26" s="17">
        <f t="shared" si="1"/>
        <v>6</v>
      </c>
      <c r="E26" s="17">
        <v>48</v>
      </c>
      <c r="F26" s="17">
        <f t="shared" si="1"/>
        <v>6</v>
      </c>
    </row>
    <row r="27" spans="1:6" x14ac:dyDescent="0.25">
      <c r="A27" s="20"/>
      <c r="B27" s="20" t="s">
        <v>2</v>
      </c>
      <c r="C27" s="75">
        <f>SUM(C11:C26)</f>
        <v>168</v>
      </c>
      <c r="D27" s="75">
        <f>SUM(D11:D26)</f>
        <v>21</v>
      </c>
      <c r="E27" s="75">
        <f>SUM(E11:E26)</f>
        <v>168</v>
      </c>
      <c r="F27" s="75">
        <f>SUM(F11:F26)</f>
        <v>21</v>
      </c>
    </row>
    <row r="28" spans="1:6" x14ac:dyDescent="0.25">
      <c r="A28" s="17"/>
      <c r="B28" s="40" t="s">
        <v>158</v>
      </c>
      <c r="C28" s="40">
        <f>SUM(Web!C85:C96)*0.4</f>
        <v>51.2</v>
      </c>
      <c r="D28" s="41">
        <f>C28/8</f>
        <v>6.4</v>
      </c>
      <c r="E28" s="41"/>
      <c r="F28" s="17"/>
    </row>
    <row r="29" spans="1:6" x14ac:dyDescent="0.25">
      <c r="A29" s="17"/>
      <c r="B29" s="38"/>
      <c r="C29" s="38"/>
      <c r="D29" s="39"/>
      <c r="E29" s="39"/>
      <c r="F29" s="3"/>
    </row>
    <row r="30" spans="1:6" ht="47.25" x14ac:dyDescent="0.25">
      <c r="A30" s="17"/>
      <c r="B30" s="76" t="s">
        <v>147</v>
      </c>
      <c r="C30" s="47"/>
      <c r="D30" s="2"/>
      <c r="E30" s="2"/>
      <c r="F30" s="3"/>
    </row>
  </sheetData>
  <mergeCells count="2">
    <mergeCell ref="C6:D6"/>
    <mergeCell ref="E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1" sqref="A21"/>
    </sheetView>
  </sheetViews>
  <sheetFormatPr defaultRowHeight="15.75" x14ac:dyDescent="0.25"/>
  <cols>
    <col min="1" max="1" width="28.625" customWidth="1"/>
    <col min="2" max="2" width="14.625" customWidth="1"/>
  </cols>
  <sheetData>
    <row r="1" spans="1:3" x14ac:dyDescent="0.25">
      <c r="A1" s="66" t="s">
        <v>132</v>
      </c>
      <c r="B1" s="66" t="s">
        <v>148</v>
      </c>
    </row>
    <row r="2" spans="1:3" ht="16.5" thickBot="1" x14ac:dyDescent="0.3">
      <c r="A2" s="62" t="s">
        <v>128</v>
      </c>
      <c r="B2" s="63">
        <v>5</v>
      </c>
    </row>
    <row r="3" spans="1:3" ht="16.5" thickBot="1" x14ac:dyDescent="0.3">
      <c r="A3" s="62" t="s">
        <v>129</v>
      </c>
      <c r="B3" s="63">
        <v>3</v>
      </c>
    </row>
    <row r="4" spans="1:3" ht="16.5" thickBot="1" x14ac:dyDescent="0.3">
      <c r="A4" s="62" t="s">
        <v>130</v>
      </c>
      <c r="B4" s="63">
        <v>5</v>
      </c>
    </row>
    <row r="5" spans="1:3" ht="30.75" thickBot="1" x14ac:dyDescent="0.3">
      <c r="A5" s="62" t="s">
        <v>131</v>
      </c>
      <c r="B5" s="63">
        <v>5</v>
      </c>
    </row>
    <row r="6" spans="1:3" ht="16.5" thickBot="1" x14ac:dyDescent="0.3">
      <c r="A6" s="64" t="s">
        <v>19</v>
      </c>
      <c r="B6" s="65">
        <f>SUM(B2,B4,B5)</f>
        <v>15</v>
      </c>
      <c r="C6">
        <f>B6*8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Web</vt:lpstr>
      <vt:lpstr>Mobile</vt:lpstr>
      <vt:lpstr>UIUX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www.Verbat.com;Lakshmy T</dc:creator>
  <cp:lastModifiedBy>Prashant</cp:lastModifiedBy>
  <dcterms:created xsi:type="dcterms:W3CDTF">2013-06-07T15:02:07Z</dcterms:created>
  <dcterms:modified xsi:type="dcterms:W3CDTF">2020-04-13T16:17:32Z</dcterms:modified>
</cp:coreProperties>
</file>