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V10030\Desktop\prashanth\proposal\ClubManager\"/>
    </mc:Choice>
  </mc:AlternateContent>
  <bookViews>
    <workbookView xWindow="0" yWindow="0" windowWidth="20490" windowHeight="7755" tabRatio="500"/>
  </bookViews>
  <sheets>
    <sheet name="Member Management" sheetId="4" r:id="rId1"/>
    <sheet name="Master Data" sheetId="5" r:id="rId2"/>
    <sheet name="Property Setup" sheetId="6" r:id="rId3"/>
    <sheet name="Prototyping" sheetId="7" r:id="rId4"/>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H16" i="4" l="1"/>
  <c r="E29" i="4"/>
  <c r="E28" i="4"/>
  <c r="E25" i="4"/>
  <c r="E24" i="4"/>
  <c r="E21" i="4"/>
  <c r="E20" i="4"/>
  <c r="F12" i="7"/>
  <c r="G5" i="7"/>
  <c r="F5" i="7"/>
  <c r="F10" i="7" s="1"/>
  <c r="G9" i="7"/>
  <c r="H8" i="7"/>
  <c r="G8" i="7"/>
  <c r="I7" i="7"/>
  <c r="G7" i="7"/>
  <c r="H7" i="7" s="1"/>
  <c r="G6" i="7"/>
  <c r="H6" i="7" s="1"/>
  <c r="H5" i="7"/>
  <c r="C54" i="7"/>
  <c r="B54" i="7"/>
  <c r="C53" i="7"/>
  <c r="C52" i="7"/>
  <c r="C43" i="7"/>
  <c r="C44" i="7"/>
  <c r="C47" i="7"/>
  <c r="C46" i="7"/>
  <c r="C45" i="7"/>
  <c r="C41" i="7"/>
  <c r="C40" i="7"/>
  <c r="C39" i="7"/>
  <c r="C38" i="7"/>
  <c r="C37" i="7"/>
  <c r="C36" i="7"/>
  <c r="C35" i="7"/>
  <c r="C34" i="7"/>
  <c r="C33" i="7"/>
  <c r="C32" i="7"/>
  <c r="C31" i="7"/>
  <c r="C30" i="7"/>
  <c r="C29" i="7"/>
  <c r="C28" i="7"/>
  <c r="C27" i="7"/>
  <c r="C26" i="7"/>
  <c r="C25" i="7"/>
  <c r="C24" i="7"/>
  <c r="C23" i="7"/>
  <c r="C22" i="7"/>
  <c r="C21" i="7"/>
  <c r="C20" i="7"/>
  <c r="C18" i="7"/>
  <c r="C17" i="7"/>
  <c r="C16" i="7"/>
  <c r="C15" i="7"/>
  <c r="C14" i="7"/>
  <c r="C13" i="7"/>
  <c r="C12" i="7"/>
  <c r="C11" i="7"/>
  <c r="C10" i="7"/>
  <c r="C9" i="7"/>
  <c r="C8" i="7"/>
  <c r="C7" i="7"/>
  <c r="C6" i="7"/>
  <c r="C5" i="7"/>
  <c r="C4" i="7"/>
  <c r="C3" i="7"/>
  <c r="F8" i="6"/>
  <c r="I6" i="6"/>
  <c r="F9" i="6"/>
  <c r="G8" i="6"/>
  <c r="H7" i="6"/>
  <c r="G7" i="6"/>
  <c r="H6" i="6"/>
  <c r="G6" i="6"/>
  <c r="G5" i="6"/>
  <c r="H5" i="6" s="1"/>
  <c r="J6" i="6" s="1"/>
  <c r="H4" i="6"/>
  <c r="G4" i="6"/>
  <c r="F4" i="6"/>
  <c r="F12" i="5"/>
  <c r="G9" i="5"/>
  <c r="F9" i="5"/>
  <c r="I7" i="5"/>
  <c r="H9" i="5"/>
  <c r="G8" i="5"/>
  <c r="H8" i="5" s="1"/>
  <c r="G7" i="5"/>
  <c r="H7" i="5" s="1"/>
  <c r="G6" i="5"/>
  <c r="H6" i="5" s="1"/>
  <c r="H5" i="5"/>
  <c r="G5" i="5"/>
  <c r="F5" i="5"/>
  <c r="F10" i="5" s="1"/>
  <c r="B49" i="5"/>
  <c r="B30" i="6"/>
  <c r="C29" i="6"/>
  <c r="C28" i="6"/>
  <c r="B27" i="6"/>
  <c r="C27" i="6" s="1"/>
  <c r="C26" i="6"/>
  <c r="C25" i="6"/>
  <c r="C24" i="6"/>
  <c r="C23" i="6"/>
  <c r="C22" i="6"/>
  <c r="C21" i="6"/>
  <c r="C20" i="6"/>
  <c r="C19" i="6"/>
  <c r="C18" i="6"/>
  <c r="C17" i="6"/>
  <c r="C16" i="6"/>
  <c r="C15" i="6"/>
  <c r="C14" i="6"/>
  <c r="C13" i="6"/>
  <c r="C12" i="6"/>
  <c r="C11" i="6"/>
  <c r="C10" i="6"/>
  <c r="C9" i="6"/>
  <c r="C8" i="6"/>
  <c r="C7" i="6"/>
  <c r="C6" i="6"/>
  <c r="C5" i="6"/>
  <c r="C4" i="6"/>
  <c r="C3" i="6"/>
  <c r="C2" i="6"/>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9" i="5"/>
  <c r="C40" i="5"/>
  <c r="C41" i="5"/>
  <c r="C42" i="5"/>
  <c r="C43" i="5"/>
  <c r="C44" i="5"/>
  <c r="C3" i="5"/>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60" i="4"/>
  <c r="C61" i="4"/>
  <c r="C15" i="4"/>
  <c r="I9" i="4" s="1"/>
  <c r="C48" i="5"/>
  <c r="C47" i="5"/>
  <c r="B46" i="5"/>
  <c r="C46" i="5" s="1"/>
  <c r="C45" i="5"/>
  <c r="J7" i="7" l="1"/>
  <c r="H9" i="7"/>
  <c r="H10" i="7" s="1"/>
  <c r="F13" i="7" s="1"/>
  <c r="C51" i="7"/>
  <c r="H8" i="6"/>
  <c r="F11" i="6"/>
  <c r="H9" i="6"/>
  <c r="F12" i="6" s="1"/>
  <c r="J7" i="5"/>
  <c r="H10" i="5"/>
  <c r="F13" i="5" s="1"/>
  <c r="C49" i="5"/>
  <c r="C30" i="6"/>
  <c r="B10" i="4"/>
  <c r="B59" i="4" l="1"/>
  <c r="C59" i="4" s="1"/>
  <c r="F8" i="4"/>
  <c r="G10" i="4"/>
  <c r="G9" i="4"/>
  <c r="C11" i="4"/>
  <c r="C8" i="4"/>
  <c r="C9" i="4"/>
  <c r="C13" i="4"/>
  <c r="C12" i="4"/>
  <c r="G12" i="4" l="1"/>
  <c r="F12" i="4"/>
  <c r="B62" i="4"/>
  <c r="F11" i="4"/>
  <c r="C10" i="4"/>
  <c r="C62" i="4" s="1"/>
  <c r="H10" i="4"/>
  <c r="H9" i="4"/>
  <c r="G11" i="4" l="1"/>
  <c r="H11" i="4" s="1"/>
  <c r="G8" i="4"/>
  <c r="H8" i="4" l="1"/>
  <c r="E15" i="4"/>
  <c r="J9" i="4"/>
  <c r="H12" i="4" l="1"/>
  <c r="H13" i="4" l="1"/>
  <c r="E16" i="4" s="1"/>
  <c r="F13" i="4"/>
  <c r="I13" i="4" l="1"/>
</calcChain>
</file>

<file path=xl/sharedStrings.xml><?xml version="1.0" encoding="utf-8"?>
<sst xmlns="http://schemas.openxmlformats.org/spreadsheetml/2006/main" count="263" uniqueCount="192">
  <si>
    <t>Module</t>
  </si>
  <si>
    <t>Man Days</t>
  </si>
  <si>
    <t>Total Effort</t>
  </si>
  <si>
    <t>No</t>
  </si>
  <si>
    <t>Total</t>
  </si>
  <si>
    <t>QA</t>
  </si>
  <si>
    <t>Designer</t>
  </si>
  <si>
    <t>Total Delivery days</t>
  </si>
  <si>
    <t>Initiation</t>
  </si>
  <si>
    <t>Requirements gathering and documentation (SRS)</t>
  </si>
  <si>
    <t>Functional Specification</t>
  </si>
  <si>
    <t>Testing</t>
  </si>
  <si>
    <t>PM</t>
  </si>
  <si>
    <t>Jr Developer</t>
  </si>
  <si>
    <t>Development</t>
  </si>
  <si>
    <t>UAT</t>
  </si>
  <si>
    <t>Testing &amp; Deployment</t>
  </si>
  <si>
    <t>Project Management</t>
  </si>
  <si>
    <t>Man Hours</t>
  </si>
  <si>
    <t>Man hours</t>
  </si>
  <si>
    <t>Total Man day Effort</t>
  </si>
  <si>
    <t>Working Prototype</t>
  </si>
  <si>
    <t>Deployment Support</t>
  </si>
  <si>
    <t>Sr.Developer</t>
  </si>
  <si>
    <t>Merchant ID and other required payment gateway details will be provided by the client</t>
  </si>
  <si>
    <t>Device/s and required SDK and Test cards will be provided by the client</t>
  </si>
  <si>
    <t>Required source code of the modules should be provided if it require integration with any existing application</t>
  </si>
  <si>
    <t>Access to the database will be provided to update the payment transactions</t>
  </si>
  <si>
    <t>Assumptions</t>
  </si>
  <si>
    <t>July 21 2017</t>
  </si>
  <si>
    <t>Raviz Rewards Card</t>
  </si>
  <si>
    <t>Friday</t>
  </si>
  <si>
    <t>Solutioning</t>
  </si>
  <si>
    <t>Graphic Design (Android App + Web application)</t>
  </si>
  <si>
    <t>Installation &amp; training</t>
  </si>
  <si>
    <t>Membership</t>
  </si>
  <si>
    <t>Membership type (Family, individual, corporate)</t>
  </si>
  <si>
    <t>membership Expiry date</t>
  </si>
  <si>
    <t>basic information (name, address, DOB, Mob, Off, email, citizenship etc)</t>
  </si>
  <si>
    <t>Membership tier ( Platinum, silver, gold etc)</t>
  </si>
  <si>
    <t>Allergies</t>
  </si>
  <si>
    <t>Seniority level (calculated based on formula)</t>
  </si>
  <si>
    <t>VIP Status (Politician, high net worth, Frequent guest)</t>
  </si>
  <si>
    <t>membership renewal date</t>
  </si>
  <si>
    <t>Family (names, ages, sex,  family status etc)</t>
  </si>
  <si>
    <t xml:space="preserve">membership status </t>
  </si>
  <si>
    <t>DOJ</t>
  </si>
  <si>
    <t>Reservations and Bookings</t>
  </si>
  <si>
    <t>Room type preference (size  and features wise)</t>
  </si>
  <si>
    <t>Concierge service requirements</t>
  </si>
  <si>
    <t>Bed type preference</t>
  </si>
  <si>
    <t>Reservation history</t>
  </si>
  <si>
    <t>Booking history</t>
  </si>
  <si>
    <t>Accounting</t>
  </si>
  <si>
    <t>Payment due date</t>
  </si>
  <si>
    <t>Pending Dues</t>
  </si>
  <si>
    <t>Payment period ( Annual, quarterly, monthly etc)</t>
  </si>
  <si>
    <t>Life time credit acquired</t>
  </si>
  <si>
    <t>Member credit limit</t>
  </si>
  <si>
    <t>Credit available</t>
  </si>
  <si>
    <t>View Discounts  available</t>
  </si>
  <si>
    <t>Points received</t>
  </si>
  <si>
    <t>Points Availed</t>
  </si>
  <si>
    <t>Member Functions</t>
  </si>
  <si>
    <t>Update various personal attributes</t>
  </si>
  <si>
    <t>Membership payment</t>
  </si>
  <si>
    <t>Room Reservation (Select Room: room type, beds, adults, children etc)</t>
  </si>
  <si>
    <t>Apply for discounts</t>
  </si>
  <si>
    <t>Restaurant reservations( seat preference, Food preference, alc preference, Guest size, pre order )</t>
  </si>
  <si>
    <t>Add referrals</t>
  </si>
  <si>
    <t>Management Functions</t>
  </si>
  <si>
    <t>Revoke Membership</t>
  </si>
  <si>
    <t>Updgrade/Downgrade Member Tier</t>
  </si>
  <si>
    <t>Add Work Order (KOT)</t>
  </si>
  <si>
    <t>Search Members</t>
  </si>
  <si>
    <t>Update member attributes</t>
  </si>
  <si>
    <t>Membership Tier (platinum, Gold, Silver, Bronze, Guest)</t>
  </si>
  <si>
    <t>Food preference (Veg, Non Veg, Jain, Vegan)</t>
  </si>
  <si>
    <t>Dining areas ( names of restaurants)</t>
  </si>
  <si>
    <t>Payment Cycles ( Yearly, Quarterly, Monthly)</t>
  </si>
  <si>
    <t>Membership Types (Family, Individual, corporate)</t>
  </si>
  <si>
    <t>Corporate membership Type (Access levels &amp; priveleges)</t>
  </si>
  <si>
    <t>Religion (Hindu, christian, muslim, Jew etc)</t>
  </si>
  <si>
    <t>VIP Status (Politician: Active, inactive; High Networth, artist, Freq guest etc.)</t>
  </si>
  <si>
    <t>Drinking Preferences (Fresh juice, vidka, whisky etc or Alc /nonalc)</t>
  </si>
  <si>
    <t>Dues collection preference (manual, Automated/recurring)</t>
  </si>
  <si>
    <t>Currencies</t>
  </si>
  <si>
    <t>Identity Type (Aadhar, PAN, DL, Passport, Visa)</t>
  </si>
  <si>
    <t>Payment Methods( Bank, credit, debit)</t>
  </si>
  <si>
    <t>Bookings And reservations</t>
  </si>
  <si>
    <t>Room types</t>
  </si>
  <si>
    <t>Room features</t>
  </si>
  <si>
    <t>Conceirge services</t>
  </si>
  <si>
    <t>Bed types</t>
  </si>
  <si>
    <t>Other Unique club features</t>
  </si>
  <si>
    <t>Club features</t>
  </si>
  <si>
    <t>Feature charges</t>
  </si>
  <si>
    <t>Reservation and bookings</t>
  </si>
  <si>
    <t>Reservation settings (Onhold, Confirmed etc)</t>
  </si>
  <si>
    <t>Room Tariffs</t>
  </si>
  <si>
    <t>Room discounts (corporate vs. Individual/fmly)</t>
  </si>
  <si>
    <t>Room Amenities</t>
  </si>
  <si>
    <t>Applicable taxes</t>
  </si>
  <si>
    <t>Room status(Dirty/clean/Work Order)</t>
  </si>
  <si>
    <t>Seasons &amp; Seasonal rates</t>
  </si>
  <si>
    <t>Transportation requirements(tickets, taxi standby, on call, Tour assistance)</t>
  </si>
  <si>
    <t>Pickup requirements(airport/bus/train)</t>
  </si>
  <si>
    <t>Reservation type (enquiry, hold, reserve etc)</t>
  </si>
  <si>
    <t>Room Revenue types (Late check out, cancellation, no show, room rate)</t>
  </si>
  <si>
    <t>Taxes</t>
  </si>
  <si>
    <t>Arbitary charges</t>
  </si>
  <si>
    <t>Payment processing</t>
  </si>
  <si>
    <t>KOT Types (Bar, Restaurant, Shops, conceirge, room service, Internet café, Gym)</t>
  </si>
  <si>
    <t>POS</t>
  </si>
  <si>
    <t>Holiday list</t>
  </si>
  <si>
    <t>Dues Status</t>
  </si>
  <si>
    <t>property setup</t>
  </si>
  <si>
    <t>description</t>
  </si>
  <si>
    <t>facilities &amp; attractions</t>
  </si>
  <si>
    <t>checkin policy</t>
  </si>
  <si>
    <t>hotel policy</t>
  </si>
  <si>
    <t>travel directions</t>
  </si>
  <si>
    <t>cancellation policy</t>
  </si>
  <si>
    <t>things todo</t>
  </si>
  <si>
    <t>parking details</t>
  </si>
  <si>
    <t>children &amp; extra guest policy</t>
  </si>
  <si>
    <t>hotel description</t>
  </si>
  <si>
    <t>booking conditions</t>
  </si>
  <si>
    <t>important landmarks</t>
  </si>
  <si>
    <t>Booking details displayed on confirmation(start-end dates, no of nights, names,no of rooms, rate plan, price etc)</t>
  </si>
  <si>
    <t>Images</t>
  </si>
  <si>
    <t>Amenities( roomwise based on room type)</t>
  </si>
  <si>
    <t>bulk amenities (hotel wide)</t>
  </si>
  <si>
    <t>Manage Rooms</t>
  </si>
  <si>
    <t>room types, bed types</t>
  </si>
  <si>
    <t>rate types</t>
  </si>
  <si>
    <t>rate plan (queen, king, king with breakfast etc)</t>
  </si>
  <si>
    <t>images</t>
  </si>
  <si>
    <t>reservation type</t>
  </si>
  <si>
    <t>Manage house keepers</t>
  </si>
  <si>
    <t>Member Management</t>
  </si>
  <si>
    <t>Master Data Management</t>
  </si>
  <si>
    <t>Prototyping</t>
  </si>
  <si>
    <t>Reservation &amp; Bookings</t>
  </si>
  <si>
    <t>Guest information (Name, Address, Country)</t>
  </si>
  <si>
    <t>Stay Information(Room type, room, no, services:room, room + breakfast etc.)</t>
  </si>
  <si>
    <t>Additional details( Arrival, departure, nights, adult+child count, reservation Type)</t>
  </si>
  <si>
    <t>Contact Info(email, Phone, Mobile, fax)</t>
  </si>
  <si>
    <t>Others( Identity type, identity, nationality, gender, VIP status)</t>
  </si>
  <si>
    <t>Billing Information( rates:contract, normal, manual; billto:company, group owner, guest; tax exempt iD; Payment mode: Cash, credit,debit)</t>
  </si>
  <si>
    <t>Room features (bed types, A/C, Tub, Conceirge services, room types etc.)</t>
  </si>
  <si>
    <t>back office functions ( Reservation list, arrival list, departure list, release reservation, hold reservation, pending reservations, cancelled reservations,room status: FD remarks, House keeper remarks house keeper assigned, unsettled folios)</t>
  </si>
  <si>
    <t>Room tariffs</t>
  </si>
  <si>
    <t>KOT: Arbitary Charges( Voucher no, Tax, description)</t>
  </si>
  <si>
    <t>Payments(Type, amount, voucher no, comment)</t>
  </si>
  <si>
    <t>Voucher details( Vno, prepared by, type, payment method , date)</t>
  </si>
  <si>
    <t>Charges( Type, amount, voucher no, comment)</t>
  </si>
  <si>
    <t>Work Orders(order no, description, room #,category(maintenance, repair, clean),block from-to, priority, assign to, status (assigned, completed, pending), deadline)</t>
  </si>
  <si>
    <t>Reservation report(No show, Released reservations, checked in), guest list</t>
  </si>
  <si>
    <t>Numbering formats (GL Ref No, Sales inv, AR tran no, sales order no, vendor inv, AP tran no, sales quot no, RFQ no, part no, employess no, customer no, vendor no)</t>
  </si>
  <si>
    <t>Year end</t>
  </si>
  <si>
    <t>Admin Users</t>
  </si>
  <si>
    <t>Chart of accounts</t>
  </si>
  <si>
    <t>Departments</t>
  </si>
  <si>
    <t>Types of business</t>
  </si>
  <si>
    <t>Create Users</t>
  </si>
  <si>
    <t>User Permissions( create a/c, AP All, AP vouchers, AP create inv voucher, AP Transaction create Voucher, AR all, AR create Inv, AR transaction create voucher, assembly stock, assets admin)</t>
  </si>
  <si>
    <t>Defenition of parts</t>
  </si>
  <si>
    <t>Defenition of part groups</t>
  </si>
  <si>
    <t>Defenition of assembles ( for menu)</t>
  </si>
  <si>
    <t>Part information</t>
  </si>
  <si>
    <t>Vendor information</t>
  </si>
  <si>
    <t>Customer information</t>
  </si>
  <si>
    <t>Defenition of services</t>
  </si>
  <si>
    <t>Tax account defenitions</t>
  </si>
  <si>
    <t>Accounts receivable</t>
  </si>
  <si>
    <t>Invoices</t>
  </si>
  <si>
    <t>payments</t>
  </si>
  <si>
    <t>Vouchers</t>
  </si>
  <si>
    <t>Raise invoices</t>
  </si>
  <si>
    <t>Billing Statement</t>
  </si>
  <si>
    <t>Member Billing</t>
  </si>
  <si>
    <t>Create KOT</t>
  </si>
  <si>
    <t>Edit KOT</t>
  </si>
  <si>
    <t>Cancel KOT</t>
  </si>
  <si>
    <t>KOT audit trail</t>
  </si>
  <si>
    <t>KOT Pre execution mode</t>
  </si>
  <si>
    <t>KOT Confirmed</t>
  </si>
  <si>
    <t>POS receipt</t>
  </si>
  <si>
    <t>Member Management Attributes</t>
  </si>
  <si>
    <t>Master Data</t>
  </si>
  <si>
    <t>Property Setup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</si>
</sst>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theme="0"/>
      <name val="Calibri"/>
      <family val="2"/>
      <scheme val="minor"/>
    </font>
    <font>
      <i/>
      <sz val="12"/>
      <color theme="1"/>
      <name val="Calibri"/>
      <family val="2"/>
      <scheme val="minor"/>
    </font>
    <font>
      <sz val="11"/>
      <color rgb="FF1F497D"/>
      <name val="Calibri"/>
      <family val="2"/>
      <charset val="1"/>
      <scheme val="minor"/>
    </font>
    <font>
      <sz val="11"/>
      <color rgb="FF0D0D0D"/>
      <name val="Open Sans Light"/>
      <family val="2"/>
    </font>
    <font>
      <sz val="14"/>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3" tint="0.59999389629810485"/>
        <bgColor indexed="64"/>
      </patternFill>
    </fill>
  </fills>
  <borders count="1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right/>
      <top style="thin">
        <color theme="0" tint="-0.34998626667073579"/>
      </top>
      <bottom/>
      <diagonal/>
    </border>
    <border>
      <left/>
      <right style="thin">
        <color theme="0" tint="-0.34998626667073579"/>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rgb="FFA6A6A6"/>
      </top>
      <bottom style="thin">
        <color rgb="FFA6A6A6"/>
      </bottom>
      <diagonal/>
    </border>
  </borders>
  <cellStyleXfs count="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73">
    <xf numFmtId="0" fontId="0" fillId="0" borderId="0" xfId="0"/>
    <xf numFmtId="0" fontId="0" fillId="2" borderId="1" xfId="0" applyFont="1" applyFill="1" applyBorder="1"/>
    <xf numFmtId="0" fontId="4" fillId="2" borderId="0" xfId="0" applyFont="1" applyFill="1" applyBorder="1" applyAlignment="1">
      <alignment horizontal="center" vertical="center"/>
    </xf>
    <xf numFmtId="0" fontId="4" fillId="2" borderId="3" xfId="0" applyFont="1" applyFill="1" applyBorder="1" applyAlignment="1">
      <alignment vertical="center"/>
    </xf>
    <xf numFmtId="0" fontId="4" fillId="2" borderId="0" xfId="0" applyFont="1" applyFill="1" applyBorder="1" applyAlignment="1">
      <alignment vertical="center"/>
    </xf>
    <xf numFmtId="0" fontId="4" fillId="2" borderId="5" xfId="0" applyFont="1" applyFill="1" applyBorder="1" applyAlignment="1">
      <alignment vertical="center"/>
    </xf>
    <xf numFmtId="14" fontId="5" fillId="2" borderId="4" xfId="0" applyNumberFormat="1" applyFont="1" applyFill="1" applyBorder="1" applyAlignment="1">
      <alignment horizontal="center" vertical="center"/>
    </xf>
    <xf numFmtId="0" fontId="5" fillId="2" borderId="4" xfId="0" applyFont="1" applyFill="1" applyBorder="1" applyAlignment="1">
      <alignment horizontal="center" vertical="center"/>
    </xf>
    <xf numFmtId="0" fontId="3" fillId="0" borderId="0" xfId="0" applyFont="1" applyFill="1" applyAlignment="1">
      <alignment vertical="center"/>
    </xf>
    <xf numFmtId="0" fontId="0" fillId="0" borderId="0" xfId="0" applyFont="1" applyAlignment="1">
      <alignment vertical="center"/>
    </xf>
    <xf numFmtId="0" fontId="4" fillId="2" borderId="0" xfId="0" applyFont="1" applyFill="1" applyBorder="1" applyAlignment="1">
      <alignment horizontal="right" vertical="center"/>
    </xf>
    <xf numFmtId="0" fontId="0" fillId="2" borderId="2" xfId="0" applyFont="1" applyFill="1" applyBorder="1" applyAlignment="1">
      <alignment horizontal="center" vertical="center"/>
    </xf>
    <xf numFmtId="0" fontId="0" fillId="2" borderId="2" xfId="0" applyFont="1" applyFill="1" applyBorder="1" applyAlignment="1">
      <alignment horizontal="left" vertical="center"/>
    </xf>
    <xf numFmtId="0" fontId="3" fillId="3" borderId="2" xfId="0" applyFont="1" applyFill="1" applyBorder="1" applyAlignment="1">
      <alignment vertical="center"/>
    </xf>
    <xf numFmtId="0" fontId="4" fillId="3" borderId="2" xfId="0" applyFont="1" applyFill="1" applyBorder="1" applyAlignment="1">
      <alignment vertical="center"/>
    </xf>
    <xf numFmtId="0" fontId="6" fillId="0" borderId="2" xfId="0" applyFont="1" applyBorder="1" applyAlignment="1">
      <alignment vertical="center"/>
    </xf>
    <xf numFmtId="0" fontId="7" fillId="0" borderId="2" xfId="0" applyFont="1" applyFill="1" applyBorder="1" applyAlignment="1">
      <alignment vertical="center"/>
    </xf>
    <xf numFmtId="0" fontId="7" fillId="0" borderId="2" xfId="0" applyFont="1" applyBorder="1" applyAlignment="1">
      <alignment vertical="center"/>
    </xf>
    <xf numFmtId="0" fontId="6" fillId="4" borderId="2" xfId="0" applyFont="1" applyFill="1" applyBorder="1" applyAlignment="1">
      <alignment vertical="center"/>
    </xf>
    <xf numFmtId="0" fontId="7" fillId="4" borderId="2" xfId="0" applyFont="1" applyFill="1" applyBorder="1" applyAlignment="1">
      <alignment vertical="center"/>
    </xf>
    <xf numFmtId="0" fontId="0" fillId="2" borderId="2" xfId="0" applyFont="1" applyFill="1" applyBorder="1" applyAlignment="1">
      <alignment horizontal="left" vertical="center" indent="2"/>
    </xf>
    <xf numFmtId="0" fontId="6" fillId="4" borderId="7" xfId="0" applyFont="1" applyFill="1" applyBorder="1" applyAlignment="1">
      <alignment vertical="center"/>
    </xf>
    <xf numFmtId="0" fontId="6" fillId="0" borderId="7" xfId="0" applyFont="1" applyBorder="1" applyAlignment="1">
      <alignment vertical="center"/>
    </xf>
    <xf numFmtId="0" fontId="7" fillId="0" borderId="7" xfId="0" applyFont="1" applyBorder="1" applyAlignment="1">
      <alignment vertical="center"/>
    </xf>
    <xf numFmtId="0" fontId="4" fillId="5" borderId="2" xfId="0" applyFont="1" applyFill="1" applyBorder="1" applyAlignment="1">
      <alignment vertical="center"/>
    </xf>
    <xf numFmtId="0" fontId="3" fillId="3" borderId="6" xfId="0" applyFont="1" applyFill="1" applyBorder="1" applyAlignment="1">
      <alignment vertical="center"/>
    </xf>
    <xf numFmtId="0" fontId="7" fillId="4" borderId="2" xfId="0" applyFont="1" applyFill="1" applyBorder="1" applyAlignment="1">
      <alignment horizontal="center" vertical="center"/>
    </xf>
    <xf numFmtId="0" fontId="8" fillId="0" borderId="0" xfId="0" applyFont="1" applyFill="1" applyAlignment="1">
      <alignment vertical="center"/>
    </xf>
    <xf numFmtId="1" fontId="7" fillId="0" borderId="2" xfId="0" applyNumberFormat="1" applyFont="1" applyBorder="1" applyAlignment="1">
      <alignment vertical="center"/>
    </xf>
    <xf numFmtId="1" fontId="6" fillId="0" borderId="2" xfId="0" applyNumberFormat="1" applyFont="1" applyBorder="1" applyAlignment="1">
      <alignment vertical="center"/>
    </xf>
    <xf numFmtId="1" fontId="3" fillId="3" borderId="2" xfId="0" applyNumberFormat="1" applyFont="1" applyFill="1" applyBorder="1" applyAlignment="1">
      <alignment horizontal="center" vertical="center"/>
    </xf>
    <xf numFmtId="0" fontId="3" fillId="4" borderId="2" xfId="0" applyFont="1" applyFill="1" applyBorder="1" applyAlignment="1">
      <alignment horizontal="left" vertical="center"/>
    </xf>
    <xf numFmtId="1" fontId="4" fillId="2" borderId="0" xfId="0" applyNumberFormat="1" applyFont="1" applyFill="1" applyBorder="1" applyAlignment="1">
      <alignment vertical="center"/>
    </xf>
    <xf numFmtId="1" fontId="4" fillId="2" borderId="5" xfId="0" applyNumberFormat="1" applyFont="1" applyFill="1" applyBorder="1" applyAlignment="1">
      <alignment vertical="center"/>
    </xf>
    <xf numFmtId="1" fontId="3" fillId="3" borderId="6" xfId="0" applyNumberFormat="1" applyFont="1" applyFill="1" applyBorder="1" applyAlignment="1">
      <alignment horizontal="center" vertical="center"/>
    </xf>
    <xf numFmtId="1" fontId="3" fillId="5" borderId="2" xfId="0" applyNumberFormat="1" applyFont="1" applyFill="1" applyBorder="1" applyAlignment="1">
      <alignment horizontal="center" vertical="center"/>
    </xf>
    <xf numFmtId="1" fontId="0" fillId="2" borderId="1" xfId="0" applyNumberFormat="1" applyFont="1" applyFill="1" applyBorder="1" applyAlignment="1">
      <alignment horizontal="right" vertical="center"/>
    </xf>
    <xf numFmtId="164" fontId="0" fillId="2" borderId="2" xfId="0" applyNumberFormat="1" applyFont="1" applyFill="1" applyBorder="1" applyAlignment="1">
      <alignment horizontal="center" vertical="center"/>
    </xf>
    <xf numFmtId="0" fontId="3" fillId="0" borderId="0" xfId="0" quotePrefix="1" applyFont="1" applyFill="1" applyAlignment="1">
      <alignment vertical="center"/>
    </xf>
    <xf numFmtId="1" fontId="3" fillId="0" borderId="0" xfId="0" applyNumberFormat="1" applyFont="1" applyFill="1" applyAlignment="1">
      <alignment vertical="center"/>
    </xf>
    <xf numFmtId="164" fontId="7" fillId="0" borderId="2" xfId="0" applyNumberFormat="1" applyFont="1" applyFill="1" applyBorder="1" applyAlignment="1">
      <alignment vertical="center"/>
    </xf>
    <xf numFmtId="164" fontId="0" fillId="0" borderId="0" xfId="0" applyNumberFormat="1" applyFont="1" applyAlignment="1">
      <alignment vertical="center"/>
    </xf>
    <xf numFmtId="0" fontId="0" fillId="2" borderId="1" xfId="0" applyFont="1" applyFill="1" applyBorder="1" applyAlignment="1">
      <alignment horizontal="left" indent="1"/>
    </xf>
    <xf numFmtId="0" fontId="9" fillId="2" borderId="1" xfId="0" applyFont="1" applyFill="1" applyBorder="1"/>
    <xf numFmtId="0" fontId="10" fillId="0" borderId="0" xfId="0" applyFont="1" applyAlignment="1">
      <alignment wrapText="1"/>
    </xf>
    <xf numFmtId="0" fontId="3" fillId="2" borderId="1" xfId="0" applyFont="1" applyFill="1" applyBorder="1"/>
    <xf numFmtId="1" fontId="3" fillId="2" borderId="1" xfId="0" applyNumberFormat="1" applyFont="1" applyFill="1" applyBorder="1" applyAlignment="1">
      <alignment horizontal="right" vertical="center"/>
    </xf>
    <xf numFmtId="0" fontId="11" fillId="0" borderId="9" xfId="0" applyFont="1" applyBorder="1" applyAlignment="1">
      <alignment wrapText="1"/>
    </xf>
    <xf numFmtId="0" fontId="3" fillId="4" borderId="2" xfId="0" applyFont="1" applyFill="1" applyBorder="1" applyAlignment="1">
      <alignment horizontal="center" vertical="center"/>
    </xf>
    <xf numFmtId="164" fontId="3" fillId="4" borderId="2" xfId="0" applyNumberFormat="1" applyFont="1" applyFill="1" applyBorder="1" applyAlignment="1">
      <alignment horizontal="center" vertical="center"/>
    </xf>
    <xf numFmtId="164" fontId="3" fillId="0" borderId="8" xfId="0" applyNumberFormat="1" applyFont="1" applyFill="1" applyBorder="1" applyAlignment="1">
      <alignment horizontal="center" vertical="center"/>
    </xf>
    <xf numFmtId="0" fontId="3" fillId="0" borderId="8" xfId="0" applyFont="1" applyFill="1" applyBorder="1" applyAlignment="1">
      <alignment horizontal="center" vertical="center"/>
    </xf>
    <xf numFmtId="0" fontId="3" fillId="0" borderId="0" xfId="0" applyFont="1" applyFill="1" applyAlignment="1">
      <alignment horizontal="center" vertical="center"/>
    </xf>
    <xf numFmtId="0" fontId="0" fillId="0" borderId="0" xfId="0" applyAlignment="1">
      <alignment wrapText="1"/>
    </xf>
    <xf numFmtId="0" fontId="0" fillId="0" borderId="0" xfId="0" applyAlignment="1">
      <alignment horizontal="left" wrapText="1" indent="1"/>
    </xf>
    <xf numFmtId="164" fontId="3" fillId="5" borderId="2" xfId="0" applyNumberFormat="1" applyFont="1" applyFill="1" applyBorder="1" applyAlignment="1">
      <alignment horizontal="center" vertical="center"/>
    </xf>
    <xf numFmtId="0" fontId="0" fillId="2" borderId="1" xfId="0" applyFont="1" applyFill="1" applyBorder="1" applyAlignment="1">
      <alignment horizontal="center"/>
    </xf>
    <xf numFmtId="1" fontId="0" fillId="0" borderId="2" xfId="0" applyNumberFormat="1" applyFont="1" applyFill="1" applyBorder="1" applyAlignment="1">
      <alignment horizontal="center" vertical="center"/>
    </xf>
    <xf numFmtId="1" fontId="0" fillId="5" borderId="2" xfId="0" applyNumberFormat="1" applyFont="1" applyFill="1" applyBorder="1" applyAlignment="1">
      <alignment horizontal="center" vertical="center"/>
    </xf>
    <xf numFmtId="0" fontId="12" fillId="3" borderId="2" xfId="0" applyFont="1" applyFill="1" applyBorder="1" applyAlignment="1">
      <alignment horizontal="center" vertical="center"/>
    </xf>
    <xf numFmtId="0" fontId="4" fillId="5" borderId="2" xfId="0" applyFont="1" applyFill="1" applyBorder="1" applyAlignment="1">
      <alignment horizontal="center" vertical="center"/>
    </xf>
    <xf numFmtId="164" fontId="3" fillId="0" borderId="2" xfId="0" applyNumberFormat="1" applyFont="1" applyFill="1" applyBorder="1" applyAlignment="1">
      <alignment horizontal="center" vertical="center"/>
    </xf>
    <xf numFmtId="164" fontId="0" fillId="0" borderId="2" xfId="0" applyNumberFormat="1" applyFont="1" applyFill="1" applyBorder="1" applyAlignment="1">
      <alignment horizontal="center" vertical="center"/>
    </xf>
    <xf numFmtId="1" fontId="0" fillId="0" borderId="0" xfId="0" applyNumberFormat="1"/>
    <xf numFmtId="164" fontId="6" fillId="0" borderId="2" xfId="0" applyNumberFormat="1" applyFont="1" applyBorder="1" applyAlignment="1">
      <alignment vertical="center"/>
    </xf>
    <xf numFmtId="2" fontId="0" fillId="0" borderId="0" xfId="0" applyNumberFormat="1" applyFont="1" applyAlignment="1">
      <alignment vertical="center"/>
    </xf>
    <xf numFmtId="164" fontId="0" fillId="0" borderId="0" xfId="0" applyNumberFormat="1"/>
    <xf numFmtId="0" fontId="3" fillId="5" borderId="2" xfId="0" applyFont="1" applyFill="1" applyBorder="1" applyAlignment="1">
      <alignment horizontal="center" vertical="center"/>
    </xf>
    <xf numFmtId="0" fontId="4" fillId="5" borderId="2" xfId="0" applyFont="1" applyFill="1" applyBorder="1" applyAlignment="1">
      <alignment horizontal="left" vertical="center"/>
    </xf>
    <xf numFmtId="0" fontId="3" fillId="5" borderId="2" xfId="0" applyFont="1" applyFill="1" applyBorder="1" applyAlignment="1">
      <alignment vertical="center"/>
    </xf>
    <xf numFmtId="0" fontId="3" fillId="5" borderId="2" xfId="0" applyFont="1" applyFill="1" applyBorder="1" applyAlignment="1">
      <alignment horizontal="left" vertical="center"/>
    </xf>
    <xf numFmtId="0" fontId="3" fillId="0" borderId="2" xfId="0" applyFont="1" applyFill="1" applyBorder="1" applyAlignment="1">
      <alignment horizontal="center" vertical="center"/>
    </xf>
    <xf numFmtId="0" fontId="3" fillId="0" borderId="0" xfId="0" applyFont="1" applyAlignment="1">
      <alignment vertical="center"/>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2889260</xdr:colOff>
      <xdr:row>3</xdr:row>
      <xdr:rowOff>128588</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481" y="0"/>
          <a:ext cx="2889260" cy="7286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tabSelected="1" topLeftCell="A9" zoomScale="80" zoomScaleNormal="80" zoomScalePageLayoutView="90" workbookViewId="0">
      <selection activeCell="J19" sqref="J19"/>
    </sheetView>
  </sheetViews>
  <sheetFormatPr defaultColWidth="10.875" defaultRowHeight="15.75" x14ac:dyDescent="0.25"/>
  <cols>
    <col min="1" max="1" width="74.5" style="1" customWidth="1"/>
    <col min="2" max="2" width="15.75" style="1" customWidth="1"/>
    <col min="3" max="3" width="15.25" style="36" customWidth="1"/>
    <col min="4" max="4" width="22.375" style="1" bestFit="1" customWidth="1"/>
    <col min="5" max="5" width="4.5" style="1" customWidth="1"/>
    <col min="6" max="6" width="9.75" style="1" customWidth="1"/>
    <col min="7" max="7" width="17.375" style="1" bestFit="1" customWidth="1"/>
    <col min="8" max="8" width="11.625" style="1" customWidth="1"/>
    <col min="9" max="9" width="8.375" style="1" customWidth="1"/>
    <col min="10" max="10" width="7.5" style="1" customWidth="1"/>
    <col min="11" max="16384" width="10.875" style="1"/>
  </cols>
  <sheetData>
    <row r="1" spans="1:11" ht="15.75" customHeight="1" x14ac:dyDescent="0.25">
      <c r="A1" s="3"/>
      <c r="B1" s="4"/>
      <c r="C1" s="32"/>
      <c r="D1" s="8"/>
      <c r="E1" s="8"/>
      <c r="F1" s="8"/>
      <c r="G1" s="8"/>
      <c r="H1" s="8"/>
      <c r="I1" s="8"/>
      <c r="J1" s="8"/>
      <c r="K1" s="8"/>
    </row>
    <row r="2" spans="1:11" ht="15.75" customHeight="1" x14ac:dyDescent="0.25">
      <c r="A2" s="4"/>
      <c r="B2" s="4"/>
      <c r="C2" s="32"/>
      <c r="D2" s="8"/>
      <c r="E2" s="8"/>
      <c r="F2" s="8"/>
      <c r="G2" s="8"/>
      <c r="H2" s="8"/>
      <c r="I2" s="8"/>
      <c r="J2" s="8"/>
      <c r="K2" s="8"/>
    </row>
    <row r="3" spans="1:11" ht="15.75" customHeight="1" x14ac:dyDescent="0.25">
      <c r="A3" s="10" t="s">
        <v>30</v>
      </c>
      <c r="B3" s="6" t="s">
        <v>29</v>
      </c>
      <c r="C3" s="6"/>
      <c r="D3" s="8"/>
      <c r="E3" s="8"/>
      <c r="F3" s="8"/>
      <c r="G3" s="8"/>
      <c r="H3" s="8"/>
      <c r="I3" s="8"/>
      <c r="J3" s="8"/>
      <c r="K3" s="8"/>
    </row>
    <row r="4" spans="1:11" ht="15.75" customHeight="1" x14ac:dyDescent="0.25">
      <c r="A4" s="2"/>
      <c r="B4" s="7" t="s">
        <v>31</v>
      </c>
      <c r="C4" s="7"/>
      <c r="D4" s="8"/>
      <c r="E4" s="8"/>
      <c r="F4" s="8"/>
      <c r="G4" s="8"/>
      <c r="H4" s="8"/>
      <c r="I4" s="8"/>
      <c r="J4" s="8"/>
      <c r="K4" s="8"/>
    </row>
    <row r="5" spans="1:11" ht="15.75" customHeight="1" x14ac:dyDescent="0.25">
      <c r="A5" s="5"/>
      <c r="B5" s="5"/>
      <c r="C5" s="33"/>
      <c r="D5" s="8"/>
      <c r="E5" s="8"/>
      <c r="F5" s="8"/>
      <c r="G5" s="8"/>
      <c r="H5" s="8"/>
      <c r="I5" s="8"/>
      <c r="J5" s="8"/>
      <c r="K5" s="8"/>
    </row>
    <row r="6" spans="1:11" s="8" customFormat="1" ht="18" customHeight="1" x14ac:dyDescent="0.25">
      <c r="A6" s="13" t="s">
        <v>0</v>
      </c>
      <c r="B6" s="25" t="s">
        <v>18</v>
      </c>
      <c r="C6" s="34" t="s">
        <v>1</v>
      </c>
      <c r="D6" s="8" t="s">
        <v>140</v>
      </c>
    </row>
    <row r="7" spans="1:11" s="8" customFormat="1" ht="18" customHeight="1" x14ac:dyDescent="0.25">
      <c r="A7" s="14" t="s">
        <v>8</v>
      </c>
      <c r="B7" s="14"/>
      <c r="C7" s="30"/>
      <c r="D7" s="21"/>
      <c r="E7" s="18" t="s">
        <v>3</v>
      </c>
      <c r="F7" s="26" t="s">
        <v>19</v>
      </c>
      <c r="G7" s="19" t="s">
        <v>1</v>
      </c>
      <c r="H7" s="19" t="s">
        <v>2</v>
      </c>
    </row>
    <row r="8" spans="1:11" s="8" customFormat="1" ht="18" customHeight="1" x14ac:dyDescent="0.25">
      <c r="A8" s="12" t="s">
        <v>9</v>
      </c>
      <c r="B8" s="11">
        <v>16</v>
      </c>
      <c r="C8" s="37">
        <f t="shared" ref="C8:C11" si="0">B8/8</f>
        <v>2</v>
      </c>
      <c r="D8" s="22" t="s">
        <v>6</v>
      </c>
      <c r="E8" s="15">
        <v>1</v>
      </c>
      <c r="F8" s="15">
        <f>SUM(B12:B13)</f>
        <v>64</v>
      </c>
      <c r="G8" s="40">
        <f>SUM(C12:C13)</f>
        <v>8</v>
      </c>
      <c r="H8" s="16">
        <f>E8*G8</f>
        <v>8</v>
      </c>
    </row>
    <row r="9" spans="1:11" s="8" customFormat="1" ht="18" customHeight="1" x14ac:dyDescent="0.25">
      <c r="A9" s="12" t="s">
        <v>10</v>
      </c>
      <c r="B9" s="11">
        <v>16</v>
      </c>
      <c r="C9" s="37">
        <f t="shared" si="0"/>
        <v>2</v>
      </c>
      <c r="D9" s="22" t="s">
        <v>23</v>
      </c>
      <c r="E9" s="15">
        <v>1</v>
      </c>
      <c r="F9" s="15">
        <v>60</v>
      </c>
      <c r="G9" s="40">
        <f>F9/8</f>
        <v>7.5</v>
      </c>
      <c r="H9" s="16">
        <f t="shared" ref="H9:H11" si="1">E9*G9</f>
        <v>7.5</v>
      </c>
      <c r="I9" s="50">
        <f>SUM(C15:C57)</f>
        <v>23.75</v>
      </c>
      <c r="J9" s="52">
        <f>SUM(H9:H10)</f>
        <v>24</v>
      </c>
    </row>
    <row r="10" spans="1:11" s="8" customFormat="1" ht="18" customHeight="1" x14ac:dyDescent="0.25">
      <c r="A10" s="12" t="s">
        <v>17</v>
      </c>
      <c r="B10" s="11">
        <f>SUM(B16:B57)*0.1</f>
        <v>17</v>
      </c>
      <c r="C10" s="37">
        <f t="shared" si="0"/>
        <v>2.125</v>
      </c>
      <c r="D10" s="22" t="s">
        <v>13</v>
      </c>
      <c r="E10" s="15">
        <v>1</v>
      </c>
      <c r="F10" s="15">
        <v>132</v>
      </c>
      <c r="G10" s="40">
        <f>F10/8</f>
        <v>16.5</v>
      </c>
      <c r="H10" s="16">
        <f t="shared" si="1"/>
        <v>16.5</v>
      </c>
      <c r="I10" s="51"/>
      <c r="J10" s="52"/>
    </row>
    <row r="11" spans="1:11" s="9" customFormat="1" ht="18" customHeight="1" x14ac:dyDescent="0.25">
      <c r="A11" s="12" t="s">
        <v>32</v>
      </c>
      <c r="B11" s="11">
        <v>8</v>
      </c>
      <c r="C11" s="37">
        <f t="shared" si="0"/>
        <v>1</v>
      </c>
      <c r="D11" s="22" t="s">
        <v>12</v>
      </c>
      <c r="E11" s="15">
        <v>1</v>
      </c>
      <c r="F11" s="15">
        <f>SUM(B8:B11)</f>
        <v>57</v>
      </c>
      <c r="G11" s="41">
        <f>SUM(C8:C11)</f>
        <v>7.125</v>
      </c>
      <c r="H11" s="16">
        <f t="shared" si="1"/>
        <v>7.125</v>
      </c>
      <c r="I11" s="8"/>
      <c r="J11" s="27"/>
      <c r="K11" s="8"/>
    </row>
    <row r="12" spans="1:11" s="9" customFormat="1" ht="18" customHeight="1" x14ac:dyDescent="0.25">
      <c r="A12" s="12" t="s">
        <v>33</v>
      </c>
      <c r="B12" s="11">
        <v>48</v>
      </c>
      <c r="C12" s="37">
        <f>B12/8</f>
        <v>6</v>
      </c>
      <c r="D12" s="22" t="s">
        <v>5</v>
      </c>
      <c r="E12" s="15">
        <v>2</v>
      </c>
      <c r="F12" s="15">
        <f>SUM(B59:B60)/2</f>
        <v>30.5</v>
      </c>
      <c r="G12" s="40">
        <f>SUM(C59:C60)/2</f>
        <v>3.8125</v>
      </c>
      <c r="H12" s="40">
        <f>E12*G12</f>
        <v>7.625</v>
      </c>
      <c r="I12" s="8"/>
      <c r="J12" s="27"/>
      <c r="K12" s="8"/>
    </row>
    <row r="13" spans="1:11" s="9" customFormat="1" ht="18" customHeight="1" x14ac:dyDescent="0.25">
      <c r="A13" s="12" t="s">
        <v>21</v>
      </c>
      <c r="B13" s="11">
        <v>16</v>
      </c>
      <c r="C13" s="37">
        <f>B13/8</f>
        <v>2</v>
      </c>
      <c r="D13" s="23" t="s">
        <v>4</v>
      </c>
      <c r="E13" s="15"/>
      <c r="F13" s="29">
        <f>SUM(F8:F12)</f>
        <v>343.5</v>
      </c>
      <c r="G13" s="17"/>
      <c r="H13" s="28">
        <f>SUM(H8:H12)</f>
        <v>46.75</v>
      </c>
      <c r="I13" s="27">
        <f>H13*8</f>
        <v>374</v>
      </c>
      <c r="J13" s="27"/>
      <c r="K13" s="8"/>
    </row>
    <row r="14" spans="1:11" s="9" customFormat="1" ht="18" customHeight="1" x14ac:dyDescent="0.25">
      <c r="A14" s="14" t="s">
        <v>14</v>
      </c>
      <c r="B14" s="14"/>
      <c r="C14" s="14"/>
      <c r="D14" s="8"/>
      <c r="E14" s="8"/>
      <c r="F14" s="8"/>
      <c r="G14" s="8"/>
      <c r="H14" s="8"/>
      <c r="I14" s="8"/>
      <c r="J14" s="8"/>
      <c r="K14" s="8"/>
    </row>
    <row r="15" spans="1:11" s="9" customFormat="1" ht="18" customHeight="1" x14ac:dyDescent="0.25">
      <c r="A15" s="24" t="s">
        <v>189</v>
      </c>
      <c r="B15" s="24">
        <v>20</v>
      </c>
      <c r="C15" s="55">
        <f>B15/8</f>
        <v>2.5</v>
      </c>
      <c r="D15" s="8" t="s">
        <v>7</v>
      </c>
      <c r="E15" s="39">
        <f>SUM(G12,G8,G10)</f>
        <v>28.3125</v>
      </c>
      <c r="F15" s="38"/>
      <c r="G15" s="8" t="s">
        <v>7</v>
      </c>
      <c r="H15" s="8">
        <v>50</v>
      </c>
      <c r="I15" s="8"/>
      <c r="J15" s="8"/>
      <c r="K15" s="8"/>
    </row>
    <row r="16" spans="1:11" s="9" customFormat="1" ht="18" customHeight="1" x14ac:dyDescent="0.25">
      <c r="A16" s="54" t="s">
        <v>35</v>
      </c>
      <c r="B16" s="11"/>
      <c r="C16" s="62">
        <f t="shared" ref="C16:C61" si="2">B16/8</f>
        <v>0</v>
      </c>
      <c r="D16" s="8" t="s">
        <v>20</v>
      </c>
      <c r="E16" s="39">
        <f>H13</f>
        <v>46.75</v>
      </c>
      <c r="G16" s="8" t="s">
        <v>2</v>
      </c>
      <c r="H16" s="39">
        <f>SUM(E16,E21,E25,E29)</f>
        <v>104.9</v>
      </c>
      <c r="I16" s="8"/>
      <c r="J16" s="8"/>
      <c r="K16" s="8"/>
    </row>
    <row r="17" spans="1:12" s="9" customFormat="1" ht="18" customHeight="1" x14ac:dyDescent="0.25">
      <c r="A17" s="54" t="s">
        <v>36</v>
      </c>
      <c r="B17" s="11"/>
      <c r="C17" s="62">
        <f t="shared" si="2"/>
        <v>0</v>
      </c>
      <c r="D17" s="8" t="s">
        <v>34</v>
      </c>
      <c r="E17" s="8">
        <v>3</v>
      </c>
      <c r="G17" s="8"/>
      <c r="H17" s="8"/>
      <c r="I17" s="8"/>
      <c r="J17" s="8"/>
      <c r="K17" s="8"/>
    </row>
    <row r="18" spans="1:12" s="9" customFormat="1" ht="18" customHeight="1" x14ac:dyDescent="0.25">
      <c r="A18" s="54" t="s">
        <v>37</v>
      </c>
      <c r="B18" s="11"/>
      <c r="C18" s="62">
        <f t="shared" si="2"/>
        <v>0</v>
      </c>
      <c r="I18" s="8"/>
      <c r="J18" s="8"/>
      <c r="K18" s="8"/>
      <c r="L18" s="8"/>
    </row>
    <row r="19" spans="1:12" s="9" customFormat="1" ht="18" customHeight="1" x14ac:dyDescent="0.25">
      <c r="A19" s="54" t="s">
        <v>38</v>
      </c>
      <c r="B19" s="11"/>
      <c r="C19" s="62">
        <f t="shared" si="2"/>
        <v>0</v>
      </c>
      <c r="D19" s="72" t="s">
        <v>190</v>
      </c>
      <c r="I19" s="8"/>
      <c r="J19" s="8"/>
      <c r="K19" s="8"/>
      <c r="L19" s="8"/>
    </row>
    <row r="20" spans="1:12" s="9" customFormat="1" ht="18" customHeight="1" x14ac:dyDescent="0.25">
      <c r="A20" s="54" t="s">
        <v>39</v>
      </c>
      <c r="B20" s="11"/>
      <c r="C20" s="62">
        <f t="shared" si="2"/>
        <v>0</v>
      </c>
      <c r="D20" s="8" t="s">
        <v>7</v>
      </c>
      <c r="E20" s="39">
        <f>'Master Data'!F12</f>
        <v>15.774999999999999</v>
      </c>
      <c r="I20" s="8"/>
      <c r="J20" s="8"/>
      <c r="K20" s="8"/>
      <c r="L20" s="8"/>
    </row>
    <row r="21" spans="1:12" s="9" customFormat="1" ht="18" customHeight="1" x14ac:dyDescent="0.25">
      <c r="A21" s="54" t="s">
        <v>40</v>
      </c>
      <c r="B21" s="11"/>
      <c r="C21" s="62">
        <f t="shared" si="2"/>
        <v>0</v>
      </c>
      <c r="D21" s="8" t="s">
        <v>20</v>
      </c>
      <c r="E21" s="39">
        <f>'Master Data'!F13</f>
        <v>18.774999999999999</v>
      </c>
      <c r="I21" s="8"/>
      <c r="J21" s="8"/>
      <c r="K21" s="8"/>
      <c r="L21" s="8"/>
    </row>
    <row r="22" spans="1:12" s="9" customFormat="1" x14ac:dyDescent="0.25">
      <c r="A22" s="54" t="s">
        <v>41</v>
      </c>
      <c r="B22" s="11"/>
      <c r="C22" s="62">
        <f t="shared" si="2"/>
        <v>0</v>
      </c>
      <c r="I22" s="8"/>
      <c r="J22" s="8"/>
      <c r="K22" s="8"/>
      <c r="L22" s="8"/>
    </row>
    <row r="23" spans="1:12" s="9" customFormat="1" ht="18" customHeight="1" x14ac:dyDescent="0.25">
      <c r="A23" s="54" t="s">
        <v>42</v>
      </c>
      <c r="B23" s="11"/>
      <c r="C23" s="62">
        <f t="shared" si="2"/>
        <v>0</v>
      </c>
      <c r="D23" s="72" t="s">
        <v>191</v>
      </c>
      <c r="I23" s="8"/>
      <c r="J23" s="8"/>
      <c r="K23" s="8"/>
      <c r="L23" s="8"/>
    </row>
    <row r="24" spans="1:12" s="9" customFormat="1" ht="18" customHeight="1" x14ac:dyDescent="0.25">
      <c r="A24" s="54" t="s">
        <v>43</v>
      </c>
      <c r="B24" s="11"/>
      <c r="C24" s="62">
        <f t="shared" si="2"/>
        <v>0</v>
      </c>
      <c r="D24" s="8" t="s">
        <v>7</v>
      </c>
      <c r="E24" s="39">
        <f>'Property Setup'!F11</f>
        <v>8.375</v>
      </c>
      <c r="I24" s="8"/>
      <c r="J24" s="8"/>
      <c r="K24" s="8"/>
      <c r="L24" s="8"/>
    </row>
    <row r="25" spans="1:12" x14ac:dyDescent="0.25">
      <c r="A25" s="54" t="s">
        <v>44</v>
      </c>
      <c r="B25" s="11"/>
      <c r="C25" s="62">
        <f t="shared" si="2"/>
        <v>0</v>
      </c>
      <c r="D25" s="8" t="s">
        <v>20</v>
      </c>
      <c r="E25" s="39">
        <f>'Property Setup'!F12</f>
        <v>8.375</v>
      </c>
      <c r="I25" s="8"/>
      <c r="J25" s="8"/>
      <c r="K25" s="8"/>
      <c r="L25" s="8"/>
    </row>
    <row r="26" spans="1:12" ht="16.5" customHeight="1" x14ac:dyDescent="0.25">
      <c r="A26" s="54" t="s">
        <v>45</v>
      </c>
      <c r="B26" s="11"/>
      <c r="C26" s="62">
        <f t="shared" si="2"/>
        <v>0</v>
      </c>
      <c r="D26" s="8"/>
      <c r="E26" s="8"/>
      <c r="F26" s="8"/>
      <c r="G26" s="8"/>
      <c r="H26" s="8"/>
      <c r="I26" s="8"/>
      <c r="J26" s="8"/>
      <c r="K26" s="8"/>
      <c r="L26" s="8"/>
    </row>
    <row r="27" spans="1:12" x14ac:dyDescent="0.25">
      <c r="A27" s="54" t="s">
        <v>46</v>
      </c>
      <c r="B27" s="11"/>
      <c r="C27" s="62">
        <f t="shared" si="2"/>
        <v>0</v>
      </c>
      <c r="D27" s="8" t="s">
        <v>142</v>
      </c>
      <c r="E27" s="8"/>
      <c r="F27" s="8"/>
      <c r="G27" s="8"/>
      <c r="H27" s="8"/>
      <c r="I27" s="8"/>
      <c r="J27" s="8"/>
      <c r="K27" s="8"/>
      <c r="L27" s="8"/>
    </row>
    <row r="28" spans="1:12" ht="18.75" x14ac:dyDescent="0.25">
      <c r="A28" s="24" t="s">
        <v>47</v>
      </c>
      <c r="B28" s="24"/>
      <c r="C28" s="55">
        <f t="shared" si="2"/>
        <v>0</v>
      </c>
      <c r="D28" s="8" t="s">
        <v>7</v>
      </c>
      <c r="E28" s="39">
        <f>Prototyping!F12</f>
        <v>15.5</v>
      </c>
      <c r="F28" s="8"/>
      <c r="G28" s="8"/>
      <c r="H28" s="8"/>
    </row>
    <row r="29" spans="1:12" x14ac:dyDescent="0.25">
      <c r="A29" s="54" t="s">
        <v>48</v>
      </c>
      <c r="B29" s="11">
        <v>2</v>
      </c>
      <c r="C29" s="62">
        <f t="shared" si="2"/>
        <v>0.25</v>
      </c>
      <c r="D29" s="8" t="s">
        <v>20</v>
      </c>
      <c r="E29" s="39">
        <f>Prototyping!F13</f>
        <v>31</v>
      </c>
      <c r="F29" s="8"/>
      <c r="G29" s="8"/>
      <c r="H29" s="8"/>
    </row>
    <row r="30" spans="1:12" x14ac:dyDescent="0.25">
      <c r="A30" s="54" t="s">
        <v>49</v>
      </c>
      <c r="B30" s="11">
        <v>2</v>
      </c>
      <c r="C30" s="62">
        <f t="shared" si="2"/>
        <v>0.25</v>
      </c>
      <c r="D30" s="8"/>
      <c r="E30" s="8"/>
      <c r="F30" s="8"/>
      <c r="G30" s="8"/>
      <c r="H30" s="8"/>
    </row>
    <row r="31" spans="1:12" x14ac:dyDescent="0.25">
      <c r="A31" s="54" t="s">
        <v>50</v>
      </c>
      <c r="B31" s="11">
        <v>4</v>
      </c>
      <c r="C31" s="62">
        <f t="shared" si="2"/>
        <v>0.5</v>
      </c>
      <c r="D31"/>
    </row>
    <row r="32" spans="1:12" x14ac:dyDescent="0.25">
      <c r="A32" s="54" t="s">
        <v>51</v>
      </c>
      <c r="B32" s="11">
        <v>8</v>
      </c>
      <c r="C32" s="62">
        <f t="shared" si="2"/>
        <v>1</v>
      </c>
      <c r="D32"/>
    </row>
    <row r="33" spans="1:10" x14ac:dyDescent="0.25">
      <c r="A33" s="54" t="s">
        <v>52</v>
      </c>
      <c r="B33" s="11">
        <v>8</v>
      </c>
      <c r="C33" s="62">
        <f t="shared" si="2"/>
        <v>1</v>
      </c>
      <c r="D33"/>
    </row>
    <row r="34" spans="1:10" ht="18.75" x14ac:dyDescent="0.25">
      <c r="A34" s="24" t="s">
        <v>53</v>
      </c>
      <c r="B34" s="24"/>
      <c r="C34" s="55">
        <f t="shared" si="2"/>
        <v>0</v>
      </c>
      <c r="D34"/>
    </row>
    <row r="35" spans="1:10" x14ac:dyDescent="0.25">
      <c r="A35" s="54" t="s">
        <v>115</v>
      </c>
      <c r="B35" s="11">
        <v>8</v>
      </c>
      <c r="C35" s="62">
        <f t="shared" si="2"/>
        <v>1</v>
      </c>
      <c r="D35"/>
    </row>
    <row r="36" spans="1:10" x14ac:dyDescent="0.25">
      <c r="A36" s="54" t="s">
        <v>54</v>
      </c>
      <c r="B36" s="11">
        <v>2</v>
      </c>
      <c r="C36" s="62">
        <f t="shared" si="2"/>
        <v>0.25</v>
      </c>
      <c r="D36"/>
    </row>
    <row r="37" spans="1:10" x14ac:dyDescent="0.25">
      <c r="A37" s="54" t="s">
        <v>55</v>
      </c>
      <c r="B37" s="11">
        <v>2</v>
      </c>
      <c r="C37" s="62">
        <f t="shared" si="2"/>
        <v>0.25</v>
      </c>
    </row>
    <row r="38" spans="1:10" x14ac:dyDescent="0.25">
      <c r="A38" s="54" t="s">
        <v>56</v>
      </c>
      <c r="B38" s="56">
        <v>4</v>
      </c>
      <c r="C38" s="62">
        <f t="shared" si="2"/>
        <v>0.5</v>
      </c>
    </row>
    <row r="39" spans="1:10" x14ac:dyDescent="0.25">
      <c r="A39" s="54" t="s">
        <v>57</v>
      </c>
      <c r="B39" s="11">
        <v>8</v>
      </c>
      <c r="C39" s="62">
        <f t="shared" si="2"/>
        <v>1</v>
      </c>
    </row>
    <row r="40" spans="1:10" x14ac:dyDescent="0.25">
      <c r="A40" s="54" t="s">
        <v>58</v>
      </c>
      <c r="B40" s="11">
        <v>2</v>
      </c>
      <c r="C40" s="62">
        <f t="shared" si="2"/>
        <v>0.25</v>
      </c>
    </row>
    <row r="41" spans="1:10" x14ac:dyDescent="0.25">
      <c r="A41" s="54" t="s">
        <v>59</v>
      </c>
      <c r="B41" s="11">
        <v>4</v>
      </c>
      <c r="C41" s="62">
        <f t="shared" si="2"/>
        <v>0.5</v>
      </c>
    </row>
    <row r="42" spans="1:10" x14ac:dyDescent="0.25">
      <c r="A42" s="54" t="s">
        <v>60</v>
      </c>
      <c r="B42" s="11">
        <v>8</v>
      </c>
      <c r="C42" s="62">
        <f t="shared" si="2"/>
        <v>1</v>
      </c>
    </row>
    <row r="43" spans="1:10" x14ac:dyDescent="0.25">
      <c r="A43" s="54" t="s">
        <v>61</v>
      </c>
      <c r="B43" s="11">
        <v>4</v>
      </c>
      <c r="C43" s="62">
        <f t="shared" si="2"/>
        <v>0.5</v>
      </c>
    </row>
    <row r="44" spans="1:10" ht="16.5" x14ac:dyDescent="0.3">
      <c r="A44" s="54" t="s">
        <v>62</v>
      </c>
      <c r="B44" s="11">
        <v>4</v>
      </c>
      <c r="C44" s="62">
        <f t="shared" si="2"/>
        <v>0.5</v>
      </c>
      <c r="J44" s="47"/>
    </row>
    <row r="45" spans="1:10" ht="18.75" x14ac:dyDescent="0.3">
      <c r="A45" s="24" t="s">
        <v>63</v>
      </c>
      <c r="B45" s="24"/>
      <c r="C45" s="55">
        <f t="shared" si="2"/>
        <v>0</v>
      </c>
      <c r="J45" s="47"/>
    </row>
    <row r="46" spans="1:10" ht="16.5" x14ac:dyDescent="0.3">
      <c r="A46" s="54" t="s">
        <v>64</v>
      </c>
      <c r="B46" s="11">
        <v>16</v>
      </c>
      <c r="C46" s="62">
        <f t="shared" si="2"/>
        <v>2</v>
      </c>
      <c r="J46" s="47"/>
    </row>
    <row r="47" spans="1:10" ht="16.5" x14ac:dyDescent="0.3">
      <c r="A47" s="54" t="s">
        <v>65</v>
      </c>
      <c r="B47" s="11">
        <v>12</v>
      </c>
      <c r="C47" s="62">
        <f t="shared" si="2"/>
        <v>1.5</v>
      </c>
      <c r="J47" s="47"/>
    </row>
    <row r="48" spans="1:10" ht="16.5" x14ac:dyDescent="0.3">
      <c r="A48" s="54" t="s">
        <v>66</v>
      </c>
      <c r="B48" s="11">
        <v>12</v>
      </c>
      <c r="C48" s="62">
        <f t="shared" si="2"/>
        <v>1.5</v>
      </c>
      <c r="J48" s="47"/>
    </row>
    <row r="49" spans="1:3" x14ac:dyDescent="0.25">
      <c r="A49" s="54" t="s">
        <v>67</v>
      </c>
      <c r="B49" s="11">
        <v>6</v>
      </c>
      <c r="C49" s="62">
        <f t="shared" si="2"/>
        <v>0.75</v>
      </c>
    </row>
    <row r="50" spans="1:3" ht="31.5" x14ac:dyDescent="0.25">
      <c r="A50" s="54" t="s">
        <v>68</v>
      </c>
      <c r="B50" s="11">
        <v>8</v>
      </c>
      <c r="C50" s="62">
        <f t="shared" si="2"/>
        <v>1</v>
      </c>
    </row>
    <row r="51" spans="1:3" x14ac:dyDescent="0.25">
      <c r="A51" s="54" t="s">
        <v>69</v>
      </c>
      <c r="B51" s="11">
        <v>6</v>
      </c>
      <c r="C51" s="62">
        <f t="shared" si="2"/>
        <v>0.75</v>
      </c>
    </row>
    <row r="52" spans="1:3" ht="18.75" x14ac:dyDescent="0.25">
      <c r="A52" s="24" t="s">
        <v>70</v>
      </c>
      <c r="B52" s="24"/>
      <c r="C52" s="55">
        <f t="shared" si="2"/>
        <v>0</v>
      </c>
    </row>
    <row r="53" spans="1:3" x14ac:dyDescent="0.25">
      <c r="A53" s="54" t="s">
        <v>71</v>
      </c>
      <c r="B53" s="11">
        <v>4</v>
      </c>
      <c r="C53" s="62">
        <f t="shared" si="2"/>
        <v>0.5</v>
      </c>
    </row>
    <row r="54" spans="1:3" x14ac:dyDescent="0.25">
      <c r="A54" s="54" t="s">
        <v>72</v>
      </c>
      <c r="B54" s="11">
        <v>4</v>
      </c>
      <c r="C54" s="62">
        <f t="shared" si="2"/>
        <v>0.5</v>
      </c>
    </row>
    <row r="55" spans="1:3" x14ac:dyDescent="0.25">
      <c r="A55" s="54" t="s">
        <v>73</v>
      </c>
      <c r="B55" s="11">
        <v>8</v>
      </c>
      <c r="C55" s="62">
        <f t="shared" si="2"/>
        <v>1</v>
      </c>
    </row>
    <row r="56" spans="1:3" x14ac:dyDescent="0.25">
      <c r="A56" s="54" t="s">
        <v>74</v>
      </c>
      <c r="B56" s="11">
        <v>8</v>
      </c>
      <c r="C56" s="62">
        <f t="shared" si="2"/>
        <v>1</v>
      </c>
    </row>
    <row r="57" spans="1:3" x14ac:dyDescent="0.25">
      <c r="A57" s="42" t="s">
        <v>75</v>
      </c>
      <c r="B57" s="11">
        <v>16</v>
      </c>
      <c r="C57" s="62">
        <f t="shared" si="2"/>
        <v>2</v>
      </c>
    </row>
    <row r="58" spans="1:3" ht="18.75" x14ac:dyDescent="0.25">
      <c r="A58" s="14" t="s">
        <v>16</v>
      </c>
      <c r="B58" s="14"/>
      <c r="C58" s="55">
        <f t="shared" si="2"/>
        <v>0</v>
      </c>
    </row>
    <row r="59" spans="1:3" x14ac:dyDescent="0.25">
      <c r="A59" s="20" t="s">
        <v>11</v>
      </c>
      <c r="B59" s="11">
        <f>SUM(B15:B57)*0.3</f>
        <v>57</v>
      </c>
      <c r="C59" s="62">
        <f t="shared" si="2"/>
        <v>7.125</v>
      </c>
    </row>
    <row r="60" spans="1:3" x14ac:dyDescent="0.25">
      <c r="A60" s="20" t="s">
        <v>15</v>
      </c>
      <c r="B60" s="11">
        <v>4</v>
      </c>
      <c r="C60" s="62">
        <f t="shared" si="2"/>
        <v>0.5</v>
      </c>
    </row>
    <row r="61" spans="1:3" x14ac:dyDescent="0.25">
      <c r="A61" s="20" t="s">
        <v>22</v>
      </c>
      <c r="B61" s="11">
        <v>4</v>
      </c>
      <c r="C61" s="62">
        <f t="shared" si="2"/>
        <v>0.5</v>
      </c>
    </row>
    <row r="62" spans="1:3" x14ac:dyDescent="0.25">
      <c r="A62" s="31" t="s">
        <v>2</v>
      </c>
      <c r="B62" s="48">
        <f>SUM(B8:B61)</f>
        <v>376</v>
      </c>
      <c r="C62" s="49">
        <f>SUM(C8:C61)</f>
        <v>47</v>
      </c>
    </row>
    <row r="63" spans="1:3" x14ac:dyDescent="0.25">
      <c r="A63" s="43"/>
    </row>
    <row r="64" spans="1:3" x14ac:dyDescent="0.25">
      <c r="A64" s="45" t="s">
        <v>28</v>
      </c>
    </row>
    <row r="65" spans="1:3" x14ac:dyDescent="0.25">
      <c r="A65" s="1" t="s">
        <v>25</v>
      </c>
    </row>
    <row r="66" spans="1:3" x14ac:dyDescent="0.25">
      <c r="A66" s="1" t="s">
        <v>24</v>
      </c>
      <c r="B66" s="45"/>
      <c r="C66" s="46"/>
    </row>
    <row r="67" spans="1:3" x14ac:dyDescent="0.25">
      <c r="A67" s="1" t="s">
        <v>26</v>
      </c>
    </row>
    <row r="68" spans="1:3" x14ac:dyDescent="0.25">
      <c r="A68" s="1" t="s">
        <v>27</v>
      </c>
    </row>
    <row r="70" spans="1:3" x14ac:dyDescent="0.25">
      <c r="A70" s="44"/>
    </row>
    <row r="71" spans="1:3" x14ac:dyDescent="0.25">
      <c r="A71" s="44"/>
    </row>
  </sheetData>
  <mergeCells count="2">
    <mergeCell ref="I9:I10"/>
    <mergeCell ref="J9:J1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9"/>
  <sheetViews>
    <sheetView topLeftCell="A11" workbookViewId="0">
      <selection activeCell="A3" sqref="A3:A44"/>
    </sheetView>
  </sheetViews>
  <sheetFormatPr defaultRowHeight="15.75" x14ac:dyDescent="0.25"/>
  <cols>
    <col min="1" max="1" width="67.625" bestFit="1" customWidth="1"/>
    <col min="2" max="2" width="11.125" customWidth="1"/>
    <col min="3" max="3" width="12.375" customWidth="1"/>
  </cols>
  <sheetData>
    <row r="2" spans="1:10" ht="18.75" x14ac:dyDescent="0.25">
      <c r="A2" s="14" t="s">
        <v>14</v>
      </c>
      <c r="B2" s="14"/>
      <c r="C2" s="14"/>
    </row>
    <row r="3" spans="1:10" ht="18.75" x14ac:dyDescent="0.25">
      <c r="A3" s="24" t="s">
        <v>35</v>
      </c>
      <c r="B3" s="60">
        <v>28</v>
      </c>
      <c r="C3" s="35">
        <f>B3/8</f>
        <v>3.5</v>
      </c>
      <c r="D3" s="8" t="s">
        <v>141</v>
      </c>
      <c r="E3" s="8"/>
      <c r="F3" s="8"/>
      <c r="G3" s="8"/>
      <c r="H3" s="8"/>
    </row>
    <row r="4" spans="1:10" x14ac:dyDescent="0.25">
      <c r="A4" t="s">
        <v>76</v>
      </c>
      <c r="B4" s="11">
        <v>0</v>
      </c>
      <c r="C4" s="57">
        <f t="shared" ref="C4:C44" si="0">B4/8</f>
        <v>0</v>
      </c>
      <c r="D4" s="21"/>
      <c r="E4" s="18" t="s">
        <v>3</v>
      </c>
      <c r="F4" s="26" t="s">
        <v>19</v>
      </c>
      <c r="G4" s="19" t="s">
        <v>1</v>
      </c>
      <c r="H4" s="19" t="s">
        <v>2</v>
      </c>
    </row>
    <row r="5" spans="1:10" x14ac:dyDescent="0.25">
      <c r="A5" t="s">
        <v>77</v>
      </c>
      <c r="B5" s="11">
        <v>0</v>
      </c>
      <c r="C5" s="57">
        <f t="shared" si="0"/>
        <v>0</v>
      </c>
      <c r="D5" s="22" t="s">
        <v>6</v>
      </c>
      <c r="E5" s="15">
        <v>1</v>
      </c>
      <c r="F5" s="15">
        <f>SUM('Member Management'!B24:B25)</f>
        <v>0</v>
      </c>
      <c r="G5" s="40">
        <f>SUM('Member Management'!C24:C25)</f>
        <v>0</v>
      </c>
      <c r="H5" s="16">
        <f>E5*G5</f>
        <v>0</v>
      </c>
    </row>
    <row r="6" spans="1:10" x14ac:dyDescent="0.25">
      <c r="A6" t="s">
        <v>78</v>
      </c>
      <c r="B6" s="11">
        <v>0</v>
      </c>
      <c r="C6" s="57">
        <f t="shared" si="0"/>
        <v>0</v>
      </c>
      <c r="D6" s="22" t="s">
        <v>23</v>
      </c>
      <c r="E6" s="15">
        <v>1</v>
      </c>
      <c r="F6" s="15">
        <v>24</v>
      </c>
      <c r="G6" s="40">
        <f>F6/8</f>
        <v>3</v>
      </c>
      <c r="H6" s="16">
        <f>E6*G6</f>
        <v>3</v>
      </c>
    </row>
    <row r="7" spans="1:10" x14ac:dyDescent="0.25">
      <c r="A7" t="s">
        <v>79</v>
      </c>
      <c r="B7" s="11">
        <v>0</v>
      </c>
      <c r="C7" s="57">
        <f t="shared" si="0"/>
        <v>0</v>
      </c>
      <c r="D7" s="22" t="s">
        <v>13</v>
      </c>
      <c r="E7" s="15">
        <v>1</v>
      </c>
      <c r="F7" s="15">
        <v>88</v>
      </c>
      <c r="G7" s="40">
        <f>F7/8</f>
        <v>11</v>
      </c>
      <c r="H7" s="16">
        <f>E7*G7</f>
        <v>11</v>
      </c>
      <c r="I7" s="63">
        <f>SUM(C3:C44)</f>
        <v>14.25</v>
      </c>
      <c r="J7">
        <f>SUM(H6:H7)</f>
        <v>14</v>
      </c>
    </row>
    <row r="8" spans="1:10" x14ac:dyDescent="0.25">
      <c r="A8" t="s">
        <v>80</v>
      </c>
      <c r="B8" s="11">
        <v>0</v>
      </c>
      <c r="C8" s="57">
        <f t="shared" si="0"/>
        <v>0</v>
      </c>
      <c r="D8" s="22" t="s">
        <v>12</v>
      </c>
      <c r="E8" s="15">
        <v>1</v>
      </c>
      <c r="F8" s="64"/>
      <c r="G8" s="65">
        <f>SUM('Member Management'!C20:C23)</f>
        <v>0</v>
      </c>
      <c r="H8" s="16">
        <f>E8*G8</f>
        <v>0</v>
      </c>
    </row>
    <row r="9" spans="1:10" x14ac:dyDescent="0.25">
      <c r="A9" t="s">
        <v>81</v>
      </c>
      <c r="B9" s="11">
        <v>0</v>
      </c>
      <c r="C9" s="57">
        <f t="shared" si="0"/>
        <v>0</v>
      </c>
      <c r="D9" s="22" t="s">
        <v>5</v>
      </c>
      <c r="E9" s="15">
        <v>1</v>
      </c>
      <c r="F9" s="64">
        <f>SUM(B46:B47)</f>
        <v>38.199999999999996</v>
      </c>
      <c r="G9" s="40">
        <f>F9/8</f>
        <v>4.7749999999999995</v>
      </c>
      <c r="H9" s="40">
        <f>E9*G9</f>
        <v>4.7749999999999995</v>
      </c>
    </row>
    <row r="10" spans="1:10" x14ac:dyDescent="0.25">
      <c r="A10" t="s">
        <v>40</v>
      </c>
      <c r="B10" s="11">
        <v>0</v>
      </c>
      <c r="C10" s="57">
        <f t="shared" si="0"/>
        <v>0</v>
      </c>
      <c r="D10" s="23" t="s">
        <v>4</v>
      </c>
      <c r="E10" s="15"/>
      <c r="F10" s="29">
        <f>SUM(F5:F9)</f>
        <v>150.19999999999999</v>
      </c>
      <c r="G10" s="17"/>
      <c r="H10" s="28">
        <f>SUM(H5:H9)</f>
        <v>18.774999999999999</v>
      </c>
    </row>
    <row r="11" spans="1:10" x14ac:dyDescent="0.25">
      <c r="A11" t="s">
        <v>82</v>
      </c>
      <c r="B11" s="11">
        <v>0</v>
      </c>
      <c r="C11" s="57">
        <f t="shared" si="0"/>
        <v>0</v>
      </c>
    </row>
    <row r="12" spans="1:10" x14ac:dyDescent="0.25">
      <c r="A12" t="s">
        <v>83</v>
      </c>
      <c r="B12" s="11">
        <v>0</v>
      </c>
      <c r="C12" s="57">
        <f t="shared" si="0"/>
        <v>0</v>
      </c>
      <c r="D12" s="8" t="s">
        <v>7</v>
      </c>
      <c r="F12" s="66">
        <f>SUM(G9,G7)</f>
        <v>15.774999999999999</v>
      </c>
    </row>
    <row r="13" spans="1:10" x14ac:dyDescent="0.25">
      <c r="A13" t="s">
        <v>84</v>
      </c>
      <c r="B13" s="11">
        <v>0</v>
      </c>
      <c r="C13" s="57">
        <f t="shared" si="0"/>
        <v>0</v>
      </c>
      <c r="D13" s="8" t="s">
        <v>20</v>
      </c>
      <c r="F13" s="63">
        <f>H10</f>
        <v>18.774999999999999</v>
      </c>
    </row>
    <row r="14" spans="1:10" x14ac:dyDescent="0.25">
      <c r="A14" t="s">
        <v>85</v>
      </c>
      <c r="B14" s="11">
        <v>0</v>
      </c>
      <c r="C14" s="57">
        <f t="shared" si="0"/>
        <v>0</v>
      </c>
    </row>
    <row r="15" spans="1:10" x14ac:dyDescent="0.25">
      <c r="A15" t="s">
        <v>86</v>
      </c>
      <c r="B15" s="11">
        <v>0</v>
      </c>
      <c r="C15" s="57">
        <f t="shared" si="0"/>
        <v>0</v>
      </c>
    </row>
    <row r="16" spans="1:10" x14ac:dyDescent="0.25">
      <c r="A16" t="s">
        <v>87</v>
      </c>
      <c r="B16" s="11">
        <v>0</v>
      </c>
      <c r="C16" s="57">
        <f t="shared" si="0"/>
        <v>0</v>
      </c>
    </row>
    <row r="17" spans="1:3" x14ac:dyDescent="0.25">
      <c r="A17" t="s">
        <v>88</v>
      </c>
      <c r="B17" s="11">
        <v>0</v>
      </c>
      <c r="C17" s="57">
        <f t="shared" si="0"/>
        <v>0</v>
      </c>
    </row>
    <row r="18" spans="1:3" ht="18.75" x14ac:dyDescent="0.25">
      <c r="A18" s="24" t="s">
        <v>89</v>
      </c>
      <c r="B18" s="60">
        <v>40</v>
      </c>
      <c r="C18" s="35">
        <f t="shared" si="0"/>
        <v>5</v>
      </c>
    </row>
    <row r="19" spans="1:3" x14ac:dyDescent="0.25">
      <c r="A19" t="s">
        <v>90</v>
      </c>
      <c r="B19" s="11">
        <v>0</v>
      </c>
      <c r="C19" s="57">
        <f t="shared" si="0"/>
        <v>0</v>
      </c>
    </row>
    <row r="20" spans="1:3" x14ac:dyDescent="0.25">
      <c r="A20" t="s">
        <v>91</v>
      </c>
      <c r="B20" s="11">
        <v>0</v>
      </c>
      <c r="C20" s="57">
        <f t="shared" si="0"/>
        <v>0</v>
      </c>
    </row>
    <row r="21" spans="1:3" x14ac:dyDescent="0.25">
      <c r="A21" t="s">
        <v>92</v>
      </c>
      <c r="B21" s="11">
        <v>0</v>
      </c>
      <c r="C21" s="57">
        <f t="shared" si="0"/>
        <v>0</v>
      </c>
    </row>
    <row r="22" spans="1:3" x14ac:dyDescent="0.25">
      <c r="A22" t="s">
        <v>93</v>
      </c>
      <c r="B22" s="11">
        <v>0</v>
      </c>
      <c r="C22" s="57">
        <f t="shared" si="0"/>
        <v>0</v>
      </c>
    </row>
    <row r="23" spans="1:3" x14ac:dyDescent="0.25">
      <c r="A23" t="s">
        <v>94</v>
      </c>
      <c r="B23" s="11">
        <v>0</v>
      </c>
      <c r="C23" s="57">
        <f t="shared" si="0"/>
        <v>0</v>
      </c>
    </row>
    <row r="24" spans="1:3" x14ac:dyDescent="0.25">
      <c r="A24" t="s">
        <v>95</v>
      </c>
      <c r="B24" s="11">
        <v>0</v>
      </c>
      <c r="C24" s="57">
        <f t="shared" si="0"/>
        <v>0</v>
      </c>
    </row>
    <row r="25" spans="1:3" x14ac:dyDescent="0.25">
      <c r="A25" t="s">
        <v>96</v>
      </c>
      <c r="B25" s="11">
        <v>0</v>
      </c>
      <c r="C25" s="57">
        <f t="shared" si="0"/>
        <v>0</v>
      </c>
    </row>
    <row r="26" spans="1:3" x14ac:dyDescent="0.25">
      <c r="A26" t="s">
        <v>97</v>
      </c>
      <c r="B26" s="11">
        <v>0</v>
      </c>
      <c r="C26" s="57">
        <f t="shared" si="0"/>
        <v>0</v>
      </c>
    </row>
    <row r="27" spans="1:3" x14ac:dyDescent="0.25">
      <c r="A27" t="s">
        <v>98</v>
      </c>
      <c r="B27" s="11">
        <v>0</v>
      </c>
      <c r="C27" s="57">
        <f t="shared" si="0"/>
        <v>0</v>
      </c>
    </row>
    <row r="28" spans="1:3" x14ac:dyDescent="0.25">
      <c r="A28" t="s">
        <v>99</v>
      </c>
      <c r="B28" s="11">
        <v>0</v>
      </c>
      <c r="C28" s="57">
        <f t="shared" si="0"/>
        <v>0</v>
      </c>
    </row>
    <row r="29" spans="1:3" x14ac:dyDescent="0.25">
      <c r="A29" t="s">
        <v>100</v>
      </c>
      <c r="B29" s="11">
        <v>0</v>
      </c>
      <c r="C29" s="57">
        <f t="shared" si="0"/>
        <v>0</v>
      </c>
    </row>
    <row r="30" spans="1:3" x14ac:dyDescent="0.25">
      <c r="A30" t="s">
        <v>101</v>
      </c>
      <c r="B30" s="11">
        <v>0</v>
      </c>
      <c r="C30" s="57">
        <f t="shared" si="0"/>
        <v>0</v>
      </c>
    </row>
    <row r="31" spans="1:3" x14ac:dyDescent="0.25">
      <c r="A31" t="s">
        <v>102</v>
      </c>
      <c r="B31" s="11">
        <v>0</v>
      </c>
      <c r="C31" s="57">
        <f t="shared" si="0"/>
        <v>0</v>
      </c>
    </row>
    <row r="32" spans="1:3" x14ac:dyDescent="0.25">
      <c r="A32" t="s">
        <v>103</v>
      </c>
      <c r="B32" s="11">
        <v>0</v>
      </c>
      <c r="C32" s="57">
        <f t="shared" si="0"/>
        <v>0</v>
      </c>
    </row>
    <row r="33" spans="1:3" x14ac:dyDescent="0.25">
      <c r="A33" t="s">
        <v>104</v>
      </c>
      <c r="B33" s="11">
        <v>0</v>
      </c>
      <c r="C33" s="57">
        <f t="shared" si="0"/>
        <v>0</v>
      </c>
    </row>
    <row r="34" spans="1:3" x14ac:dyDescent="0.25">
      <c r="A34" t="s">
        <v>105</v>
      </c>
      <c r="B34" s="11">
        <v>0</v>
      </c>
      <c r="C34" s="57">
        <f t="shared" si="0"/>
        <v>0</v>
      </c>
    </row>
    <row r="35" spans="1:3" x14ac:dyDescent="0.25">
      <c r="A35" t="s">
        <v>106</v>
      </c>
      <c r="B35" s="11">
        <v>0</v>
      </c>
      <c r="C35" s="57">
        <f t="shared" si="0"/>
        <v>0</v>
      </c>
    </row>
    <row r="36" spans="1:3" x14ac:dyDescent="0.25">
      <c r="A36" t="s">
        <v>107</v>
      </c>
      <c r="B36" s="11">
        <v>0</v>
      </c>
      <c r="C36" s="57">
        <f t="shared" si="0"/>
        <v>0</v>
      </c>
    </row>
    <row r="37" spans="1:3" x14ac:dyDescent="0.25">
      <c r="A37" t="s">
        <v>108</v>
      </c>
      <c r="B37" s="11">
        <v>0</v>
      </c>
      <c r="C37" s="57">
        <f t="shared" si="0"/>
        <v>0</v>
      </c>
    </row>
    <row r="38" spans="1:3" ht="18.75" x14ac:dyDescent="0.25">
      <c r="A38" s="24" t="s">
        <v>53</v>
      </c>
      <c r="B38" s="24"/>
      <c r="C38" s="58"/>
    </row>
    <row r="39" spans="1:3" x14ac:dyDescent="0.25">
      <c r="A39" t="s">
        <v>109</v>
      </c>
      <c r="B39" s="11">
        <v>8</v>
      </c>
      <c r="C39" s="58">
        <f t="shared" si="0"/>
        <v>1</v>
      </c>
    </row>
    <row r="40" spans="1:3" x14ac:dyDescent="0.25">
      <c r="A40" t="s">
        <v>110</v>
      </c>
      <c r="B40" s="11">
        <v>4</v>
      </c>
      <c r="C40" s="58">
        <f t="shared" si="0"/>
        <v>0.5</v>
      </c>
    </row>
    <row r="41" spans="1:3" x14ac:dyDescent="0.25">
      <c r="A41" t="s">
        <v>111</v>
      </c>
      <c r="B41" s="11">
        <v>16</v>
      </c>
      <c r="C41" s="58">
        <f t="shared" si="0"/>
        <v>2</v>
      </c>
    </row>
    <row r="42" spans="1:3" x14ac:dyDescent="0.25">
      <c r="A42" t="s">
        <v>112</v>
      </c>
      <c r="B42" s="11">
        <v>8</v>
      </c>
      <c r="C42" s="58">
        <f t="shared" si="0"/>
        <v>1</v>
      </c>
    </row>
    <row r="43" spans="1:3" x14ac:dyDescent="0.25">
      <c r="A43" t="s">
        <v>113</v>
      </c>
      <c r="B43" s="11">
        <v>8</v>
      </c>
      <c r="C43" s="58">
        <f t="shared" si="0"/>
        <v>1</v>
      </c>
    </row>
    <row r="44" spans="1:3" x14ac:dyDescent="0.25">
      <c r="A44" t="s">
        <v>114</v>
      </c>
      <c r="B44" s="11">
        <v>2</v>
      </c>
      <c r="C44" s="62">
        <f t="shared" si="0"/>
        <v>0.25</v>
      </c>
    </row>
    <row r="45" spans="1:3" ht="18.75" x14ac:dyDescent="0.25">
      <c r="A45" s="14" t="s">
        <v>16</v>
      </c>
      <c r="B45" s="14"/>
      <c r="C45" s="59">
        <f t="shared" ref="C45:C48" si="1">B45/8</f>
        <v>0</v>
      </c>
    </row>
    <row r="46" spans="1:3" x14ac:dyDescent="0.25">
      <c r="A46" s="20" t="s">
        <v>11</v>
      </c>
      <c r="B46" s="11">
        <f>SUM(B3:B44)*0.3</f>
        <v>34.199999999999996</v>
      </c>
      <c r="C46" s="37">
        <f t="shared" si="1"/>
        <v>4.2749999999999995</v>
      </c>
    </row>
    <row r="47" spans="1:3" x14ac:dyDescent="0.25">
      <c r="A47" s="20" t="s">
        <v>15</v>
      </c>
      <c r="B47" s="11">
        <v>4</v>
      </c>
      <c r="C47" s="37">
        <f t="shared" si="1"/>
        <v>0.5</v>
      </c>
    </row>
    <row r="48" spans="1:3" x14ac:dyDescent="0.25">
      <c r="A48" s="20" t="s">
        <v>22</v>
      </c>
      <c r="B48" s="11">
        <v>4</v>
      </c>
      <c r="C48" s="37">
        <f t="shared" si="1"/>
        <v>0.5</v>
      </c>
    </row>
    <row r="49" spans="1:3" x14ac:dyDescent="0.25">
      <c r="A49" s="31" t="s">
        <v>2</v>
      </c>
      <c r="B49" s="48">
        <f>SUM(B3:B48)</f>
        <v>156.19999999999999</v>
      </c>
      <c r="C49" s="49">
        <f>SUM(C3:C48)</f>
        <v>19.524999999999999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F11" sqref="F11"/>
    </sheetView>
  </sheetViews>
  <sheetFormatPr defaultRowHeight="15.75" x14ac:dyDescent="0.25"/>
  <cols>
    <col min="1" max="1" width="67.625" bestFit="1" customWidth="1"/>
  </cols>
  <sheetData>
    <row r="1" spans="1:10" ht="18.75" x14ac:dyDescent="0.25">
      <c r="A1" s="14" t="s">
        <v>14</v>
      </c>
      <c r="B1" s="14"/>
      <c r="C1" s="14"/>
    </row>
    <row r="2" spans="1:10" ht="18.75" x14ac:dyDescent="0.25">
      <c r="A2" s="24" t="s">
        <v>116</v>
      </c>
      <c r="B2" s="60">
        <v>32</v>
      </c>
      <c r="C2" s="35">
        <f>B2/8</f>
        <v>4</v>
      </c>
      <c r="D2" s="8" t="s">
        <v>141</v>
      </c>
      <c r="E2" s="8"/>
      <c r="F2" s="8"/>
      <c r="G2" s="8"/>
      <c r="H2" s="8"/>
    </row>
    <row r="3" spans="1:10" x14ac:dyDescent="0.25">
      <c r="A3" t="s">
        <v>117</v>
      </c>
      <c r="B3" s="11">
        <v>0</v>
      </c>
      <c r="C3" s="57">
        <f t="shared" ref="C3:C29" si="0">B3/8</f>
        <v>0</v>
      </c>
      <c r="D3" s="21"/>
      <c r="E3" s="18" t="s">
        <v>3</v>
      </c>
      <c r="F3" s="26" t="s">
        <v>19</v>
      </c>
      <c r="G3" s="19" t="s">
        <v>1</v>
      </c>
      <c r="H3" s="19" t="s">
        <v>2</v>
      </c>
    </row>
    <row r="4" spans="1:10" x14ac:dyDescent="0.25">
      <c r="A4" t="s">
        <v>118</v>
      </c>
      <c r="B4" s="11">
        <v>0</v>
      </c>
      <c r="C4" s="57">
        <f t="shared" si="0"/>
        <v>0</v>
      </c>
      <c r="D4" s="22" t="s">
        <v>6</v>
      </c>
      <c r="E4" s="15">
        <v>1</v>
      </c>
      <c r="F4" s="15">
        <f>SUM('Member Management'!B23:B24)</f>
        <v>0</v>
      </c>
      <c r="G4" s="40">
        <f>SUM('Member Management'!C23:C24)</f>
        <v>0</v>
      </c>
      <c r="H4" s="16">
        <f>E4*G4</f>
        <v>0</v>
      </c>
    </row>
    <row r="5" spans="1:10" x14ac:dyDescent="0.25">
      <c r="A5" t="s">
        <v>119</v>
      </c>
      <c r="B5" s="11">
        <v>0</v>
      </c>
      <c r="C5" s="57">
        <f t="shared" si="0"/>
        <v>0</v>
      </c>
      <c r="D5" s="22" t="s">
        <v>23</v>
      </c>
      <c r="E5" s="15">
        <v>1</v>
      </c>
      <c r="F5" s="15">
        <v>0</v>
      </c>
      <c r="G5" s="40">
        <f>F5/8</f>
        <v>0</v>
      </c>
      <c r="H5" s="16">
        <f>E5*G5</f>
        <v>0</v>
      </c>
    </row>
    <row r="6" spans="1:10" x14ac:dyDescent="0.25">
      <c r="A6" t="s">
        <v>120</v>
      </c>
      <c r="B6" s="11">
        <v>0</v>
      </c>
      <c r="C6" s="57">
        <f t="shared" si="0"/>
        <v>0</v>
      </c>
      <c r="D6" s="22" t="s">
        <v>13</v>
      </c>
      <c r="E6" s="15">
        <v>1</v>
      </c>
      <c r="F6" s="15">
        <v>48</v>
      </c>
      <c r="G6" s="40">
        <f>F6/8</f>
        <v>6</v>
      </c>
      <c r="H6" s="16">
        <f>E6*G6</f>
        <v>6</v>
      </c>
      <c r="I6" s="63">
        <f>SUM(C2:C25)</f>
        <v>6.25</v>
      </c>
      <c r="J6">
        <f>SUM(H5:H6)</f>
        <v>6</v>
      </c>
    </row>
    <row r="7" spans="1:10" x14ac:dyDescent="0.25">
      <c r="A7" t="s">
        <v>121</v>
      </c>
      <c r="B7" s="11">
        <v>0</v>
      </c>
      <c r="C7" s="57">
        <f t="shared" si="0"/>
        <v>0</v>
      </c>
      <c r="D7" s="22" t="s">
        <v>12</v>
      </c>
      <c r="E7" s="15">
        <v>1</v>
      </c>
      <c r="F7" s="64"/>
      <c r="G7" s="65">
        <f>SUM('Member Management'!C19:C22)</f>
        <v>0</v>
      </c>
      <c r="H7" s="16">
        <f>E7*G7</f>
        <v>0</v>
      </c>
    </row>
    <row r="8" spans="1:10" x14ac:dyDescent="0.25">
      <c r="A8" t="s">
        <v>122</v>
      </c>
      <c r="B8" s="11">
        <v>0</v>
      </c>
      <c r="C8" s="57">
        <f t="shared" si="0"/>
        <v>0</v>
      </c>
      <c r="D8" s="22" t="s">
        <v>5</v>
      </c>
      <c r="E8" s="15">
        <v>1</v>
      </c>
      <c r="F8" s="64">
        <f>SUM(B27:B28)</f>
        <v>19</v>
      </c>
      <c r="G8" s="40">
        <f>F8/8</f>
        <v>2.375</v>
      </c>
      <c r="H8" s="40">
        <f>E8*G8</f>
        <v>2.375</v>
      </c>
    </row>
    <row r="9" spans="1:10" x14ac:dyDescent="0.25">
      <c r="A9" t="s">
        <v>123</v>
      </c>
      <c r="B9" s="11">
        <v>0</v>
      </c>
      <c r="C9" s="57">
        <f t="shared" si="0"/>
        <v>0</v>
      </c>
      <c r="D9" s="23" t="s">
        <v>4</v>
      </c>
      <c r="E9" s="15"/>
      <c r="F9" s="29">
        <f>SUM(F4:F8)</f>
        <v>67</v>
      </c>
      <c r="G9" s="17"/>
      <c r="H9" s="28">
        <f>SUM(H4:H8)</f>
        <v>8.375</v>
      </c>
    </row>
    <row r="10" spans="1:10" x14ac:dyDescent="0.25">
      <c r="A10" t="s">
        <v>124</v>
      </c>
      <c r="B10" s="11">
        <v>0</v>
      </c>
      <c r="C10" s="57">
        <f t="shared" si="0"/>
        <v>0</v>
      </c>
    </row>
    <row r="11" spans="1:10" x14ac:dyDescent="0.25">
      <c r="A11" t="s">
        <v>125</v>
      </c>
      <c r="B11" s="11">
        <v>0</v>
      </c>
      <c r="C11" s="57">
        <f t="shared" si="0"/>
        <v>0</v>
      </c>
      <c r="D11" s="8" t="s">
        <v>7</v>
      </c>
      <c r="F11" s="66">
        <f>SUM(G8,G6)</f>
        <v>8.375</v>
      </c>
    </row>
    <row r="12" spans="1:10" x14ac:dyDescent="0.25">
      <c r="A12" t="s">
        <v>126</v>
      </c>
      <c r="B12" s="11">
        <v>0</v>
      </c>
      <c r="C12" s="57">
        <f t="shared" si="0"/>
        <v>0</v>
      </c>
      <c r="D12" s="8" t="s">
        <v>20</v>
      </c>
      <c r="F12" s="66">
        <f>H9</f>
        <v>8.375</v>
      </c>
    </row>
    <row r="13" spans="1:10" x14ac:dyDescent="0.25">
      <c r="A13" t="s">
        <v>127</v>
      </c>
      <c r="B13" s="11">
        <v>0</v>
      </c>
      <c r="C13" s="57">
        <f t="shared" si="0"/>
        <v>0</v>
      </c>
    </row>
    <row r="14" spans="1:10" x14ac:dyDescent="0.25">
      <c r="A14" t="s">
        <v>128</v>
      </c>
      <c r="B14" s="11">
        <v>0</v>
      </c>
      <c r="C14" s="57">
        <f t="shared" si="0"/>
        <v>0</v>
      </c>
    </row>
    <row r="15" spans="1:10" x14ac:dyDescent="0.25">
      <c r="A15" t="s">
        <v>129</v>
      </c>
      <c r="B15" s="11">
        <v>0</v>
      </c>
      <c r="C15" s="57">
        <f t="shared" si="0"/>
        <v>0</v>
      </c>
    </row>
    <row r="16" spans="1:10" x14ac:dyDescent="0.25">
      <c r="A16" t="s">
        <v>130</v>
      </c>
      <c r="B16" s="11">
        <v>0</v>
      </c>
      <c r="C16" s="57">
        <f t="shared" si="0"/>
        <v>0</v>
      </c>
    </row>
    <row r="17" spans="1:3" x14ac:dyDescent="0.25">
      <c r="A17" t="s">
        <v>131</v>
      </c>
      <c r="B17" s="11">
        <v>0</v>
      </c>
      <c r="C17" s="57">
        <f t="shared" si="0"/>
        <v>0</v>
      </c>
    </row>
    <row r="18" spans="1:3" x14ac:dyDescent="0.25">
      <c r="A18" t="s">
        <v>132</v>
      </c>
      <c r="B18" s="11">
        <v>0</v>
      </c>
      <c r="C18" s="57">
        <f t="shared" si="0"/>
        <v>0</v>
      </c>
    </row>
    <row r="19" spans="1:3" ht="18.75" x14ac:dyDescent="0.25">
      <c r="A19" s="24" t="s">
        <v>133</v>
      </c>
      <c r="B19" s="60">
        <v>18</v>
      </c>
      <c r="C19" s="35">
        <f t="shared" si="0"/>
        <v>2.25</v>
      </c>
    </row>
    <row r="20" spans="1:3" x14ac:dyDescent="0.25">
      <c r="A20" t="s">
        <v>134</v>
      </c>
      <c r="B20" s="11">
        <v>0</v>
      </c>
      <c r="C20" s="57">
        <f t="shared" si="0"/>
        <v>0</v>
      </c>
    </row>
    <row r="21" spans="1:3" x14ac:dyDescent="0.25">
      <c r="A21" t="s">
        <v>135</v>
      </c>
      <c r="B21" s="11">
        <v>0</v>
      </c>
      <c r="C21" s="57">
        <f t="shared" si="0"/>
        <v>0</v>
      </c>
    </row>
    <row r="22" spans="1:3" x14ac:dyDescent="0.25">
      <c r="A22" t="s">
        <v>136</v>
      </c>
      <c r="B22" s="11">
        <v>0</v>
      </c>
      <c r="C22" s="57">
        <f t="shared" si="0"/>
        <v>0</v>
      </c>
    </row>
    <row r="23" spans="1:3" x14ac:dyDescent="0.25">
      <c r="A23" t="s">
        <v>137</v>
      </c>
      <c r="B23" s="11">
        <v>0</v>
      </c>
      <c r="C23" s="57">
        <f t="shared" si="0"/>
        <v>0</v>
      </c>
    </row>
    <row r="24" spans="1:3" x14ac:dyDescent="0.25">
      <c r="A24" t="s">
        <v>138</v>
      </c>
      <c r="B24" s="11">
        <v>0</v>
      </c>
      <c r="C24" s="57">
        <f t="shared" si="0"/>
        <v>0</v>
      </c>
    </row>
    <row r="25" spans="1:3" x14ac:dyDescent="0.25">
      <c r="A25" t="s">
        <v>139</v>
      </c>
      <c r="B25" s="11">
        <v>0</v>
      </c>
      <c r="C25" s="57">
        <f t="shared" si="0"/>
        <v>0</v>
      </c>
    </row>
    <row r="26" spans="1:3" ht="18.75" x14ac:dyDescent="0.25">
      <c r="A26" s="14" t="s">
        <v>16</v>
      </c>
      <c r="B26" s="14"/>
      <c r="C26" s="37">
        <f t="shared" si="0"/>
        <v>0</v>
      </c>
    </row>
    <row r="27" spans="1:3" x14ac:dyDescent="0.25">
      <c r="A27" s="20" t="s">
        <v>11</v>
      </c>
      <c r="B27" s="11">
        <f>SUM(B2:B25)*0.3</f>
        <v>15</v>
      </c>
      <c r="C27" s="37">
        <f t="shared" si="0"/>
        <v>1.875</v>
      </c>
    </row>
    <row r="28" spans="1:3" x14ac:dyDescent="0.25">
      <c r="A28" s="20" t="s">
        <v>15</v>
      </c>
      <c r="B28" s="11">
        <v>4</v>
      </c>
      <c r="C28" s="37">
        <f t="shared" si="0"/>
        <v>0.5</v>
      </c>
    </row>
    <row r="29" spans="1:3" x14ac:dyDescent="0.25">
      <c r="A29" s="20" t="s">
        <v>22</v>
      </c>
      <c r="B29" s="11">
        <v>4</v>
      </c>
      <c r="C29" s="37">
        <f t="shared" si="0"/>
        <v>0.5</v>
      </c>
    </row>
    <row r="30" spans="1:3" x14ac:dyDescent="0.25">
      <c r="A30" s="31" t="s">
        <v>2</v>
      </c>
      <c r="B30" s="48">
        <f>SUM(B2:B29)</f>
        <v>73</v>
      </c>
      <c r="C30" s="49">
        <f>SUM(C2:C29)</f>
        <v>9.125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selection activeCell="C11" sqref="C11"/>
    </sheetView>
  </sheetViews>
  <sheetFormatPr defaultRowHeight="15.75" x14ac:dyDescent="0.25"/>
  <cols>
    <col min="1" max="1" width="62" customWidth="1"/>
    <col min="4" max="4" width="23.625" bestFit="1" customWidth="1"/>
  </cols>
  <sheetData>
    <row r="1" spans="1:10" ht="18.75" x14ac:dyDescent="0.25">
      <c r="A1" s="14" t="s">
        <v>142</v>
      </c>
      <c r="B1" s="14"/>
      <c r="C1" s="14"/>
    </row>
    <row r="2" spans="1:10" ht="18.75" x14ac:dyDescent="0.25">
      <c r="A2" s="68" t="s">
        <v>143</v>
      </c>
      <c r="B2" s="67"/>
      <c r="C2" s="55"/>
    </row>
    <row r="3" spans="1:10" x14ac:dyDescent="0.25">
      <c r="A3" s="53" t="s">
        <v>144</v>
      </c>
      <c r="B3" s="11">
        <v>3</v>
      </c>
      <c r="C3" s="62">
        <f t="shared" ref="C3:C47" si="0">B3/8</f>
        <v>0.375</v>
      </c>
      <c r="D3" s="8" t="s">
        <v>142</v>
      </c>
      <c r="E3" s="8"/>
      <c r="F3" s="8"/>
      <c r="G3" s="8"/>
      <c r="H3" s="8"/>
    </row>
    <row r="4" spans="1:10" ht="31.5" x14ac:dyDescent="0.25">
      <c r="A4" s="53" t="s">
        <v>145</v>
      </c>
      <c r="B4" s="11">
        <v>3</v>
      </c>
      <c r="C4" s="62">
        <f t="shared" si="0"/>
        <v>0.375</v>
      </c>
      <c r="D4" s="21"/>
      <c r="E4" s="18" t="s">
        <v>3</v>
      </c>
      <c r="F4" s="26" t="s">
        <v>19</v>
      </c>
      <c r="G4" s="19" t="s">
        <v>1</v>
      </c>
      <c r="H4" s="19" t="s">
        <v>2</v>
      </c>
    </row>
    <row r="5" spans="1:10" ht="31.5" x14ac:dyDescent="0.25">
      <c r="A5" s="53" t="s">
        <v>146</v>
      </c>
      <c r="B5" s="11">
        <v>4</v>
      </c>
      <c r="C5" s="62">
        <f t="shared" si="0"/>
        <v>0.5</v>
      </c>
      <c r="D5" s="22" t="s">
        <v>6</v>
      </c>
      <c r="E5" s="15">
        <v>2</v>
      </c>
      <c r="F5" s="15">
        <f>SUM(B3:B49)/2</f>
        <v>124</v>
      </c>
      <c r="G5" s="40">
        <f>F5/8</f>
        <v>15.5</v>
      </c>
      <c r="H5" s="16">
        <f>E5*G5</f>
        <v>31</v>
      </c>
    </row>
    <row r="6" spans="1:10" x14ac:dyDescent="0.25">
      <c r="A6" s="53" t="s">
        <v>147</v>
      </c>
      <c r="B6" s="11">
        <v>3</v>
      </c>
      <c r="C6" s="62">
        <f t="shared" si="0"/>
        <v>0.375</v>
      </c>
      <c r="D6" s="22" t="s">
        <v>23</v>
      </c>
      <c r="E6" s="15">
        <v>1</v>
      </c>
      <c r="F6" s="15">
        <v>0</v>
      </c>
      <c r="G6" s="40">
        <f>F6/8</f>
        <v>0</v>
      </c>
      <c r="H6" s="16">
        <f>E6*G6</f>
        <v>0</v>
      </c>
    </row>
    <row r="7" spans="1:10" x14ac:dyDescent="0.25">
      <c r="A7" s="53" t="s">
        <v>148</v>
      </c>
      <c r="B7" s="11">
        <v>3</v>
      </c>
      <c r="C7" s="62">
        <f t="shared" si="0"/>
        <v>0.375</v>
      </c>
      <c r="D7" s="22" t="s">
        <v>13</v>
      </c>
      <c r="E7" s="15">
        <v>1</v>
      </c>
      <c r="F7" s="15">
        <v>0</v>
      </c>
      <c r="G7" s="40">
        <f>F7/8</f>
        <v>0</v>
      </c>
      <c r="H7" s="16">
        <f>E7*G7</f>
        <v>0</v>
      </c>
      <c r="I7" s="63">
        <f>SUM(C3:C26)</f>
        <v>13.5</v>
      </c>
      <c r="J7">
        <f>SUM(H6:H7)</f>
        <v>0</v>
      </c>
    </row>
    <row r="8" spans="1:10" x14ac:dyDescent="0.25">
      <c r="A8" s="53" t="s">
        <v>40</v>
      </c>
      <c r="B8" s="11">
        <v>2</v>
      </c>
      <c r="C8" s="62">
        <f t="shared" si="0"/>
        <v>0.25</v>
      </c>
      <c r="D8" s="22" t="s">
        <v>12</v>
      </c>
      <c r="E8" s="15">
        <v>1</v>
      </c>
      <c r="F8" s="64">
        <v>0</v>
      </c>
      <c r="G8" s="65">
        <f>SUM('Member Management'!C20:C23)</f>
        <v>0</v>
      </c>
      <c r="H8" s="16">
        <f>E8*G8</f>
        <v>0</v>
      </c>
    </row>
    <row r="9" spans="1:10" ht="31.5" x14ac:dyDescent="0.25">
      <c r="A9" s="53" t="s">
        <v>149</v>
      </c>
      <c r="B9" s="11">
        <v>4</v>
      </c>
      <c r="C9" s="62">
        <f t="shared" si="0"/>
        <v>0.5</v>
      </c>
      <c r="D9" s="22" t="s">
        <v>5</v>
      </c>
      <c r="E9" s="15">
        <v>1</v>
      </c>
      <c r="F9" s="64">
        <v>0</v>
      </c>
      <c r="G9" s="40">
        <f>F9/8</f>
        <v>0</v>
      </c>
      <c r="H9" s="40">
        <f>E9*G9</f>
        <v>0</v>
      </c>
    </row>
    <row r="10" spans="1:10" x14ac:dyDescent="0.25">
      <c r="A10" s="53" t="s">
        <v>150</v>
      </c>
      <c r="B10" s="11">
        <v>2</v>
      </c>
      <c r="C10" s="62">
        <f t="shared" si="0"/>
        <v>0.25</v>
      </c>
      <c r="D10" s="23" t="s">
        <v>4</v>
      </c>
      <c r="E10" s="15"/>
      <c r="F10" s="29">
        <f>SUM(F5:F9)</f>
        <v>124</v>
      </c>
      <c r="G10" s="17"/>
      <c r="H10" s="28">
        <f>SUM(H5:H9)</f>
        <v>31</v>
      </c>
    </row>
    <row r="11" spans="1:10" ht="63" x14ac:dyDescent="0.25">
      <c r="A11" s="53" t="s">
        <v>151</v>
      </c>
      <c r="B11" s="11">
        <v>8</v>
      </c>
      <c r="C11" s="62">
        <f t="shared" si="0"/>
        <v>1</v>
      </c>
    </row>
    <row r="12" spans="1:10" x14ac:dyDescent="0.25">
      <c r="A12" s="53" t="s">
        <v>152</v>
      </c>
      <c r="B12" s="11">
        <v>3</v>
      </c>
      <c r="C12" s="62">
        <f t="shared" si="0"/>
        <v>0.375</v>
      </c>
      <c r="D12" s="8" t="s">
        <v>7</v>
      </c>
      <c r="F12" s="66">
        <f>G5</f>
        <v>15.5</v>
      </c>
    </row>
    <row r="13" spans="1:10" x14ac:dyDescent="0.25">
      <c r="A13" s="53" t="s">
        <v>153</v>
      </c>
      <c r="B13" s="11">
        <v>4</v>
      </c>
      <c r="C13" s="62">
        <f t="shared" si="0"/>
        <v>0.5</v>
      </c>
      <c r="D13" s="8" t="s">
        <v>20</v>
      </c>
      <c r="F13" s="66">
        <f>H10</f>
        <v>31</v>
      </c>
    </row>
    <row r="14" spans="1:10" x14ac:dyDescent="0.25">
      <c r="A14" s="53" t="s">
        <v>154</v>
      </c>
      <c r="B14" s="11">
        <v>8</v>
      </c>
      <c r="C14" s="62">
        <f t="shared" si="0"/>
        <v>1</v>
      </c>
    </row>
    <row r="15" spans="1:10" x14ac:dyDescent="0.25">
      <c r="A15" s="53" t="s">
        <v>155</v>
      </c>
      <c r="B15" s="62">
        <v>6</v>
      </c>
      <c r="C15" s="62">
        <f t="shared" si="0"/>
        <v>0.75</v>
      </c>
    </row>
    <row r="16" spans="1:10" x14ac:dyDescent="0.25">
      <c r="A16" s="53" t="s">
        <v>156</v>
      </c>
      <c r="B16" s="11">
        <v>2</v>
      </c>
      <c r="C16" s="62">
        <f t="shared" si="0"/>
        <v>0.25</v>
      </c>
    </row>
    <row r="17" spans="1:3" ht="47.25" x14ac:dyDescent="0.25">
      <c r="A17" s="53" t="s">
        <v>157</v>
      </c>
      <c r="B17" s="11">
        <v>8</v>
      </c>
      <c r="C17" s="62">
        <f t="shared" si="0"/>
        <v>1</v>
      </c>
    </row>
    <row r="18" spans="1:3" ht="31.5" x14ac:dyDescent="0.25">
      <c r="A18" s="53" t="s">
        <v>158</v>
      </c>
      <c r="B18" s="11">
        <v>6</v>
      </c>
      <c r="C18" s="62">
        <f t="shared" si="0"/>
        <v>0.75</v>
      </c>
    </row>
    <row r="19" spans="1:3" x14ac:dyDescent="0.25">
      <c r="A19" s="69" t="s">
        <v>53</v>
      </c>
      <c r="B19" s="67"/>
      <c r="C19" s="67"/>
    </row>
    <row r="20" spans="1:3" ht="47.25" x14ac:dyDescent="0.25">
      <c r="A20" s="53" t="s">
        <v>159</v>
      </c>
      <c r="B20" s="11">
        <v>8</v>
      </c>
      <c r="C20" s="62">
        <f t="shared" si="0"/>
        <v>1</v>
      </c>
    </row>
    <row r="21" spans="1:3" x14ac:dyDescent="0.25">
      <c r="A21" s="53" t="s">
        <v>160</v>
      </c>
      <c r="B21" s="11">
        <v>2</v>
      </c>
      <c r="C21" s="11">
        <f t="shared" si="0"/>
        <v>0.25</v>
      </c>
    </row>
    <row r="22" spans="1:3" x14ac:dyDescent="0.25">
      <c r="A22" s="53" t="s">
        <v>161</v>
      </c>
      <c r="B22" s="11">
        <v>6</v>
      </c>
      <c r="C22" s="62">
        <f t="shared" si="0"/>
        <v>0.75</v>
      </c>
    </row>
    <row r="23" spans="1:3" x14ac:dyDescent="0.25">
      <c r="A23" s="53" t="s">
        <v>162</v>
      </c>
      <c r="B23" s="11">
        <v>6</v>
      </c>
      <c r="C23" s="62">
        <f t="shared" si="0"/>
        <v>0.75</v>
      </c>
    </row>
    <row r="24" spans="1:3" x14ac:dyDescent="0.25">
      <c r="A24" s="53" t="s">
        <v>163</v>
      </c>
      <c r="B24" s="11">
        <v>3</v>
      </c>
      <c r="C24" s="62">
        <f t="shared" si="0"/>
        <v>0.375</v>
      </c>
    </row>
    <row r="25" spans="1:3" x14ac:dyDescent="0.25">
      <c r="A25" s="53" t="s">
        <v>164</v>
      </c>
      <c r="B25" s="56">
        <v>6</v>
      </c>
      <c r="C25" s="62">
        <f t="shared" si="0"/>
        <v>0.75</v>
      </c>
    </row>
    <row r="26" spans="1:3" x14ac:dyDescent="0.25">
      <c r="A26" s="53" t="s">
        <v>165</v>
      </c>
      <c r="B26" s="11">
        <v>8</v>
      </c>
      <c r="C26" s="62">
        <f t="shared" si="0"/>
        <v>1</v>
      </c>
    </row>
    <row r="27" spans="1:3" ht="47.25" x14ac:dyDescent="0.25">
      <c r="A27" s="53" t="s">
        <v>166</v>
      </c>
      <c r="B27" s="11">
        <v>6</v>
      </c>
      <c r="C27" s="62">
        <f t="shared" si="0"/>
        <v>0.75</v>
      </c>
    </row>
    <row r="28" spans="1:3" x14ac:dyDescent="0.25">
      <c r="A28" s="53" t="s">
        <v>167</v>
      </c>
      <c r="B28" s="11">
        <v>4</v>
      </c>
      <c r="C28" s="62">
        <f t="shared" si="0"/>
        <v>0.5</v>
      </c>
    </row>
    <row r="29" spans="1:3" x14ac:dyDescent="0.25">
      <c r="A29" s="53" t="s">
        <v>168</v>
      </c>
      <c r="B29" s="11">
        <v>4</v>
      </c>
      <c r="C29" s="62">
        <f t="shared" si="0"/>
        <v>0.5</v>
      </c>
    </row>
    <row r="30" spans="1:3" x14ac:dyDescent="0.25">
      <c r="A30" s="53" t="s">
        <v>169</v>
      </c>
      <c r="B30" s="11">
        <v>4</v>
      </c>
      <c r="C30" s="62">
        <f t="shared" si="0"/>
        <v>0.5</v>
      </c>
    </row>
    <row r="31" spans="1:3" x14ac:dyDescent="0.25">
      <c r="A31" s="53" t="s">
        <v>170</v>
      </c>
      <c r="B31" s="11">
        <v>4</v>
      </c>
      <c r="C31" s="62">
        <f t="shared" si="0"/>
        <v>0.5</v>
      </c>
    </row>
    <row r="32" spans="1:3" x14ac:dyDescent="0.25">
      <c r="A32" s="53" t="s">
        <v>171</v>
      </c>
      <c r="B32" s="62">
        <v>4</v>
      </c>
      <c r="C32" s="62">
        <f t="shared" si="0"/>
        <v>0.5</v>
      </c>
    </row>
    <row r="33" spans="1:3" x14ac:dyDescent="0.25">
      <c r="A33" s="53" t="s">
        <v>172</v>
      </c>
      <c r="B33" s="62">
        <v>4</v>
      </c>
      <c r="C33" s="62">
        <f t="shared" si="0"/>
        <v>0.5</v>
      </c>
    </row>
    <row r="34" spans="1:3" x14ac:dyDescent="0.25">
      <c r="A34" s="53" t="s">
        <v>173</v>
      </c>
      <c r="B34" s="11">
        <v>4</v>
      </c>
      <c r="C34" s="62">
        <f t="shared" si="0"/>
        <v>0.5</v>
      </c>
    </row>
    <row r="35" spans="1:3" x14ac:dyDescent="0.25">
      <c r="A35" s="53" t="s">
        <v>174</v>
      </c>
      <c r="B35" s="11">
        <v>4</v>
      </c>
      <c r="C35" s="62">
        <f t="shared" si="0"/>
        <v>0.5</v>
      </c>
    </row>
    <row r="36" spans="1:3" x14ac:dyDescent="0.25">
      <c r="A36" s="53" t="s">
        <v>175</v>
      </c>
      <c r="B36" s="11">
        <v>12</v>
      </c>
      <c r="C36" s="62">
        <f t="shared" si="0"/>
        <v>1.5</v>
      </c>
    </row>
    <row r="37" spans="1:3" x14ac:dyDescent="0.25">
      <c r="A37" s="53" t="s">
        <v>176</v>
      </c>
      <c r="B37" s="11">
        <v>12</v>
      </c>
      <c r="C37" s="62">
        <f t="shared" si="0"/>
        <v>1.5</v>
      </c>
    </row>
    <row r="38" spans="1:3" x14ac:dyDescent="0.25">
      <c r="A38" s="53" t="s">
        <v>177</v>
      </c>
      <c r="B38" s="11">
        <v>8</v>
      </c>
      <c r="C38" s="62">
        <f t="shared" si="0"/>
        <v>1</v>
      </c>
    </row>
    <row r="39" spans="1:3" x14ac:dyDescent="0.25">
      <c r="A39" s="53" t="s">
        <v>178</v>
      </c>
      <c r="B39" s="62">
        <v>8</v>
      </c>
      <c r="C39" s="62">
        <f t="shared" si="0"/>
        <v>1</v>
      </c>
    </row>
    <row r="40" spans="1:3" x14ac:dyDescent="0.25">
      <c r="A40" s="53" t="s">
        <v>179</v>
      </c>
      <c r="B40" s="11">
        <v>8</v>
      </c>
      <c r="C40" s="62">
        <f t="shared" si="0"/>
        <v>1</v>
      </c>
    </row>
    <row r="41" spans="1:3" x14ac:dyDescent="0.25">
      <c r="A41" s="53" t="s">
        <v>180</v>
      </c>
      <c r="B41" s="11">
        <v>8</v>
      </c>
      <c r="C41" s="11">
        <f t="shared" si="0"/>
        <v>1</v>
      </c>
    </row>
    <row r="42" spans="1:3" x14ac:dyDescent="0.25">
      <c r="A42" s="70" t="s">
        <v>181</v>
      </c>
      <c r="B42" s="67"/>
      <c r="C42" s="67"/>
    </row>
    <row r="43" spans="1:3" x14ac:dyDescent="0.25">
      <c r="A43" t="s">
        <v>182</v>
      </c>
      <c r="B43" s="11">
        <v>8</v>
      </c>
      <c r="C43" s="62">
        <f t="shared" si="0"/>
        <v>1</v>
      </c>
    </row>
    <row r="44" spans="1:3" x14ac:dyDescent="0.25">
      <c r="A44" t="s">
        <v>183</v>
      </c>
      <c r="B44" s="11">
        <v>16</v>
      </c>
      <c r="C44" s="62">
        <f t="shared" si="0"/>
        <v>2</v>
      </c>
    </row>
    <row r="45" spans="1:3" x14ac:dyDescent="0.25">
      <c r="A45" t="s">
        <v>184</v>
      </c>
      <c r="B45" s="11"/>
      <c r="C45" s="11">
        <f t="shared" si="0"/>
        <v>0</v>
      </c>
    </row>
    <row r="46" spans="1:3" x14ac:dyDescent="0.25">
      <c r="A46" t="s">
        <v>185</v>
      </c>
      <c r="B46" s="11">
        <v>8</v>
      </c>
      <c r="C46" s="62">
        <f t="shared" si="0"/>
        <v>1</v>
      </c>
    </row>
    <row r="47" spans="1:3" x14ac:dyDescent="0.25">
      <c r="A47" t="s">
        <v>186</v>
      </c>
      <c r="B47" s="11">
        <v>4</v>
      </c>
      <c r="C47" s="62">
        <f t="shared" si="0"/>
        <v>0.5</v>
      </c>
    </row>
    <row r="48" spans="1:3" x14ac:dyDescent="0.25">
      <c r="A48" t="s">
        <v>187</v>
      </c>
      <c r="B48" s="11">
        <v>4</v>
      </c>
      <c r="C48" s="62"/>
    </row>
    <row r="49" spans="1:3" x14ac:dyDescent="0.25">
      <c r="A49" t="s">
        <v>188</v>
      </c>
      <c r="B49" s="71">
        <v>6</v>
      </c>
      <c r="C49" s="61">
        <v>6</v>
      </c>
    </row>
    <row r="50" spans="1:3" ht="18.75" x14ac:dyDescent="0.25">
      <c r="A50" s="14" t="s">
        <v>16</v>
      </c>
      <c r="B50" s="14"/>
      <c r="C50" s="37"/>
    </row>
    <row r="51" spans="1:3" x14ac:dyDescent="0.25">
      <c r="A51" s="20" t="s">
        <v>11</v>
      </c>
      <c r="B51" s="11"/>
      <c r="C51" s="37">
        <f t="shared" ref="C50:C53" si="1">B51/8</f>
        <v>0</v>
      </c>
    </row>
    <row r="52" spans="1:3" x14ac:dyDescent="0.25">
      <c r="A52" s="20" t="s">
        <v>15</v>
      </c>
      <c r="B52" s="11"/>
      <c r="C52" s="37">
        <f t="shared" si="1"/>
        <v>0</v>
      </c>
    </row>
    <row r="53" spans="1:3" x14ac:dyDescent="0.25">
      <c r="A53" s="20" t="s">
        <v>22</v>
      </c>
      <c r="B53" s="11"/>
      <c r="C53" s="37">
        <f t="shared" si="1"/>
        <v>0</v>
      </c>
    </row>
    <row r="54" spans="1:3" x14ac:dyDescent="0.25">
      <c r="A54" s="31" t="s">
        <v>2</v>
      </c>
      <c r="B54" s="48">
        <f>SUM(B3:B53)</f>
        <v>248</v>
      </c>
      <c r="C54" s="49">
        <f>SUM(C3:C53)</f>
        <v>35.75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Member Management</vt:lpstr>
      <vt:lpstr>Master Data</vt:lpstr>
      <vt:lpstr>Property Setup</vt:lpstr>
      <vt:lpstr>Prototyping</vt:lpstr>
    </vt:vector>
  </TitlesOfParts>
  <Company>Mphasis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Vinoo Thomas</dc:creator>
  <cp:lastModifiedBy>Prashant Thomas</cp:lastModifiedBy>
  <dcterms:created xsi:type="dcterms:W3CDTF">2013-06-07T15:02:07Z</dcterms:created>
  <dcterms:modified xsi:type="dcterms:W3CDTF">2017-08-30T14:22:17Z</dcterms:modified>
</cp:coreProperties>
</file>