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Federal_Customs_Authority_FCA-Unified_trader_Code_UTC\"/>
    </mc:Choice>
  </mc:AlternateContent>
  <bookViews>
    <workbookView xWindow="0" yWindow="0" windowWidth="28800" windowHeight="11985" tabRatio="500" activeTab="2"/>
  </bookViews>
  <sheets>
    <sheet name="Combined Estimate" sheetId="6" r:id="rId1"/>
    <sheet name="FCA " sheetId="5" r:id="rId2"/>
    <sheet name="mobile" sheetId="4" r:id="rId3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6" l="1"/>
  <c r="B16" i="6"/>
  <c r="C16" i="6"/>
  <c r="D16" i="6"/>
  <c r="A17" i="6"/>
  <c r="B17" i="6"/>
  <c r="C17" i="6"/>
  <c r="D17" i="6"/>
  <c r="A18" i="6"/>
  <c r="B18" i="6"/>
  <c r="C18" i="6"/>
  <c r="D18" i="6"/>
  <c r="A19" i="6"/>
  <c r="B19" i="6"/>
  <c r="C19" i="6"/>
  <c r="D19" i="6"/>
  <c r="A20" i="6"/>
  <c r="B20" i="6"/>
  <c r="C20" i="6"/>
  <c r="D20" i="6"/>
  <c r="A21" i="6"/>
  <c r="B21" i="6"/>
  <c r="C21" i="6"/>
  <c r="D21" i="6"/>
  <c r="A22" i="6"/>
  <c r="B22" i="6"/>
  <c r="C22" i="6"/>
  <c r="D22" i="6"/>
  <c r="A24" i="6"/>
  <c r="B24" i="6"/>
  <c r="C24" i="6"/>
  <c r="A25" i="6"/>
  <c r="B25" i="6"/>
  <c r="C25" i="6"/>
  <c r="H15" i="4"/>
  <c r="J12" i="4"/>
  <c r="J8" i="4"/>
  <c r="J9" i="4"/>
  <c r="J10" i="4"/>
  <c r="J11" i="4"/>
  <c r="J7" i="4"/>
  <c r="I11" i="4"/>
  <c r="H12" i="4"/>
  <c r="F11" i="4"/>
  <c r="A2" i="6"/>
  <c r="B2" i="6"/>
  <c r="C2" i="6"/>
  <c r="D2" i="6"/>
  <c r="A3" i="6"/>
  <c r="B3" i="6"/>
  <c r="C3" i="6"/>
  <c r="D3" i="6"/>
  <c r="A4" i="6"/>
  <c r="B4" i="6"/>
  <c r="C4" i="6"/>
  <c r="D4" i="6"/>
  <c r="A5" i="6"/>
  <c r="B5" i="6"/>
  <c r="C5" i="6"/>
  <c r="D5" i="6"/>
  <c r="A6" i="6"/>
  <c r="B6" i="6"/>
  <c r="C6" i="6"/>
  <c r="D6" i="6"/>
  <c r="A7" i="6"/>
  <c r="B7" i="6"/>
  <c r="A8" i="6"/>
  <c r="B8" i="6"/>
  <c r="C8" i="6"/>
  <c r="D8" i="6"/>
  <c r="A9" i="6"/>
  <c r="B9" i="6"/>
  <c r="C9" i="6"/>
  <c r="D9" i="6"/>
  <c r="A10" i="6"/>
  <c r="B10" i="6"/>
  <c r="A11" i="6"/>
  <c r="B11" i="6"/>
  <c r="C11" i="6"/>
  <c r="D11" i="6"/>
  <c r="A12" i="6"/>
  <c r="C12" i="6"/>
  <c r="A13" i="6"/>
  <c r="C13" i="6"/>
  <c r="G9" i="5"/>
  <c r="H9" i="5"/>
  <c r="G8" i="5"/>
  <c r="H8" i="5"/>
  <c r="K8" i="5"/>
  <c r="H10" i="5"/>
  <c r="H12" i="5"/>
  <c r="G13" i="5"/>
  <c r="H13" i="5" s="1"/>
  <c r="G12" i="5"/>
  <c r="G10" i="5"/>
  <c r="G7" i="5"/>
  <c r="C98" i="5"/>
  <c r="D98" i="5" s="1"/>
  <c r="D75" i="5"/>
  <c r="D76" i="5"/>
  <c r="D77" i="5"/>
  <c r="D78" i="5"/>
  <c r="D79" i="5"/>
  <c r="D80" i="5"/>
  <c r="D81" i="5"/>
  <c r="D82" i="5"/>
  <c r="D83" i="5"/>
  <c r="D84" i="5"/>
  <c r="D86" i="5"/>
  <c r="D87" i="5"/>
  <c r="D88" i="5"/>
  <c r="D89" i="5"/>
  <c r="D90" i="5"/>
  <c r="D92" i="5"/>
  <c r="D93" i="5"/>
  <c r="D94" i="5"/>
  <c r="D95" i="5"/>
  <c r="D96" i="5"/>
  <c r="D99" i="5"/>
  <c r="D100" i="5"/>
  <c r="D67" i="5"/>
  <c r="D68" i="5"/>
  <c r="D69" i="5"/>
  <c r="D70" i="5"/>
  <c r="D71" i="5"/>
  <c r="D72" i="5"/>
  <c r="D73" i="5"/>
  <c r="D66" i="5"/>
  <c r="D60" i="5"/>
  <c r="D61" i="5"/>
  <c r="D62" i="5"/>
  <c r="D63" i="5"/>
  <c r="D64" i="5"/>
  <c r="D59" i="5"/>
  <c r="D49" i="5"/>
  <c r="D50" i="5"/>
  <c r="D51" i="5"/>
  <c r="D52" i="5"/>
  <c r="D53" i="5"/>
  <c r="D54" i="5"/>
  <c r="D55" i="5"/>
  <c r="D56" i="5"/>
  <c r="D57" i="5"/>
  <c r="D48" i="5"/>
  <c r="D43" i="5"/>
  <c r="D44" i="5"/>
  <c r="D45" i="5"/>
  <c r="D46" i="5"/>
  <c r="D42" i="5"/>
  <c r="D35" i="5"/>
  <c r="D36" i="5"/>
  <c r="D37" i="5"/>
  <c r="D38" i="5"/>
  <c r="D39" i="5"/>
  <c r="D40" i="5"/>
  <c r="C9" i="5"/>
  <c r="D28" i="5"/>
  <c r="D24" i="5"/>
  <c r="D16" i="5"/>
  <c r="D17" i="5"/>
  <c r="D18" i="5"/>
  <c r="D19" i="5"/>
  <c r="D20" i="5"/>
  <c r="D21" i="5"/>
  <c r="E49" i="4" l="1"/>
  <c r="C49" i="4"/>
  <c r="F13" i="4" l="1"/>
  <c r="F14" i="4"/>
  <c r="F15" i="4"/>
  <c r="F16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6" i="4"/>
  <c r="F37" i="4"/>
  <c r="F38" i="4"/>
  <c r="F39" i="4"/>
  <c r="F40" i="4"/>
  <c r="F41" i="4"/>
  <c r="F42" i="4"/>
  <c r="F43" i="4"/>
  <c r="F44" i="4"/>
  <c r="F46" i="4"/>
  <c r="F47" i="4"/>
  <c r="F48" i="4"/>
  <c r="D11" i="4"/>
  <c r="D13" i="4"/>
  <c r="D14" i="4"/>
  <c r="D15" i="4"/>
  <c r="D16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6" i="4"/>
  <c r="D37" i="4"/>
  <c r="D38" i="4"/>
  <c r="D39" i="4"/>
  <c r="D40" i="4"/>
  <c r="D41" i="4"/>
  <c r="D42" i="4"/>
  <c r="D43" i="4"/>
  <c r="D44" i="4"/>
  <c r="D46" i="4"/>
  <c r="D47" i="4"/>
  <c r="D48" i="4"/>
  <c r="I10" i="4" l="1"/>
  <c r="M8" i="4"/>
  <c r="F49" i="4"/>
  <c r="D49" i="4"/>
  <c r="D34" i="5"/>
  <c r="D33" i="5"/>
  <c r="D32" i="5"/>
  <c r="D31" i="5"/>
  <c r="D30" i="5"/>
  <c r="D29" i="5"/>
  <c r="D27" i="5"/>
  <c r="D26" i="5"/>
  <c r="D25" i="5"/>
  <c r="D23" i="5"/>
  <c r="D15" i="5"/>
  <c r="F14" i="5"/>
  <c r="D13" i="5"/>
  <c r="D11" i="5"/>
  <c r="D10" i="5"/>
  <c r="D9" i="5"/>
  <c r="L8" i="5"/>
  <c r="J8" i="5"/>
  <c r="D8" i="5"/>
  <c r="G11" i="5" s="1"/>
  <c r="I9" i="4" l="1"/>
  <c r="I8" i="4"/>
  <c r="C7" i="6"/>
  <c r="H11" i="5"/>
  <c r="F17" i="5"/>
  <c r="B13" i="6" s="1"/>
  <c r="E13" i="6" s="1"/>
  <c r="G14" i="5"/>
  <c r="C10" i="6" s="1"/>
  <c r="I8" i="5"/>
  <c r="D101" i="5"/>
  <c r="D7" i="6" l="1"/>
  <c r="H14" i="5"/>
  <c r="D10" i="6" l="1"/>
  <c r="F16" i="5"/>
  <c r="B12" i="6" s="1"/>
  <c r="E12" i="6" s="1"/>
  <c r="N8" i="4" l="1"/>
  <c r="K8" i="4"/>
  <c r="L8" i="4" l="1"/>
  <c r="I12" i="4"/>
  <c r="H14" i="4" l="1"/>
  <c r="H7" i="5"/>
</calcChain>
</file>

<file path=xl/sharedStrings.xml><?xml version="1.0" encoding="utf-8"?>
<sst xmlns="http://schemas.openxmlformats.org/spreadsheetml/2006/main" count="257" uniqueCount="182">
  <si>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</si>
  <si>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</si>
  <si>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</si>
  <si>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</si>
  <si>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</si>
  <si>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</si>
  <si>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</si>
  <si>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</si>
  <si>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</si>
  <si>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</si>
  <si>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</si>
  <si>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</si>
  <si>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</si>
  <si>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</si>
  <si>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</si>
  <si>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</si>
  <si>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</si>
  <si>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</si>
  <si>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</si>
  <si>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</si>
  <si>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Tech writer</t>
  </si>
  <si>
    <t xml:space="preserve">Application basic setup </t>
  </si>
  <si>
    <t>Deployment per instance</t>
  </si>
  <si>
    <t>Design and Prototype</t>
  </si>
  <si>
    <t>Effort</t>
  </si>
  <si>
    <t>+ 1 Day (Deployment)</t>
  </si>
  <si>
    <t>Delivery Time</t>
  </si>
  <si>
    <t>SRS,FS,User Manual</t>
  </si>
  <si>
    <t>Integration Requirements</t>
  </si>
  <si>
    <t>Monday</t>
  </si>
  <si>
    <t xml:space="preserve">  FCA_UTC</t>
  </si>
  <si>
    <t>Trader registration</t>
  </si>
  <si>
    <t>Register new user</t>
  </si>
  <si>
    <t>OTP Authentication</t>
  </si>
  <si>
    <t xml:space="preserve">  User Name, Trade Name, Official mail ID, mobile Number</t>
  </si>
  <si>
    <t>Integration with the local customs and governmental entities based on FCA request.</t>
  </si>
  <si>
    <t>Payment Integration</t>
  </si>
  <si>
    <t>User/Trader</t>
  </si>
  <si>
    <t>Login/Logout</t>
  </si>
  <si>
    <t>New UTC application</t>
  </si>
  <si>
    <t>Receive login credentials</t>
  </si>
  <si>
    <t>Apply for UTC</t>
  </si>
  <si>
    <t>Enter Ownership, sponsorship, partnership, licensing details, manager information, business categorization details(requires integration with local customs and governmental entities)</t>
  </si>
  <si>
    <t>Save application as draft</t>
  </si>
  <si>
    <t>Renew Application</t>
  </si>
  <si>
    <t>Renewal on expiry entering details(ownership,sponsorship,etc)</t>
  </si>
  <si>
    <t>Edit saved application if not send/submitted</t>
  </si>
  <si>
    <t>Submit for vertification</t>
  </si>
  <si>
    <t>Modify application</t>
  </si>
  <si>
    <t>After approval,requested modifications shall be made &amp; submitted</t>
  </si>
  <si>
    <t>Dashboard(View application status in grid form,renewal date,etc)</t>
  </si>
  <si>
    <t>Edit application on hold</t>
  </si>
  <si>
    <t>Application on-hold(kept onhold by admin)</t>
  </si>
  <si>
    <t>Upload documents(doc,PDF,excel)</t>
  </si>
  <si>
    <t>future integrations with UAE pass and other systems</t>
  </si>
  <si>
    <t>integration with the PMO Happiness Meter.</t>
  </si>
  <si>
    <t>Front end Admin</t>
  </si>
  <si>
    <t>Browse application</t>
  </si>
  <si>
    <t>Login/logout</t>
  </si>
  <si>
    <t>Advanced search, sorting and filtering</t>
  </si>
  <si>
    <t>Individual application preview</t>
  </si>
  <si>
    <t>Dashboard</t>
  </si>
  <si>
    <t>Backend Admin</t>
  </si>
  <si>
    <t>User role management</t>
  </si>
  <si>
    <t>Control application</t>
  </si>
  <si>
    <t>Download as PDF, excel files</t>
  </si>
  <si>
    <t>Risk module</t>
  </si>
  <si>
    <t>business categorization (black, red, green, gray, yellow) based on activities</t>
  </si>
  <si>
    <t>Link between the companies’ based on the ownership, sponsorship, partnership, and leadership</t>
  </si>
  <si>
    <t>System Features</t>
  </si>
  <si>
    <t>Generate reports(graphical &amp; statistical)</t>
  </si>
  <si>
    <t>Customizable features:</t>
  </si>
  <si>
    <t>Notifications</t>
  </si>
  <si>
    <t>Device shake features</t>
  </si>
  <si>
    <t>User’s requests</t>
  </si>
  <si>
    <t>system theme</t>
  </si>
  <si>
    <t>Language</t>
  </si>
  <si>
    <t>Font size</t>
  </si>
  <si>
    <t>Customize main page</t>
  </si>
  <si>
    <t>Read speaker</t>
  </si>
  <si>
    <t>Splash Screen</t>
  </si>
  <si>
    <t>Home Page</t>
  </si>
  <si>
    <t>Payment</t>
  </si>
  <si>
    <t xml:space="preserve">About </t>
  </si>
  <si>
    <t>Rules &amp; Regulations</t>
  </si>
  <si>
    <t>Documents &amp; Tutorials</t>
  </si>
  <si>
    <t>Project Objectives</t>
  </si>
  <si>
    <t>Trader login &amp; Registration</t>
  </si>
  <si>
    <t>Contact</t>
  </si>
  <si>
    <t>Chat with us</t>
  </si>
  <si>
    <t>The effort may change after a detailed system study</t>
  </si>
  <si>
    <t>Android</t>
  </si>
  <si>
    <t>iOS</t>
  </si>
  <si>
    <t>Android  Developer</t>
  </si>
  <si>
    <t>iOS Developer</t>
  </si>
  <si>
    <r>
      <t xml:space="preserve">Assumptions
</t>
    </r>
    <r>
      <rPr>
        <sz val="12"/>
        <color theme="1"/>
        <rFont val="Calibri"/>
        <family val="2"/>
        <scheme val="minor"/>
      </rPr>
      <t>1.The estimation may be vary with variation in new features or design.
2.The estimation is done only for protrait mode.</t>
    </r>
  </si>
  <si>
    <t>Key cloak integration</t>
  </si>
  <si>
    <t>Auditing and Logging</t>
  </si>
  <si>
    <t>Authentication / Authorization / Access control</t>
  </si>
  <si>
    <t>Security</t>
  </si>
  <si>
    <t>Exception Handling  and error handling</t>
  </si>
  <si>
    <t>URL encoding,  Input validation</t>
  </si>
  <si>
    <t>Cookie Encryption, Cookie replay attacks</t>
  </si>
  <si>
    <t>Session hijacking prevention</t>
  </si>
  <si>
    <t>Cross site scripting and session management</t>
  </si>
  <si>
    <t>LDAP integration, Smart pass, UAE pass</t>
  </si>
  <si>
    <t>REDIS  integration</t>
  </si>
  <si>
    <t>MinIO integration</t>
  </si>
  <si>
    <t>Elastic Search integration</t>
  </si>
  <si>
    <t>Reminder notifications  (renew application, corrections, emails)</t>
  </si>
  <si>
    <t xml:space="preserve">SMS, email </t>
  </si>
  <si>
    <t>Approval workflow (Approve, reject, redirect for modification)</t>
  </si>
  <si>
    <t>Protection against injection (SQL, CRLF, LDAP)</t>
  </si>
  <si>
    <t>Search site</t>
  </si>
  <si>
    <t>Capability to suspend the company’s transactions</t>
  </si>
  <si>
    <t>Multi-lingual (Arabic and English).</t>
  </si>
  <si>
    <t xml:space="preserve">Connection with the FCA Database </t>
  </si>
  <si>
    <t>+ 4 Day (Deployment)</t>
  </si>
  <si>
    <t>Resource</t>
  </si>
  <si>
    <t>-</t>
  </si>
  <si>
    <t xml:space="preserve"> - </t>
  </si>
  <si>
    <t>Web Application</t>
  </si>
  <si>
    <t>Mobile Application</t>
  </si>
  <si>
    <t>Week 1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</si>
  <si>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</si>
  <si>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</si>
  <si>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</si>
  <si>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</si>
  <si>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</si>
  <si>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</si>
  <si>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</si>
  <si>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</si>
  <si>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</si>
  <si>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</si>
  <si>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Month 1</t>
  </si>
  <si>
    <t>Month 2</t>
  </si>
  <si>
    <t>Month 3</t>
  </si>
  <si>
    <t>Month 4</t>
  </si>
  <si>
    <t>Week 13</t>
  </si>
  <si>
    <t>Week 2</t>
  </si>
  <si>
    <t>Business Analysis</t>
  </si>
  <si>
    <t>Design &amp; Prototype</t>
  </si>
  <si>
    <t>Scope &amp; Understanding</t>
  </si>
  <si>
    <t>Communication Plan</t>
  </si>
  <si>
    <t>Escalation Matrix</t>
  </si>
  <si>
    <t>Test plan</t>
  </si>
  <si>
    <t xml:space="preserve">Proj. Initiation &amp; Req. Gathering </t>
  </si>
  <si>
    <t>Sprint Backlog (development details)</t>
  </si>
  <si>
    <t>Project Schedule (high level)</t>
  </si>
  <si>
    <t>Product backlog</t>
  </si>
  <si>
    <t>Daily Status updates</t>
  </si>
  <si>
    <t>Resources &amp; Roles</t>
  </si>
  <si>
    <t>Change management</t>
  </si>
  <si>
    <t>SRS</t>
  </si>
  <si>
    <t>RTM</t>
  </si>
  <si>
    <t>Daily Scrum Meeting</t>
  </si>
  <si>
    <t>Meeting Minutes</t>
  </si>
  <si>
    <t>Test cases &amp; Test Scenarios</t>
  </si>
  <si>
    <t>Defect reports</t>
  </si>
  <si>
    <t>Test results</t>
  </si>
  <si>
    <t>Test Summary</t>
  </si>
  <si>
    <t>UI /UX design updates</t>
  </si>
  <si>
    <t>Development / Testing</t>
  </si>
  <si>
    <t>Week 14</t>
  </si>
  <si>
    <t>Week 15</t>
  </si>
  <si>
    <t>Testing / UAT / Deployment</t>
  </si>
  <si>
    <t>Deployment document</t>
  </si>
  <si>
    <t>User Manual</t>
  </si>
  <si>
    <t>Source Code</t>
  </si>
  <si>
    <t>Consolidated defect reports</t>
  </si>
  <si>
    <t>Updates SRS</t>
  </si>
  <si>
    <t>Sign-off document</t>
  </si>
  <si>
    <t>Project Closure</t>
  </si>
  <si>
    <t>Go-Live approval</t>
  </si>
  <si>
    <t>UAT Sign-off</t>
  </si>
  <si>
    <t>Content Matrix (Arabic / English)</t>
  </si>
  <si>
    <t>Updated Site Map</t>
  </si>
  <si>
    <t>User Journeys &amp; task flows</t>
  </si>
  <si>
    <t>UAT test Cases</t>
  </si>
  <si>
    <t>Integration Test cases</t>
  </si>
  <si>
    <t>Training Sessions</t>
  </si>
  <si>
    <t>Mobile  (Android + 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</si>
</sst>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darkHorizontal">
        <bgColor theme="7" tint="0.79995117038483843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1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4" fillId="2" borderId="1" xfId="0" applyFont="1" applyFill="1" applyBorder="1"/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4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indent="9"/>
    </xf>
    <xf numFmtId="0" fontId="4" fillId="4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left" vertical="center"/>
    </xf>
    <xf numFmtId="0" fontId="0" fillId="2" borderId="8" xfId="0" applyFont="1" applyFill="1" applyBorder="1"/>
    <xf numFmtId="0" fontId="0" fillId="2" borderId="8" xfId="0" applyFont="1" applyFill="1" applyBorder="1" applyAlignment="1">
      <alignment horizontal="center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2" fontId="8" fillId="7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0" fontId="0" fillId="0" borderId="0" xfId="0" quotePrefix="1"/>
    <xf numFmtId="2" fontId="0" fillId="0" borderId="0" xfId="0" applyNumberFormat="1"/>
    <xf numFmtId="0" fontId="12" fillId="2" borderId="1" xfId="0" applyFont="1" applyFill="1" applyBorder="1"/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2" borderId="2" xfId="0" applyFont="1" applyFill="1" applyBorder="1" applyAlignment="1">
      <alignment horizontal="left" vertical="center" wrapText="1" indent="2"/>
    </xf>
    <xf numFmtId="0" fontId="0" fillId="0" borderId="2" xfId="0" applyFont="1" applyBorder="1" applyAlignment="1">
      <alignment horizontal="left" vertical="center" indent="2"/>
    </xf>
    <xf numFmtId="0" fontId="0" fillId="0" borderId="9" xfId="0" applyFont="1" applyBorder="1" applyAlignment="1">
      <alignment horizontal="left" vertical="center" indent="2"/>
    </xf>
    <xf numFmtId="0" fontId="0" fillId="2" borderId="10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5" borderId="0" xfId="0" applyFill="1"/>
    <xf numFmtId="0" fontId="4" fillId="6" borderId="0" xfId="0" applyFont="1" applyFill="1"/>
    <xf numFmtId="0" fontId="4" fillId="6" borderId="0" xfId="0" applyFont="1" applyFill="1" applyAlignment="1">
      <alignment horizontal="center"/>
    </xf>
    <xf numFmtId="0" fontId="4" fillId="12" borderId="0" xfId="0" applyFont="1" applyFill="1"/>
    <xf numFmtId="0" fontId="4" fillId="11" borderId="0" xfId="0" applyFont="1" applyFill="1"/>
    <xf numFmtId="0" fontId="4" fillId="1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0" xfId="0" applyFont="1" applyFill="1"/>
    <xf numFmtId="0" fontId="4" fillId="0" borderId="0" xfId="0" applyFont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13" borderId="12" xfId="0" applyFont="1" applyFill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1" borderId="12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left"/>
    </xf>
    <xf numFmtId="0" fontId="4" fillId="15" borderId="14" xfId="0" applyFont="1" applyFill="1" applyBorder="1" applyAlignment="1">
      <alignment horizontal="left"/>
    </xf>
    <xf numFmtId="0" fontId="4" fillId="15" borderId="15" xfId="0" applyFont="1" applyFill="1" applyBorder="1" applyAlignment="1">
      <alignment horizontal="left"/>
    </xf>
    <xf numFmtId="0" fontId="0" fillId="10" borderId="7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10" borderId="11" xfId="0" applyFill="1" applyBorder="1" applyAlignment="1">
      <alignment horizontal="left"/>
    </xf>
    <xf numFmtId="0" fontId="0" fillId="10" borderId="16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0" borderId="17" xfId="0" applyFill="1" applyBorder="1" applyAlignment="1">
      <alignment horizontal="left"/>
    </xf>
    <xf numFmtId="0" fontId="4" fillId="16" borderId="13" xfId="0" applyFont="1" applyFill="1" applyBorder="1" applyAlignment="1">
      <alignment horizontal="center"/>
    </xf>
    <xf numFmtId="0" fontId="4" fillId="16" borderId="14" xfId="0" applyFont="1" applyFill="1" applyBorder="1" applyAlignment="1">
      <alignment horizontal="center"/>
    </xf>
    <xf numFmtId="0" fontId="4" fillId="16" borderId="15" xfId="0" applyFont="1" applyFill="1" applyBorder="1" applyAlignment="1">
      <alignment horizontal="center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5" borderId="11" xfId="0" applyFill="1" applyBorder="1" applyAlignment="1">
      <alignment horizontal="left"/>
    </xf>
    <xf numFmtId="0" fontId="0" fillId="15" borderId="7" xfId="0" applyFill="1" applyBorder="1"/>
    <xf numFmtId="0" fontId="0" fillId="15" borderId="0" xfId="0" applyFill="1" applyBorder="1"/>
    <xf numFmtId="0" fontId="0" fillId="15" borderId="11" xfId="0" applyFill="1" applyBorder="1"/>
    <xf numFmtId="0" fontId="0" fillId="15" borderId="7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6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0" fillId="15" borderId="7" xfId="0" applyFill="1" applyBorder="1" applyAlignment="1"/>
    <xf numFmtId="0" fontId="0" fillId="15" borderId="0" xfId="0" applyFill="1" applyBorder="1" applyAlignment="1"/>
    <xf numFmtId="0" fontId="0" fillId="15" borderId="11" xfId="0" applyFill="1" applyBorder="1" applyAlignment="1"/>
    <xf numFmtId="0" fontId="0" fillId="15" borderId="7" xfId="0" applyFill="1" applyBorder="1" applyAlignment="1"/>
    <xf numFmtId="0" fontId="0" fillId="15" borderId="0" xfId="0" applyFill="1" applyBorder="1" applyAlignment="1"/>
    <xf numFmtId="0" fontId="0" fillId="15" borderId="11" xfId="0" applyFill="1" applyBorder="1" applyAlignment="1"/>
    <xf numFmtId="0" fontId="4" fillId="11" borderId="13" xfId="0" applyFont="1" applyFill="1" applyBorder="1" applyAlignment="1">
      <alignment horizontal="center"/>
    </xf>
    <xf numFmtId="0" fontId="4" fillId="11" borderId="14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0" fillId="16" borderId="7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6" borderId="11" xfId="0" applyFill="1" applyBorder="1" applyAlignment="1">
      <alignment horizontal="left"/>
    </xf>
    <xf numFmtId="0" fontId="0" fillId="16" borderId="7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4" fillId="8" borderId="5" xfId="0" applyFont="1" applyFill="1" applyBorder="1"/>
    <xf numFmtId="0" fontId="4" fillId="8" borderId="12" xfId="0" applyFont="1" applyFill="1" applyBorder="1"/>
    <xf numFmtId="0" fontId="0" fillId="8" borderId="6" xfId="0" applyFill="1" applyBorder="1"/>
    <xf numFmtId="0" fontId="4" fillId="11" borderId="14" xfId="0" applyFont="1" applyFill="1" applyBorder="1" applyAlignment="1"/>
    <xf numFmtId="0" fontId="0" fillId="17" borderId="0" xfId="0" applyFill="1" applyAlignment="1">
      <alignment horizontal="center"/>
    </xf>
    <xf numFmtId="0" fontId="0" fillId="17" borderId="11" xfId="0" applyFill="1" applyBorder="1" applyAlignment="1">
      <alignment horizontal="center"/>
    </xf>
    <xf numFmtId="0" fontId="4" fillId="16" borderId="14" xfId="0" applyFont="1" applyFill="1" applyBorder="1" applyAlignment="1"/>
    <xf numFmtId="0" fontId="4" fillId="15" borderId="14" xfId="0" applyFont="1" applyFill="1" applyBorder="1" applyAlignment="1"/>
    <xf numFmtId="0" fontId="4" fillId="9" borderId="4" xfId="0" applyFont="1" applyFill="1" applyBorder="1" applyAlignment="1">
      <alignment horizontal="lef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G31" sqref="G31"/>
    </sheetView>
  </sheetViews>
  <sheetFormatPr defaultRowHeight="15.75" x14ac:dyDescent="0.25"/>
  <cols>
    <col min="1" max="1" width="12" bestFit="1" customWidth="1"/>
    <col min="2" max="2" width="8.875" style="77" bestFit="1" customWidth="1"/>
    <col min="3" max="3" width="19.625" style="77" bestFit="1" customWidth="1"/>
    <col min="4" max="4" width="10.625" style="77" bestFit="1" customWidth="1"/>
    <col min="8" max="8" width="15.375" bestFit="1" customWidth="1"/>
    <col min="9" max="9" width="8" customWidth="1"/>
    <col min="10" max="10" width="7.375" customWidth="1"/>
    <col min="11" max="11" width="6.875" customWidth="1"/>
    <col min="12" max="12" width="10.5" customWidth="1"/>
    <col min="13" max="13" width="8" customWidth="1"/>
    <col min="14" max="15" width="7.25" bestFit="1" customWidth="1"/>
    <col min="16" max="16" width="8.375" customWidth="1"/>
    <col min="17" max="17" width="7.25" bestFit="1" customWidth="1"/>
    <col min="18" max="21" width="8.25" bestFit="1" customWidth="1"/>
  </cols>
  <sheetData>
    <row r="1" spans="1:24" x14ac:dyDescent="0.25">
      <c r="A1" s="92" t="s">
        <v>121</v>
      </c>
      <c r="B1" s="93"/>
      <c r="C1" s="93"/>
      <c r="D1" s="93"/>
    </row>
    <row r="2" spans="1:24" x14ac:dyDescent="0.25">
      <c r="A2" s="84" t="str">
        <f>'FCA '!E6</f>
        <v>Resource</v>
      </c>
      <c r="B2" s="85" t="str">
        <f>'FCA '!F6</f>
        <v>No</v>
      </c>
      <c r="C2" s="85" t="str">
        <f>'FCA '!G6</f>
        <v>Man Days</v>
      </c>
      <c r="D2" s="85" t="str">
        <f>'FCA '!H6</f>
        <v>Total Effort</v>
      </c>
      <c r="I2" s="150" t="s">
        <v>121</v>
      </c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</row>
    <row r="3" spans="1:24" x14ac:dyDescent="0.25">
      <c r="A3" s="83" t="str">
        <f>'FCA '!E7</f>
        <v>Designer</v>
      </c>
      <c r="B3" s="77">
        <f>'FCA '!F7</f>
        <v>1</v>
      </c>
      <c r="C3" s="77">
        <f>'FCA '!G7</f>
        <v>8</v>
      </c>
      <c r="D3" s="77">
        <f>'FCA '!H7</f>
        <v>8</v>
      </c>
      <c r="I3" s="94" t="s">
        <v>134</v>
      </c>
      <c r="J3" s="95"/>
      <c r="K3" s="95"/>
      <c r="L3" s="95"/>
      <c r="M3" s="96" t="s">
        <v>135</v>
      </c>
      <c r="N3" s="96"/>
      <c r="O3" s="96"/>
      <c r="P3" s="96"/>
      <c r="Q3" s="97" t="s">
        <v>136</v>
      </c>
      <c r="R3" s="97"/>
      <c r="S3" s="97"/>
      <c r="T3" s="97"/>
      <c r="U3" s="98" t="s">
        <v>137</v>
      </c>
      <c r="V3" s="98"/>
      <c r="W3" s="98"/>
      <c r="X3" s="99"/>
    </row>
    <row r="4" spans="1:24" x14ac:dyDescent="0.25">
      <c r="A4" s="83" t="str">
        <f>'FCA '!E8</f>
        <v>Sr Developer</v>
      </c>
      <c r="B4" s="77">
        <f>'FCA '!F8</f>
        <v>1</v>
      </c>
      <c r="C4" s="77">
        <f>'FCA '!G8</f>
        <v>30</v>
      </c>
      <c r="D4" s="77">
        <f>'FCA '!H8</f>
        <v>30</v>
      </c>
      <c r="I4" s="142" t="s">
        <v>123</v>
      </c>
      <c r="J4" s="143" t="s">
        <v>139</v>
      </c>
      <c r="K4" s="143" t="s">
        <v>124</v>
      </c>
      <c r="L4" s="143" t="s">
        <v>125</v>
      </c>
      <c r="M4" s="143" t="s">
        <v>126</v>
      </c>
      <c r="N4" s="143" t="s">
        <v>127</v>
      </c>
      <c r="O4" s="143" t="s">
        <v>128</v>
      </c>
      <c r="P4" s="143" t="s">
        <v>129</v>
      </c>
      <c r="Q4" s="143" t="s">
        <v>130</v>
      </c>
      <c r="R4" s="143" t="s">
        <v>131</v>
      </c>
      <c r="S4" s="143" t="s">
        <v>132</v>
      </c>
      <c r="T4" s="143" t="s">
        <v>133</v>
      </c>
      <c r="U4" s="143" t="s">
        <v>138</v>
      </c>
      <c r="V4" s="143" t="s">
        <v>163</v>
      </c>
      <c r="W4" s="143" t="s">
        <v>164</v>
      </c>
      <c r="X4" s="144"/>
    </row>
    <row r="5" spans="1:24" x14ac:dyDescent="0.25">
      <c r="A5" s="83" t="str">
        <f>'FCA '!E9</f>
        <v>Jr Developer</v>
      </c>
      <c r="B5" s="77">
        <f>'FCA '!F9</f>
        <v>2</v>
      </c>
      <c r="C5" s="77">
        <f>'FCA '!G9</f>
        <v>39</v>
      </c>
      <c r="D5" s="77">
        <f>'FCA '!H9</f>
        <v>78</v>
      </c>
      <c r="I5" s="100" t="s">
        <v>146</v>
      </c>
      <c r="J5" s="101"/>
      <c r="K5" s="101"/>
      <c r="L5" s="102"/>
      <c r="M5" s="109" t="s">
        <v>4</v>
      </c>
      <c r="N5" s="110"/>
      <c r="O5" s="110"/>
      <c r="P5" s="111"/>
      <c r="Q5" s="109" t="s">
        <v>162</v>
      </c>
      <c r="R5" s="110"/>
      <c r="S5" s="110"/>
      <c r="T5" s="111"/>
      <c r="U5" s="130" t="s">
        <v>165</v>
      </c>
      <c r="V5" s="131"/>
      <c r="W5" s="131"/>
      <c r="X5" s="132"/>
    </row>
    <row r="6" spans="1:24" x14ac:dyDescent="0.25">
      <c r="A6" s="83" t="str">
        <f>'FCA '!E10</f>
        <v>PM</v>
      </c>
      <c r="B6" s="77">
        <f>'FCA '!F10</f>
        <v>1</v>
      </c>
      <c r="C6" s="77">
        <f>'FCA '!G10</f>
        <v>10.675000000000001</v>
      </c>
      <c r="D6" s="77">
        <f>'FCA '!H10</f>
        <v>10.675000000000001</v>
      </c>
      <c r="I6" s="103" t="s">
        <v>142</v>
      </c>
      <c r="J6" s="104"/>
      <c r="K6" s="104"/>
      <c r="L6" s="105"/>
      <c r="M6" s="112" t="s">
        <v>155</v>
      </c>
      <c r="N6" s="113"/>
      <c r="O6" s="113"/>
      <c r="P6" s="114"/>
      <c r="Q6" s="124" t="s">
        <v>155</v>
      </c>
      <c r="R6" s="125"/>
      <c r="S6" s="125"/>
      <c r="T6" s="126"/>
      <c r="U6" s="133" t="s">
        <v>166</v>
      </c>
      <c r="V6" s="134"/>
      <c r="W6" s="134"/>
      <c r="X6" s="135"/>
    </row>
    <row r="7" spans="1:24" x14ac:dyDescent="0.25">
      <c r="A7" s="83" t="str">
        <f>'FCA '!E11</f>
        <v>BA</v>
      </c>
      <c r="B7" s="77">
        <f>'FCA '!F11</f>
        <v>1</v>
      </c>
      <c r="C7" s="77">
        <f>'FCA '!G11</f>
        <v>5</v>
      </c>
      <c r="D7" s="77">
        <f>'FCA '!H11</f>
        <v>5</v>
      </c>
      <c r="I7" s="103" t="s">
        <v>140</v>
      </c>
      <c r="J7" s="104"/>
      <c r="K7" s="104"/>
      <c r="L7" s="105"/>
      <c r="M7" s="112" t="s">
        <v>150</v>
      </c>
      <c r="N7" s="113"/>
      <c r="O7" s="113"/>
      <c r="P7" s="114"/>
      <c r="Q7" s="124" t="s">
        <v>150</v>
      </c>
      <c r="R7" s="125"/>
      <c r="S7" s="125"/>
      <c r="T7" s="126"/>
      <c r="U7" s="133" t="s">
        <v>167</v>
      </c>
      <c r="V7" s="134"/>
      <c r="W7" s="134"/>
      <c r="X7" s="135"/>
    </row>
    <row r="8" spans="1:24" x14ac:dyDescent="0.25">
      <c r="A8" s="83" t="str">
        <f>'FCA '!E12</f>
        <v>Tech writer</v>
      </c>
      <c r="B8" s="77">
        <f>'FCA '!F12</f>
        <v>1</v>
      </c>
      <c r="C8" s="77">
        <f>'FCA '!G12</f>
        <v>4</v>
      </c>
      <c r="D8" s="77">
        <f>'FCA '!H12</f>
        <v>4</v>
      </c>
      <c r="I8" s="103" t="s">
        <v>148</v>
      </c>
      <c r="J8" s="104"/>
      <c r="K8" s="104"/>
      <c r="L8" s="105"/>
      <c r="M8" s="112" t="s">
        <v>156</v>
      </c>
      <c r="N8" s="113"/>
      <c r="O8" s="113"/>
      <c r="P8" s="114"/>
      <c r="Q8" s="124" t="s">
        <v>156</v>
      </c>
      <c r="R8" s="125"/>
      <c r="S8" s="125"/>
      <c r="T8" s="126"/>
      <c r="U8" s="133" t="s">
        <v>168</v>
      </c>
      <c r="V8" s="134"/>
      <c r="W8" s="134"/>
      <c r="X8" s="135"/>
    </row>
    <row r="9" spans="1:24" x14ac:dyDescent="0.25">
      <c r="A9" s="83" t="str">
        <f>'FCA '!E13</f>
        <v>QA</v>
      </c>
      <c r="B9" s="77">
        <f>'FCA '!F13</f>
        <v>2</v>
      </c>
      <c r="C9" s="77">
        <f>'FCA '!G13</f>
        <v>21.356249999999999</v>
      </c>
      <c r="D9" s="77">
        <f>'FCA '!H13</f>
        <v>42.712499999999999</v>
      </c>
      <c r="I9" s="103" t="s">
        <v>143</v>
      </c>
      <c r="J9" s="104"/>
      <c r="K9" s="104"/>
      <c r="L9" s="105"/>
      <c r="M9" s="112" t="s">
        <v>157</v>
      </c>
      <c r="N9" s="113"/>
      <c r="O9" s="113"/>
      <c r="P9" s="114"/>
      <c r="Q9" s="124" t="s">
        <v>157</v>
      </c>
      <c r="R9" s="125"/>
      <c r="S9" s="125"/>
      <c r="T9" s="126"/>
      <c r="U9" s="133" t="s">
        <v>169</v>
      </c>
      <c r="V9" s="134"/>
      <c r="W9" s="134"/>
      <c r="X9" s="135"/>
    </row>
    <row r="10" spans="1:24" x14ac:dyDescent="0.25">
      <c r="A10" s="90" t="str">
        <f>'FCA '!E14</f>
        <v>Total</v>
      </c>
      <c r="B10" s="91">
        <f>'FCA '!F14</f>
        <v>9</v>
      </c>
      <c r="C10" s="91">
        <f>'FCA '!G14</f>
        <v>118.03125</v>
      </c>
      <c r="D10" s="91">
        <f>'FCA '!H14</f>
        <v>178.38750000000002</v>
      </c>
      <c r="I10" s="103" t="s">
        <v>144</v>
      </c>
      <c r="J10" s="104"/>
      <c r="K10" s="104"/>
      <c r="L10" s="105"/>
      <c r="M10" s="112" t="s">
        <v>147</v>
      </c>
      <c r="N10" s="113"/>
      <c r="O10" s="113"/>
      <c r="P10" s="114"/>
      <c r="Q10" s="124" t="s">
        <v>147</v>
      </c>
      <c r="R10" s="125"/>
      <c r="S10" s="125"/>
      <c r="T10" s="126"/>
      <c r="U10" s="133" t="s">
        <v>174</v>
      </c>
      <c r="V10" s="134"/>
      <c r="W10" s="134"/>
      <c r="X10" s="135"/>
    </row>
    <row r="11" spans="1:24" x14ac:dyDescent="0.25">
      <c r="A11" t="str">
        <f>'FCA '!E15</f>
        <v>-</v>
      </c>
      <c r="B11" s="77" t="str">
        <f>'FCA '!F15</f>
        <v>-</v>
      </c>
      <c r="C11" s="77" t="str">
        <f>'FCA '!G15</f>
        <v xml:space="preserve"> - </v>
      </c>
      <c r="D11" s="77" t="str">
        <f>'FCA '!H15</f>
        <v xml:space="preserve"> - </v>
      </c>
      <c r="I11" s="103" t="s">
        <v>151</v>
      </c>
      <c r="J11" s="104"/>
      <c r="K11" s="104"/>
      <c r="L11" s="105"/>
      <c r="M11" s="112" t="s">
        <v>161</v>
      </c>
      <c r="N11" s="113"/>
      <c r="O11" s="113"/>
      <c r="P11" s="114"/>
      <c r="Q11" s="124" t="s">
        <v>158</v>
      </c>
      <c r="R11" s="125"/>
      <c r="S11" s="125"/>
      <c r="T11" s="126"/>
      <c r="U11" s="133" t="s">
        <v>170</v>
      </c>
      <c r="V11" s="134"/>
      <c r="W11" s="134"/>
      <c r="X11" s="135"/>
    </row>
    <row r="12" spans="1:24" x14ac:dyDescent="0.25">
      <c r="A12" s="86" t="str">
        <f>'FCA '!E16</f>
        <v>Effort</v>
      </c>
      <c r="B12" s="88">
        <f>'FCA '!F16</f>
        <v>178.38750000000002</v>
      </c>
      <c r="C12" s="88" t="str">
        <f>'FCA '!G16</f>
        <v>+ 4 Day (Deployment)</v>
      </c>
      <c r="D12" s="82"/>
      <c r="E12">
        <f>(B12+4)/20</f>
        <v>9.1193750000000016</v>
      </c>
      <c r="I12" s="103" t="s">
        <v>149</v>
      </c>
      <c r="J12" s="104"/>
      <c r="K12" s="104"/>
      <c r="L12" s="105"/>
      <c r="M12" s="115" t="s">
        <v>175</v>
      </c>
      <c r="N12" s="116"/>
      <c r="O12" s="116"/>
      <c r="P12" s="117"/>
      <c r="Q12" s="124" t="s">
        <v>159</v>
      </c>
      <c r="R12" s="125"/>
      <c r="S12" s="125"/>
      <c r="T12" s="126"/>
      <c r="U12" s="133" t="s">
        <v>173</v>
      </c>
      <c r="V12" s="134"/>
      <c r="W12" s="134"/>
      <c r="X12" s="135"/>
    </row>
    <row r="13" spans="1:24" x14ac:dyDescent="0.25">
      <c r="A13" s="87" t="str">
        <f>'FCA '!E17</f>
        <v>Delivery Time</v>
      </c>
      <c r="B13" s="89">
        <f>'FCA '!F17</f>
        <v>73.356250000000003</v>
      </c>
      <c r="C13" s="89" t="str">
        <f>'FCA '!G17</f>
        <v>+ 4 Day (Deployment)</v>
      </c>
      <c r="D13" s="80"/>
      <c r="E13">
        <f>(B13+4)/20</f>
        <v>3.8678125000000003</v>
      </c>
      <c r="I13" s="103" t="s">
        <v>153</v>
      </c>
      <c r="J13" s="104"/>
      <c r="K13" s="104"/>
      <c r="L13" s="105"/>
      <c r="M13" s="118"/>
      <c r="N13" s="119"/>
      <c r="O13" s="119"/>
      <c r="P13" s="120"/>
      <c r="Q13" s="124" t="s">
        <v>160</v>
      </c>
      <c r="R13" s="125"/>
      <c r="S13" s="125"/>
      <c r="T13" s="126"/>
      <c r="U13" s="133" t="s">
        <v>171</v>
      </c>
      <c r="V13" s="134"/>
      <c r="W13" s="134"/>
      <c r="X13" s="135"/>
    </row>
    <row r="14" spans="1:24" x14ac:dyDescent="0.25">
      <c r="I14" s="103" t="s">
        <v>141</v>
      </c>
      <c r="J14" s="104"/>
      <c r="K14" s="104"/>
      <c r="L14" s="105"/>
      <c r="M14" s="118"/>
      <c r="N14" s="119"/>
      <c r="O14" s="119"/>
      <c r="P14" s="120"/>
      <c r="Q14" s="127" t="s">
        <v>175</v>
      </c>
      <c r="R14" s="128"/>
      <c r="S14" s="128"/>
      <c r="T14" s="129"/>
      <c r="U14" s="133" t="s">
        <v>172</v>
      </c>
      <c r="V14" s="134"/>
      <c r="W14" s="134"/>
      <c r="X14" s="135"/>
    </row>
    <row r="15" spans="1:24" x14ac:dyDescent="0.25">
      <c r="A15" s="92" t="s">
        <v>122</v>
      </c>
      <c r="B15" s="93"/>
      <c r="C15" s="93"/>
      <c r="D15" s="93"/>
      <c r="I15" s="103" t="s">
        <v>154</v>
      </c>
      <c r="J15" s="104"/>
      <c r="K15" s="104"/>
      <c r="L15" s="105"/>
      <c r="M15" s="118"/>
      <c r="N15" s="119"/>
      <c r="O15" s="119"/>
      <c r="P15" s="120"/>
      <c r="Q15" s="124" t="s">
        <v>178</v>
      </c>
      <c r="R15" s="125"/>
      <c r="S15" s="125"/>
      <c r="T15" s="126"/>
      <c r="U15" s="133" t="s">
        <v>180</v>
      </c>
      <c r="V15" s="134"/>
      <c r="W15" s="134"/>
      <c r="X15" s="135"/>
    </row>
    <row r="16" spans="1:24" x14ac:dyDescent="0.25">
      <c r="A16" s="84" t="str">
        <f>mobile!G6</f>
        <v>Resource</v>
      </c>
      <c r="B16" s="85" t="str">
        <f>mobile!H6</f>
        <v>No</v>
      </c>
      <c r="C16" s="85" t="str">
        <f>mobile!I6</f>
        <v>Man Days</v>
      </c>
      <c r="D16" s="85" t="str">
        <f>mobile!J6</f>
        <v>Total Effort</v>
      </c>
      <c r="I16" s="103" t="s">
        <v>145</v>
      </c>
      <c r="J16" s="104"/>
      <c r="K16" s="104"/>
      <c r="L16" s="105"/>
      <c r="M16" s="118"/>
      <c r="N16" s="119"/>
      <c r="O16" s="119"/>
      <c r="P16" s="120"/>
      <c r="Q16" s="124" t="s">
        <v>179</v>
      </c>
      <c r="R16" s="125"/>
      <c r="S16" s="125"/>
      <c r="T16" s="126"/>
      <c r="U16" s="136"/>
      <c r="V16" s="137"/>
      <c r="W16" s="137"/>
      <c r="X16" s="138"/>
    </row>
    <row r="17" spans="1:24" x14ac:dyDescent="0.25">
      <c r="A17" s="83" t="str">
        <f>mobile!G7</f>
        <v>Designer</v>
      </c>
      <c r="B17" s="77">
        <f>mobile!H7</f>
        <v>1</v>
      </c>
      <c r="C17" s="77">
        <f>mobile!I7</f>
        <v>4</v>
      </c>
      <c r="D17" s="77">
        <f>mobile!J7</f>
        <v>4</v>
      </c>
      <c r="I17" s="103" t="s">
        <v>152</v>
      </c>
      <c r="J17" s="104"/>
      <c r="K17" s="104"/>
      <c r="L17" s="105"/>
      <c r="M17" s="118"/>
      <c r="N17" s="119"/>
      <c r="O17" s="119"/>
      <c r="P17" s="120"/>
      <c r="Q17" s="118"/>
      <c r="R17" s="119"/>
      <c r="S17" s="119"/>
      <c r="T17" s="120"/>
      <c r="U17" s="136"/>
      <c r="V17" s="137"/>
      <c r="W17" s="137"/>
      <c r="X17" s="138"/>
    </row>
    <row r="18" spans="1:24" x14ac:dyDescent="0.25">
      <c r="A18" s="83" t="str">
        <f>mobile!G8</f>
        <v>Android  Developer</v>
      </c>
      <c r="B18" s="77">
        <f>mobile!H8</f>
        <v>1</v>
      </c>
      <c r="C18" s="77">
        <f>mobile!I8</f>
        <v>28.5</v>
      </c>
      <c r="D18" s="77">
        <f>mobile!J8</f>
        <v>28.5</v>
      </c>
      <c r="I18" s="103" t="s">
        <v>176</v>
      </c>
      <c r="J18" s="104"/>
      <c r="K18" s="104"/>
      <c r="L18" s="105"/>
      <c r="M18" s="118"/>
      <c r="N18" s="119"/>
      <c r="O18" s="119"/>
      <c r="P18" s="120"/>
      <c r="Q18" s="118"/>
      <c r="R18" s="119"/>
      <c r="S18" s="119"/>
      <c r="T18" s="120"/>
      <c r="U18" s="136"/>
      <c r="V18" s="137"/>
      <c r="W18" s="137"/>
      <c r="X18" s="138"/>
    </row>
    <row r="19" spans="1:24" x14ac:dyDescent="0.25">
      <c r="A19" s="83" t="str">
        <f>mobile!G9</f>
        <v>iOS Developer</v>
      </c>
      <c r="B19" s="77">
        <f>mobile!H9</f>
        <v>1</v>
      </c>
      <c r="C19" s="77">
        <f>mobile!I9</f>
        <v>28.5</v>
      </c>
      <c r="D19" s="77">
        <f>mobile!J9</f>
        <v>28.5</v>
      </c>
      <c r="I19" s="106" t="s">
        <v>177</v>
      </c>
      <c r="J19" s="107"/>
      <c r="K19" s="107"/>
      <c r="L19" s="108"/>
      <c r="M19" s="121"/>
      <c r="N19" s="122"/>
      <c r="O19" s="122"/>
      <c r="P19" s="123"/>
      <c r="Q19" s="121"/>
      <c r="R19" s="122"/>
      <c r="S19" s="122"/>
      <c r="T19" s="123"/>
      <c r="U19" s="139"/>
      <c r="V19" s="140"/>
      <c r="W19" s="140"/>
      <c r="X19" s="141"/>
    </row>
    <row r="20" spans="1:24" x14ac:dyDescent="0.25">
      <c r="A20" s="83" t="str">
        <f>mobile!G10</f>
        <v>QA</v>
      </c>
      <c r="B20" s="77">
        <f>mobile!H10</f>
        <v>2</v>
      </c>
      <c r="C20" s="77">
        <f>mobile!I10</f>
        <v>11.4</v>
      </c>
      <c r="D20" s="77">
        <f>mobile!J10</f>
        <v>22.8</v>
      </c>
      <c r="I20" s="150" t="s">
        <v>181</v>
      </c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</row>
    <row r="21" spans="1:24" x14ac:dyDescent="0.25">
      <c r="A21" s="83" t="str">
        <f>mobile!G11</f>
        <v>UAT</v>
      </c>
      <c r="B21" s="77">
        <f>mobile!H11</f>
        <v>2</v>
      </c>
      <c r="C21" s="77">
        <f>mobile!I11</f>
        <v>4</v>
      </c>
      <c r="D21" s="77">
        <f>mobile!J11</f>
        <v>8</v>
      </c>
      <c r="I21" s="100" t="s">
        <v>141</v>
      </c>
      <c r="J21" s="101"/>
      <c r="K21" s="101"/>
      <c r="L21" s="102"/>
      <c r="M21" s="109" t="s">
        <v>4</v>
      </c>
      <c r="N21" s="110"/>
      <c r="O21" s="110"/>
      <c r="P21" s="111"/>
      <c r="Q21" s="109" t="s">
        <v>162</v>
      </c>
      <c r="R21" s="110"/>
      <c r="S21" s="110"/>
      <c r="T21" s="111"/>
      <c r="U21" s="130" t="s">
        <v>165</v>
      </c>
      <c r="V21" s="131"/>
      <c r="W21" s="131"/>
      <c r="X21" s="132"/>
    </row>
    <row r="22" spans="1:24" x14ac:dyDescent="0.25">
      <c r="A22" s="90" t="str">
        <f>mobile!G12</f>
        <v>Total</v>
      </c>
      <c r="B22" s="91">
        <f>mobile!H12</f>
        <v>7</v>
      </c>
      <c r="C22" s="91">
        <f>mobile!I12</f>
        <v>72.400000000000006</v>
      </c>
      <c r="D22" s="91">
        <f>mobile!J12</f>
        <v>91.8</v>
      </c>
      <c r="I22" s="146"/>
      <c r="J22" s="146"/>
      <c r="K22" s="147"/>
      <c r="L22" s="149"/>
      <c r="M22" s="149"/>
      <c r="N22" s="149"/>
      <c r="O22" s="148"/>
      <c r="P22" s="148"/>
      <c r="Q22" s="148"/>
      <c r="R22" s="148"/>
      <c r="S22" s="148"/>
      <c r="T22" s="145"/>
      <c r="U22" s="145"/>
      <c r="V22" s="145"/>
      <c r="W22" s="146"/>
      <c r="X22" s="147"/>
    </row>
    <row r="24" spans="1:24" x14ac:dyDescent="0.25">
      <c r="A24" s="86" t="str">
        <f>mobile!G14</f>
        <v>Effort</v>
      </c>
      <c r="B24" s="86">
        <f>mobile!H14</f>
        <v>91.8</v>
      </c>
      <c r="C24" s="86" t="str">
        <f>mobile!I14</f>
        <v>+ 1 Day (Deployment)</v>
      </c>
      <c r="D24" s="81"/>
    </row>
    <row r="25" spans="1:24" x14ac:dyDescent="0.25">
      <c r="A25" s="87" t="str">
        <f>mobile!G15</f>
        <v>Delivery Time</v>
      </c>
      <c r="B25" s="87">
        <f>mobile!H15</f>
        <v>47.9</v>
      </c>
      <c r="C25" s="87" t="str">
        <f>mobile!I15</f>
        <v>+ 1 Day (Deployment)</v>
      </c>
      <c r="D25" s="79"/>
    </row>
  </sheetData>
  <mergeCells count="70">
    <mergeCell ref="W22:X22"/>
    <mergeCell ref="I22:K22"/>
    <mergeCell ref="U16:X16"/>
    <mergeCell ref="I18:L18"/>
    <mergeCell ref="I19:L19"/>
    <mergeCell ref="I2:X2"/>
    <mergeCell ref="I20:X20"/>
    <mergeCell ref="I21:L21"/>
    <mergeCell ref="M21:P21"/>
    <mergeCell ref="Q21:T21"/>
    <mergeCell ref="U21:X21"/>
    <mergeCell ref="Q17:T17"/>
    <mergeCell ref="U17:X17"/>
    <mergeCell ref="Q18:T18"/>
    <mergeCell ref="U18:X18"/>
    <mergeCell ref="Q19:T19"/>
    <mergeCell ref="U19:X19"/>
    <mergeCell ref="M14:P14"/>
    <mergeCell ref="M15:P15"/>
    <mergeCell ref="M16:P16"/>
    <mergeCell ref="M17:P17"/>
    <mergeCell ref="M18:P18"/>
    <mergeCell ref="M19:P19"/>
    <mergeCell ref="U15:X15"/>
    <mergeCell ref="U6:X6"/>
    <mergeCell ref="U7:X7"/>
    <mergeCell ref="U8:X8"/>
    <mergeCell ref="U9:X9"/>
    <mergeCell ref="U10:X10"/>
    <mergeCell ref="U11:X11"/>
    <mergeCell ref="U12:X12"/>
    <mergeCell ref="U13:X13"/>
    <mergeCell ref="U14:X14"/>
    <mergeCell ref="M11:P11"/>
    <mergeCell ref="Q6:T6"/>
    <mergeCell ref="Q7:T7"/>
    <mergeCell ref="Q8:T8"/>
    <mergeCell ref="Q9:T9"/>
    <mergeCell ref="Q10:T10"/>
    <mergeCell ref="Q11:T11"/>
    <mergeCell ref="I11:L11"/>
    <mergeCell ref="I13:L13"/>
    <mergeCell ref="I14:L14"/>
    <mergeCell ref="I17:L17"/>
    <mergeCell ref="M6:P6"/>
    <mergeCell ref="M7:P7"/>
    <mergeCell ref="M8:P8"/>
    <mergeCell ref="M9:P9"/>
    <mergeCell ref="M10:P10"/>
    <mergeCell ref="I16:L16"/>
    <mergeCell ref="M13:P13"/>
    <mergeCell ref="I12:L12"/>
    <mergeCell ref="I15:L15"/>
    <mergeCell ref="Q12:T12"/>
    <mergeCell ref="Q13:T13"/>
    <mergeCell ref="Q15:T15"/>
    <mergeCell ref="Q16:T16"/>
    <mergeCell ref="I6:L6"/>
    <mergeCell ref="I7:L7"/>
    <mergeCell ref="I8:L8"/>
    <mergeCell ref="I9:L9"/>
    <mergeCell ref="I10:L10"/>
    <mergeCell ref="I3:L3"/>
    <mergeCell ref="M3:P3"/>
    <mergeCell ref="Q3:T3"/>
    <mergeCell ref="U3:X3"/>
    <mergeCell ref="I5:L5"/>
    <mergeCell ref="M5:P5"/>
    <mergeCell ref="Q5:T5"/>
    <mergeCell ref="U5:X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62" zoomScale="80" zoomScaleNormal="80" workbookViewId="0">
      <selection activeCell="B13" sqref="B13:B96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14.25" style="2" customWidth="1"/>
    <col min="4" max="4" width="13.875" style="76" customWidth="1"/>
    <col min="5" max="5" width="19.125" style="1" customWidth="1"/>
    <col min="6" max="6" width="12.75" style="1" customWidth="1"/>
    <col min="7" max="7" width="10.875" style="1"/>
    <col min="8" max="8" width="10.75" style="1" customWidth="1"/>
    <col min="9" max="9" width="0.25" style="1" hidden="1" customWidth="1"/>
    <col min="10" max="10" width="10.875" style="1" hidden="1" customWidth="1"/>
    <col min="11" max="11" width="10.875" style="1"/>
    <col min="12" max="12" width="13.5" style="1" customWidth="1"/>
    <col min="13" max="16384" width="10.875" style="1"/>
  </cols>
  <sheetData>
    <row r="1" spans="1:12" ht="15.75" customHeight="1" x14ac:dyDescent="0.25">
      <c r="A1" s="5"/>
      <c r="B1" s="5"/>
      <c r="C1" s="4"/>
      <c r="D1" s="4"/>
    </row>
    <row r="2" spans="1:12" ht="15.75" customHeight="1" x14ac:dyDescent="0.25">
      <c r="A2" s="6"/>
      <c r="B2" s="6"/>
      <c r="C2" s="4"/>
      <c r="D2" s="4"/>
    </row>
    <row r="3" spans="1:12" ht="15.75" customHeight="1" x14ac:dyDescent="0.25">
      <c r="A3" s="6"/>
      <c r="B3" s="10" t="s">
        <v>30</v>
      </c>
      <c r="C3" s="4"/>
      <c r="D3" s="16">
        <v>43986</v>
      </c>
    </row>
    <row r="4" spans="1:12" ht="15.75" customHeight="1" x14ac:dyDescent="0.25">
      <c r="A4" s="6"/>
      <c r="B4" s="4"/>
      <c r="C4" s="4"/>
      <c r="D4" s="17" t="s">
        <v>29</v>
      </c>
    </row>
    <row r="5" spans="1:12" ht="15.75" customHeight="1" x14ac:dyDescent="0.25">
      <c r="A5" s="7"/>
      <c r="B5" s="7"/>
      <c r="C5" s="19"/>
      <c r="D5" s="19"/>
      <c r="E5" s="30"/>
    </row>
    <row r="6" spans="1:12" s="8" customFormat="1" ht="18" customHeight="1" x14ac:dyDescent="0.25">
      <c r="A6" s="11"/>
      <c r="B6" s="12" t="s">
        <v>0</v>
      </c>
      <c r="C6" s="60" t="s">
        <v>7</v>
      </c>
      <c r="D6" s="11" t="s">
        <v>1</v>
      </c>
      <c r="E6" s="34" t="s">
        <v>118</v>
      </c>
      <c r="F6" s="25" t="s">
        <v>13</v>
      </c>
      <c r="G6" s="26" t="s">
        <v>1</v>
      </c>
      <c r="H6" s="26" t="s">
        <v>2</v>
      </c>
      <c r="I6" s="36"/>
      <c r="J6" s="36"/>
    </row>
    <row r="7" spans="1:12" s="8" customFormat="1" ht="18" customHeight="1" x14ac:dyDescent="0.25">
      <c r="A7" s="11"/>
      <c r="B7" s="13" t="s">
        <v>3</v>
      </c>
      <c r="C7" s="20"/>
      <c r="D7" s="11"/>
      <c r="E7" s="35" t="s">
        <v>14</v>
      </c>
      <c r="F7" s="33">
        <v>1</v>
      </c>
      <c r="G7" s="48">
        <f>D11/F7</f>
        <v>8</v>
      </c>
      <c r="H7" s="47">
        <f>F7*G7</f>
        <v>8</v>
      </c>
      <c r="I7" s="36"/>
      <c r="J7" s="36"/>
      <c r="K7" s="53"/>
      <c r="L7" s="54"/>
    </row>
    <row r="8" spans="1:12" s="8" customFormat="1" ht="18" customHeight="1" x14ac:dyDescent="0.25">
      <c r="A8" s="18">
        <v>1</v>
      </c>
      <c r="B8" s="15" t="s">
        <v>12</v>
      </c>
      <c r="C8" s="18">
        <v>40</v>
      </c>
      <c r="D8" s="18">
        <f>C8/8</f>
        <v>5</v>
      </c>
      <c r="E8" s="35" t="s">
        <v>15</v>
      </c>
      <c r="F8" s="33">
        <v>1</v>
      </c>
      <c r="G8" s="48">
        <f>30/F8</f>
        <v>30</v>
      </c>
      <c r="H8" s="47">
        <f t="shared" ref="H8:H13" si="0">F8*G8</f>
        <v>30</v>
      </c>
      <c r="I8" s="69">
        <f>SUM(D13:D96)</f>
        <v>107.75</v>
      </c>
      <c r="J8" s="70">
        <f>SUM(H8:H10)</f>
        <v>118.675</v>
      </c>
      <c r="K8" s="71">
        <f>SUM(D13:D96)</f>
        <v>107.75</v>
      </c>
      <c r="L8" s="72">
        <f>SUM(H8:H9)</f>
        <v>108</v>
      </c>
    </row>
    <row r="9" spans="1:12" s="8" customFormat="1" ht="18" customHeight="1" x14ac:dyDescent="0.25">
      <c r="A9" s="18">
        <v>2</v>
      </c>
      <c r="B9" s="15" t="s">
        <v>6</v>
      </c>
      <c r="C9" s="18">
        <f>SUM(C15:C96)*0.1</f>
        <v>85.4</v>
      </c>
      <c r="D9" s="18">
        <f t="shared" ref="D9:D11" si="1">C9/8</f>
        <v>10.675000000000001</v>
      </c>
      <c r="E9" s="35" t="s">
        <v>16</v>
      </c>
      <c r="F9" s="33">
        <v>2</v>
      </c>
      <c r="G9" s="48">
        <f>78/F9</f>
        <v>39</v>
      </c>
      <c r="H9" s="47">
        <f t="shared" si="0"/>
        <v>78</v>
      </c>
      <c r="I9" s="69"/>
      <c r="J9" s="70"/>
      <c r="K9" s="71"/>
      <c r="L9" s="72"/>
    </row>
    <row r="10" spans="1:12" s="8" customFormat="1" ht="18" customHeight="1" x14ac:dyDescent="0.25">
      <c r="A10" s="18">
        <v>3</v>
      </c>
      <c r="B10" s="15" t="s">
        <v>27</v>
      </c>
      <c r="C10" s="18">
        <v>32</v>
      </c>
      <c r="D10" s="18">
        <f t="shared" si="1"/>
        <v>4</v>
      </c>
      <c r="E10" s="35" t="s">
        <v>17</v>
      </c>
      <c r="F10" s="33">
        <v>1</v>
      </c>
      <c r="G10" s="48">
        <f>D9/F10</f>
        <v>10.675000000000001</v>
      </c>
      <c r="H10" s="47">
        <f t="shared" si="0"/>
        <v>10.675000000000001</v>
      </c>
      <c r="I10" s="69"/>
      <c r="J10" s="70"/>
      <c r="K10" s="53"/>
      <c r="L10" s="54"/>
    </row>
    <row r="11" spans="1:12" s="9" customFormat="1" ht="18" customHeight="1" x14ac:dyDescent="0.25">
      <c r="A11" s="18">
        <v>4</v>
      </c>
      <c r="B11" s="15" t="s">
        <v>23</v>
      </c>
      <c r="C11" s="18">
        <v>64</v>
      </c>
      <c r="D11" s="18">
        <f t="shared" si="1"/>
        <v>8</v>
      </c>
      <c r="E11" s="35" t="s">
        <v>18</v>
      </c>
      <c r="F11" s="33">
        <v>1</v>
      </c>
      <c r="G11" s="48">
        <f>D8/F11</f>
        <v>5</v>
      </c>
      <c r="H11" s="47">
        <f t="shared" si="0"/>
        <v>5</v>
      </c>
      <c r="I11" s="36"/>
      <c r="J11" s="36"/>
      <c r="K11" s="53"/>
      <c r="L11" s="54"/>
    </row>
    <row r="12" spans="1:12" s="9" customFormat="1" ht="18" customHeight="1" x14ac:dyDescent="0.25">
      <c r="A12" s="11"/>
      <c r="B12" s="13" t="s">
        <v>4</v>
      </c>
      <c r="C12" s="20"/>
      <c r="D12" s="20"/>
      <c r="E12" s="35" t="s">
        <v>20</v>
      </c>
      <c r="F12" s="33">
        <v>1</v>
      </c>
      <c r="G12" s="48">
        <f>D10/F12</f>
        <v>4</v>
      </c>
      <c r="H12" s="47">
        <f t="shared" si="0"/>
        <v>4</v>
      </c>
      <c r="I12" s="36"/>
      <c r="J12" s="36"/>
      <c r="K12" s="53"/>
      <c r="L12" s="54"/>
    </row>
    <row r="13" spans="1:12" s="9" customFormat="1" ht="18" customHeight="1" x14ac:dyDescent="0.25">
      <c r="A13" s="18">
        <v>5</v>
      </c>
      <c r="B13" s="38" t="s">
        <v>21</v>
      </c>
      <c r="C13" s="18">
        <v>8</v>
      </c>
      <c r="D13" s="18">
        <f>C13/8</f>
        <v>1</v>
      </c>
      <c r="E13" s="35" t="s">
        <v>11</v>
      </c>
      <c r="F13" s="33">
        <v>2</v>
      </c>
      <c r="G13" s="48">
        <f>SUM(D98:D99)/F13</f>
        <v>21.356249999999999</v>
      </c>
      <c r="H13" s="47">
        <f t="shared" si="0"/>
        <v>42.712499999999999</v>
      </c>
      <c r="I13" s="36"/>
      <c r="J13" s="36"/>
      <c r="K13" s="53"/>
      <c r="L13" s="54"/>
    </row>
    <row r="14" spans="1:12" s="9" customFormat="1" ht="18" customHeight="1" x14ac:dyDescent="0.25">
      <c r="A14" s="23"/>
      <c r="B14" s="42" t="s">
        <v>31</v>
      </c>
      <c r="C14" s="23"/>
      <c r="D14" s="23"/>
      <c r="E14" s="40" t="s">
        <v>19</v>
      </c>
      <c r="F14" s="33">
        <f>SUM(F7:F13)</f>
        <v>9</v>
      </c>
      <c r="G14" s="48">
        <f>SUM(G7:G13)</f>
        <v>118.03125</v>
      </c>
      <c r="H14" s="47">
        <f>SUM(H7:H13)</f>
        <v>178.38750000000002</v>
      </c>
      <c r="I14" s="36"/>
      <c r="J14" s="36"/>
      <c r="K14" s="53"/>
      <c r="L14" s="54"/>
    </row>
    <row r="15" spans="1:12" s="9" customFormat="1" ht="18" customHeight="1" x14ac:dyDescent="0.25">
      <c r="A15" s="18"/>
      <c r="B15" s="15" t="s">
        <v>32</v>
      </c>
      <c r="C15" s="18">
        <v>8</v>
      </c>
      <c r="D15" s="18">
        <f>C15/8</f>
        <v>1</v>
      </c>
      <c r="E15" s="78" t="s">
        <v>119</v>
      </c>
      <c r="F15" s="77" t="s">
        <v>119</v>
      </c>
      <c r="G15" s="77" t="s">
        <v>120</v>
      </c>
      <c r="H15" s="77" t="s">
        <v>120</v>
      </c>
      <c r="I15" s="32"/>
      <c r="J15" s="8"/>
    </row>
    <row r="16" spans="1:12" s="9" customFormat="1" ht="18" customHeight="1" x14ac:dyDescent="0.25">
      <c r="A16" s="18"/>
      <c r="B16" s="55" t="s">
        <v>34</v>
      </c>
      <c r="C16" s="18"/>
      <c r="D16" s="18">
        <f t="shared" ref="D16:D21" si="2">C16/8</f>
        <v>0</v>
      </c>
      <c r="E16" t="s">
        <v>24</v>
      </c>
      <c r="F16" s="51">
        <f>H14</f>
        <v>178.38750000000002</v>
      </c>
      <c r="G16" s="50" t="s">
        <v>117</v>
      </c>
      <c r="H16"/>
      <c r="I16" s="8"/>
    </row>
    <row r="17" spans="1:11" s="9" customFormat="1" ht="18" customHeight="1" x14ac:dyDescent="0.25">
      <c r="A17" s="18"/>
      <c r="B17" s="15" t="s">
        <v>105</v>
      </c>
      <c r="C17" s="18">
        <v>24</v>
      </c>
      <c r="D17" s="18">
        <f t="shared" si="2"/>
        <v>3</v>
      </c>
      <c r="E17" t="s">
        <v>26</v>
      </c>
      <c r="F17" s="51">
        <f>SUM(G7,G9,G11,G13)</f>
        <v>73.356250000000003</v>
      </c>
      <c r="G17" s="50" t="s">
        <v>117</v>
      </c>
      <c r="H17"/>
      <c r="I17" s="8"/>
    </row>
    <row r="18" spans="1:11" s="9" customFormat="1" ht="18" customHeight="1" x14ac:dyDescent="0.25">
      <c r="A18" s="18"/>
      <c r="B18" s="15" t="s">
        <v>96</v>
      </c>
      <c r="C18" s="18">
        <v>32</v>
      </c>
      <c r="D18" s="18">
        <f t="shared" si="2"/>
        <v>4</v>
      </c>
      <c r="E18" s="27"/>
      <c r="F18" s="28"/>
      <c r="G18" s="28"/>
      <c r="H18" s="29"/>
      <c r="I18" s="8"/>
    </row>
    <row r="19" spans="1:11" s="9" customFormat="1" ht="18.75" customHeight="1" x14ac:dyDescent="0.25">
      <c r="A19" s="18"/>
      <c r="B19" s="15" t="s">
        <v>33</v>
      </c>
      <c r="C19" s="18">
        <v>16</v>
      </c>
      <c r="D19" s="18">
        <f t="shared" si="2"/>
        <v>2</v>
      </c>
      <c r="E19"/>
      <c r="F19"/>
      <c r="G19"/>
      <c r="H19"/>
      <c r="I19"/>
      <c r="J19"/>
      <c r="K19"/>
    </row>
    <row r="20" spans="1:11" s="9" customFormat="1" ht="18.75" customHeight="1" x14ac:dyDescent="0.25">
      <c r="A20" s="18"/>
      <c r="B20" s="15" t="s">
        <v>40</v>
      </c>
      <c r="C20" s="18">
        <v>4</v>
      </c>
      <c r="D20" s="18">
        <f t="shared" si="2"/>
        <v>0.5</v>
      </c>
      <c r="E20"/>
      <c r="F20"/>
      <c r="G20"/>
      <c r="H20"/>
      <c r="I20"/>
      <c r="J20"/>
      <c r="K20"/>
    </row>
    <row r="21" spans="1:11" s="9" customFormat="1" x14ac:dyDescent="0.25">
      <c r="A21" s="18"/>
      <c r="B21" s="55" t="s">
        <v>98</v>
      </c>
      <c r="C21" s="18">
        <v>12</v>
      </c>
      <c r="D21" s="18">
        <f t="shared" si="2"/>
        <v>1.5</v>
      </c>
      <c r="E21"/>
      <c r="F21"/>
      <c r="G21"/>
      <c r="H21"/>
      <c r="I21"/>
      <c r="J21"/>
      <c r="K21"/>
    </row>
    <row r="22" spans="1:11" s="9" customFormat="1" x14ac:dyDescent="0.25">
      <c r="A22" s="42"/>
      <c r="B22" s="42" t="s">
        <v>37</v>
      </c>
      <c r="C22" s="61"/>
      <c r="D22" s="61"/>
      <c r="E22"/>
      <c r="F22"/>
      <c r="G22"/>
      <c r="H22"/>
      <c r="I22"/>
      <c r="J22"/>
      <c r="K22" s="51"/>
    </row>
    <row r="23" spans="1:11" s="9" customFormat="1" x14ac:dyDescent="0.25">
      <c r="A23" s="18"/>
      <c r="B23" s="15" t="s">
        <v>38</v>
      </c>
      <c r="C23" s="18">
        <v>4</v>
      </c>
      <c r="D23" s="18">
        <f t="shared" ref="D23:D28" si="3">C23/8</f>
        <v>0.5</v>
      </c>
      <c r="E23"/>
      <c r="F23"/>
      <c r="G23"/>
      <c r="H23"/>
      <c r="I23"/>
      <c r="J23"/>
      <c r="K23"/>
    </row>
    <row r="24" spans="1:11" s="9" customFormat="1" x14ac:dyDescent="0.25">
      <c r="A24" s="18"/>
      <c r="B24" s="15" t="s">
        <v>50</v>
      </c>
      <c r="C24" s="18">
        <v>24</v>
      </c>
      <c r="D24" s="18">
        <f t="shared" si="3"/>
        <v>3</v>
      </c>
      <c r="E24"/>
      <c r="F24"/>
      <c r="G24"/>
      <c r="H24"/>
      <c r="I24"/>
      <c r="J24"/>
      <c r="K24"/>
    </row>
    <row r="25" spans="1:11" s="9" customFormat="1" x14ac:dyDescent="0.25">
      <c r="A25" s="18"/>
      <c r="B25" s="15" t="s">
        <v>39</v>
      </c>
      <c r="C25" s="18">
        <v>12</v>
      </c>
      <c r="D25" s="18">
        <f t="shared" si="3"/>
        <v>1.5</v>
      </c>
      <c r="E25"/>
      <c r="F25"/>
      <c r="G25"/>
      <c r="H25"/>
      <c r="I25"/>
      <c r="J25"/>
      <c r="K25"/>
    </row>
    <row r="26" spans="1:11" s="9" customFormat="1" ht="20.25" customHeight="1" x14ac:dyDescent="0.25">
      <c r="A26" s="18"/>
      <c r="B26" s="24" t="s">
        <v>41</v>
      </c>
      <c r="C26" s="18">
        <v>12</v>
      </c>
      <c r="D26" s="18">
        <f t="shared" si="3"/>
        <v>1.5</v>
      </c>
      <c r="E26"/>
      <c r="F26"/>
      <c r="G26"/>
      <c r="H26"/>
      <c r="I26"/>
      <c r="J26"/>
      <c r="K26"/>
    </row>
    <row r="27" spans="1:11" s="9" customFormat="1" ht="31.5" x14ac:dyDescent="0.25">
      <c r="A27" s="18"/>
      <c r="B27" s="56" t="s">
        <v>42</v>
      </c>
      <c r="C27" s="18">
        <v>12</v>
      </c>
      <c r="D27" s="18">
        <f t="shared" si="3"/>
        <v>1.5</v>
      </c>
      <c r="E27"/>
      <c r="F27"/>
      <c r="G27"/>
      <c r="H27"/>
      <c r="I27"/>
      <c r="J27"/>
      <c r="K27"/>
    </row>
    <row r="28" spans="1:11" s="9" customFormat="1" ht="18.75" customHeight="1" x14ac:dyDescent="0.25">
      <c r="A28" s="18"/>
      <c r="B28" s="24" t="s">
        <v>43</v>
      </c>
      <c r="C28" s="18">
        <v>12</v>
      </c>
      <c r="D28" s="18">
        <f t="shared" si="3"/>
        <v>1.5</v>
      </c>
      <c r="E28"/>
      <c r="F28"/>
      <c r="G28"/>
      <c r="H28"/>
      <c r="I28"/>
      <c r="J28"/>
      <c r="K28"/>
    </row>
    <row r="29" spans="1:11" x14ac:dyDescent="0.25">
      <c r="A29" s="18"/>
      <c r="B29" s="24" t="s">
        <v>46</v>
      </c>
      <c r="C29" s="18">
        <v>12</v>
      </c>
      <c r="D29" s="18">
        <f t="shared" ref="D29:D100" si="4">C29/8</f>
        <v>1.5</v>
      </c>
      <c r="E29"/>
      <c r="F29"/>
      <c r="G29"/>
      <c r="H29"/>
      <c r="I29"/>
      <c r="J29"/>
      <c r="K29"/>
    </row>
    <row r="30" spans="1:11" ht="18.75" customHeight="1" x14ac:dyDescent="0.25">
      <c r="A30" s="18"/>
      <c r="B30" s="57" t="s">
        <v>53</v>
      </c>
      <c r="C30" s="18">
        <v>12</v>
      </c>
      <c r="D30" s="18">
        <f t="shared" si="4"/>
        <v>1.5</v>
      </c>
      <c r="E30"/>
      <c r="F30"/>
      <c r="G30"/>
      <c r="H30"/>
      <c r="I30"/>
      <c r="J30"/>
      <c r="K30"/>
    </row>
    <row r="31" spans="1:11" ht="18.75" customHeight="1" x14ac:dyDescent="0.25">
      <c r="A31" s="18"/>
      <c r="B31" s="58" t="s">
        <v>47</v>
      </c>
      <c r="C31" s="18">
        <v>6</v>
      </c>
      <c r="D31" s="18">
        <f t="shared" si="4"/>
        <v>0.75</v>
      </c>
      <c r="E31"/>
      <c r="F31"/>
      <c r="G31"/>
      <c r="H31"/>
      <c r="I31"/>
      <c r="J31"/>
      <c r="K31"/>
    </row>
    <row r="32" spans="1:11" ht="18.75" customHeight="1" x14ac:dyDescent="0.25">
      <c r="A32" s="18"/>
      <c r="B32" s="15" t="s">
        <v>44</v>
      </c>
      <c r="C32" s="18">
        <v>8</v>
      </c>
      <c r="D32" s="18">
        <f t="shared" si="4"/>
        <v>1</v>
      </c>
      <c r="E32"/>
      <c r="F32"/>
      <c r="G32"/>
      <c r="H32"/>
      <c r="I32"/>
      <c r="J32"/>
      <c r="K32"/>
    </row>
    <row r="33" spans="1:11" ht="18.75" customHeight="1" x14ac:dyDescent="0.25">
      <c r="A33" s="18"/>
      <c r="B33" s="24" t="s">
        <v>45</v>
      </c>
      <c r="C33" s="18"/>
      <c r="D33" s="18">
        <f t="shared" si="4"/>
        <v>0</v>
      </c>
      <c r="E33"/>
      <c r="F33"/>
      <c r="G33"/>
      <c r="H33"/>
      <c r="I33"/>
      <c r="J33"/>
      <c r="K33"/>
    </row>
    <row r="34" spans="1:11" ht="18.75" customHeight="1" x14ac:dyDescent="0.25">
      <c r="A34" s="18"/>
      <c r="B34" s="15" t="s">
        <v>48</v>
      </c>
      <c r="C34" s="18">
        <v>8</v>
      </c>
      <c r="D34" s="18">
        <f t="shared" si="4"/>
        <v>1</v>
      </c>
      <c r="E34"/>
      <c r="F34"/>
      <c r="G34"/>
      <c r="H34"/>
      <c r="I34"/>
      <c r="J34"/>
      <c r="K34"/>
    </row>
    <row r="35" spans="1:11" ht="18.75" customHeight="1" x14ac:dyDescent="0.25">
      <c r="A35" s="18"/>
      <c r="B35" s="24" t="s">
        <v>49</v>
      </c>
      <c r="C35" s="18"/>
      <c r="D35" s="18">
        <f t="shared" si="4"/>
        <v>0</v>
      </c>
      <c r="E35"/>
      <c r="F35"/>
      <c r="G35"/>
      <c r="H35"/>
      <c r="I35"/>
      <c r="J35"/>
      <c r="K35"/>
    </row>
    <row r="36" spans="1:11" ht="18.75" customHeight="1" x14ac:dyDescent="0.25">
      <c r="A36" s="18"/>
      <c r="B36" s="15" t="s">
        <v>52</v>
      </c>
      <c r="C36" s="18">
        <v>8</v>
      </c>
      <c r="D36" s="18">
        <f t="shared" si="4"/>
        <v>1</v>
      </c>
      <c r="E36"/>
      <c r="F36"/>
      <c r="G36"/>
      <c r="H36"/>
      <c r="I36"/>
      <c r="J36"/>
      <c r="K36"/>
    </row>
    <row r="37" spans="1:11" ht="18.75" customHeight="1" x14ac:dyDescent="0.25">
      <c r="A37" s="18"/>
      <c r="B37" s="24" t="s">
        <v>51</v>
      </c>
      <c r="C37" s="18"/>
      <c r="D37" s="18">
        <f t="shared" si="4"/>
        <v>0</v>
      </c>
      <c r="E37"/>
      <c r="F37"/>
      <c r="G37"/>
      <c r="H37"/>
      <c r="I37"/>
      <c r="J37"/>
      <c r="K37"/>
    </row>
    <row r="38" spans="1:11" ht="18.75" customHeight="1" x14ac:dyDescent="0.25">
      <c r="A38" s="18"/>
      <c r="B38" s="15" t="s">
        <v>66</v>
      </c>
      <c r="C38" s="18">
        <v>32</v>
      </c>
      <c r="D38" s="18">
        <f t="shared" si="4"/>
        <v>4</v>
      </c>
      <c r="E38"/>
      <c r="F38"/>
      <c r="G38"/>
      <c r="H38"/>
      <c r="I38"/>
      <c r="J38"/>
      <c r="K38"/>
    </row>
    <row r="39" spans="1:11" ht="18.75" customHeight="1" x14ac:dyDescent="0.25">
      <c r="A39" s="18"/>
      <c r="B39" s="15" t="s">
        <v>67</v>
      </c>
      <c r="C39" s="18">
        <v>16</v>
      </c>
      <c r="D39" s="18">
        <f t="shared" si="4"/>
        <v>2</v>
      </c>
      <c r="E39"/>
      <c r="F39"/>
      <c r="G39"/>
      <c r="H39"/>
      <c r="I39"/>
      <c r="J39"/>
      <c r="K39"/>
    </row>
    <row r="40" spans="1:11" ht="18.75" customHeight="1" x14ac:dyDescent="0.25">
      <c r="A40" s="18"/>
      <c r="B40" s="15" t="s">
        <v>82</v>
      </c>
      <c r="C40" s="18">
        <v>16</v>
      </c>
      <c r="D40" s="18">
        <f t="shared" si="4"/>
        <v>2</v>
      </c>
      <c r="E40"/>
      <c r="F40"/>
      <c r="G40"/>
      <c r="H40"/>
      <c r="I40"/>
      <c r="J40"/>
      <c r="K40"/>
    </row>
    <row r="41" spans="1:11" ht="18.75" customHeight="1" x14ac:dyDescent="0.25">
      <c r="A41" s="42"/>
      <c r="B41" s="42" t="s">
        <v>56</v>
      </c>
      <c r="C41" s="61"/>
      <c r="D41" s="61"/>
      <c r="E41"/>
      <c r="F41"/>
      <c r="G41"/>
      <c r="H41"/>
      <c r="I41"/>
      <c r="J41"/>
      <c r="K41"/>
    </row>
    <row r="42" spans="1:11" ht="18.75" customHeight="1" x14ac:dyDescent="0.25">
      <c r="A42" s="18"/>
      <c r="B42" s="15" t="s">
        <v>58</v>
      </c>
      <c r="C42" s="18">
        <v>6</v>
      </c>
      <c r="D42" s="18">
        <f>C42/8</f>
        <v>0.75</v>
      </c>
      <c r="E42"/>
      <c r="F42"/>
      <c r="G42"/>
      <c r="H42"/>
      <c r="I42"/>
      <c r="J42"/>
      <c r="K42"/>
    </row>
    <row r="43" spans="1:11" ht="18.75" customHeight="1" x14ac:dyDescent="0.25">
      <c r="A43" s="18"/>
      <c r="B43" s="15" t="s">
        <v>61</v>
      </c>
      <c r="C43" s="18">
        <v>14</v>
      </c>
      <c r="D43" s="18">
        <f t="shared" ref="D43:D46" si="5">C43/8</f>
        <v>1.75</v>
      </c>
      <c r="E43"/>
      <c r="F43"/>
      <c r="G43"/>
      <c r="H43"/>
      <c r="I43"/>
      <c r="J43"/>
      <c r="K43"/>
    </row>
    <row r="44" spans="1:11" ht="18.75" customHeight="1" x14ac:dyDescent="0.25">
      <c r="A44" s="18"/>
      <c r="B44" s="15" t="s">
        <v>57</v>
      </c>
      <c r="C44" s="18">
        <v>12</v>
      </c>
      <c r="D44" s="18">
        <f t="shared" si="5"/>
        <v>1.5</v>
      </c>
      <c r="E44"/>
      <c r="F44"/>
      <c r="G44"/>
      <c r="H44"/>
      <c r="I44"/>
      <c r="J44"/>
      <c r="K44"/>
    </row>
    <row r="45" spans="1:11" ht="18.75" customHeight="1" x14ac:dyDescent="0.25">
      <c r="A45" s="18"/>
      <c r="B45" s="15" t="s">
        <v>59</v>
      </c>
      <c r="C45" s="18">
        <v>32</v>
      </c>
      <c r="D45" s="18">
        <f t="shared" si="5"/>
        <v>4</v>
      </c>
      <c r="E45"/>
      <c r="F45"/>
      <c r="G45"/>
      <c r="H45"/>
      <c r="I45"/>
      <c r="J45"/>
      <c r="K45"/>
    </row>
    <row r="46" spans="1:11" ht="18.75" customHeight="1" x14ac:dyDescent="0.25">
      <c r="A46" s="18"/>
      <c r="B46" s="15" t="s">
        <v>60</v>
      </c>
      <c r="C46" s="18">
        <v>12</v>
      </c>
      <c r="D46" s="18">
        <f t="shared" si="5"/>
        <v>1.5</v>
      </c>
      <c r="E46"/>
      <c r="F46"/>
      <c r="G46"/>
      <c r="H46"/>
      <c r="I46"/>
      <c r="J46"/>
      <c r="K46"/>
    </row>
    <row r="47" spans="1:11" ht="18.75" customHeight="1" x14ac:dyDescent="0.25">
      <c r="A47" s="42"/>
      <c r="B47" s="42" t="s">
        <v>62</v>
      </c>
      <c r="C47" s="61"/>
      <c r="D47" s="61"/>
      <c r="E47"/>
      <c r="F47"/>
      <c r="G47"/>
      <c r="H47"/>
      <c r="I47"/>
      <c r="J47"/>
      <c r="K47"/>
    </row>
    <row r="48" spans="1:11" ht="18.75" customHeight="1" x14ac:dyDescent="0.25">
      <c r="A48" s="18"/>
      <c r="B48" s="15" t="s">
        <v>58</v>
      </c>
      <c r="C48" s="18">
        <v>4</v>
      </c>
      <c r="D48" s="18">
        <f>C48/8</f>
        <v>0.5</v>
      </c>
      <c r="E48"/>
      <c r="F48"/>
      <c r="G48"/>
      <c r="H48"/>
      <c r="I48"/>
      <c r="J48"/>
      <c r="K48"/>
    </row>
    <row r="49" spans="1:11" ht="18.75" customHeight="1" x14ac:dyDescent="0.25">
      <c r="A49" s="18"/>
      <c r="B49" s="15" t="s">
        <v>61</v>
      </c>
      <c r="C49" s="18">
        <v>10</v>
      </c>
      <c r="D49" s="18">
        <f t="shared" ref="D49:D57" si="6">C49/8</f>
        <v>1.25</v>
      </c>
      <c r="E49"/>
      <c r="F49"/>
      <c r="G49"/>
      <c r="H49"/>
      <c r="I49"/>
      <c r="J49"/>
      <c r="K49"/>
    </row>
    <row r="50" spans="1:11" ht="18.75" customHeight="1" x14ac:dyDescent="0.25">
      <c r="A50" s="18"/>
      <c r="B50" s="15" t="s">
        <v>57</v>
      </c>
      <c r="C50" s="18">
        <v>8</v>
      </c>
      <c r="D50" s="18">
        <f t="shared" si="6"/>
        <v>1</v>
      </c>
      <c r="E50"/>
      <c r="F50"/>
      <c r="G50"/>
      <c r="H50"/>
      <c r="I50"/>
      <c r="J50"/>
      <c r="K50"/>
    </row>
    <row r="51" spans="1:11" ht="18.75" customHeight="1" x14ac:dyDescent="0.25">
      <c r="A51" s="18"/>
      <c r="B51" s="15" t="s">
        <v>59</v>
      </c>
      <c r="C51" s="18">
        <v>20</v>
      </c>
      <c r="D51" s="18">
        <f t="shared" si="6"/>
        <v>2.5</v>
      </c>
      <c r="E51"/>
      <c r="F51"/>
      <c r="G51"/>
      <c r="H51"/>
      <c r="I51"/>
      <c r="J51"/>
      <c r="K51"/>
    </row>
    <row r="52" spans="1:11" ht="18.75" customHeight="1" x14ac:dyDescent="0.25">
      <c r="A52" s="18"/>
      <c r="B52" s="15" t="s">
        <v>60</v>
      </c>
      <c r="C52" s="18">
        <v>6</v>
      </c>
      <c r="D52" s="18">
        <f t="shared" si="6"/>
        <v>0.75</v>
      </c>
      <c r="E52"/>
      <c r="F52"/>
      <c r="G52"/>
      <c r="H52"/>
      <c r="I52"/>
      <c r="J52"/>
      <c r="K52"/>
    </row>
    <row r="53" spans="1:11" ht="18.75" customHeight="1" x14ac:dyDescent="0.25">
      <c r="A53" s="18"/>
      <c r="B53" s="15" t="s">
        <v>111</v>
      </c>
      <c r="C53" s="18">
        <v>16</v>
      </c>
      <c r="D53" s="18">
        <f t="shared" si="6"/>
        <v>2</v>
      </c>
      <c r="E53"/>
      <c r="F53"/>
      <c r="G53"/>
      <c r="H53"/>
      <c r="I53"/>
      <c r="J53"/>
      <c r="K53"/>
    </row>
    <row r="54" spans="1:11" ht="18.75" customHeight="1" x14ac:dyDescent="0.25">
      <c r="A54" s="18"/>
      <c r="B54" s="15" t="s">
        <v>63</v>
      </c>
      <c r="C54" s="18">
        <v>6</v>
      </c>
      <c r="D54" s="18">
        <f t="shared" si="6"/>
        <v>0.75</v>
      </c>
      <c r="E54"/>
      <c r="F54"/>
      <c r="G54"/>
      <c r="H54"/>
      <c r="I54"/>
      <c r="J54"/>
      <c r="K54"/>
    </row>
    <row r="55" spans="1:11" ht="18.75" customHeight="1" x14ac:dyDescent="0.25">
      <c r="A55" s="18"/>
      <c r="B55" s="15" t="s">
        <v>64</v>
      </c>
      <c r="C55" s="18">
        <v>6</v>
      </c>
      <c r="D55" s="18">
        <f t="shared" si="6"/>
        <v>0.75</v>
      </c>
      <c r="E55"/>
      <c r="F55"/>
      <c r="G55"/>
      <c r="H55"/>
      <c r="I55"/>
      <c r="J55"/>
      <c r="K55"/>
    </row>
    <row r="56" spans="1:11" ht="18.75" customHeight="1" x14ac:dyDescent="0.25">
      <c r="A56" s="18"/>
      <c r="B56" s="15" t="s">
        <v>70</v>
      </c>
      <c r="C56" s="18">
        <v>32</v>
      </c>
      <c r="D56" s="18">
        <f t="shared" si="6"/>
        <v>4</v>
      </c>
      <c r="E56"/>
      <c r="F56"/>
      <c r="G56"/>
      <c r="H56"/>
      <c r="I56"/>
      <c r="J56"/>
      <c r="K56"/>
    </row>
    <row r="57" spans="1:11" ht="18.75" customHeight="1" x14ac:dyDescent="0.25">
      <c r="A57" s="18"/>
      <c r="B57" s="15" t="s">
        <v>65</v>
      </c>
      <c r="C57" s="18">
        <v>12</v>
      </c>
      <c r="D57" s="18">
        <f t="shared" si="6"/>
        <v>1.5</v>
      </c>
      <c r="E57"/>
      <c r="F57"/>
      <c r="G57"/>
      <c r="H57"/>
      <c r="I57"/>
      <c r="J57"/>
      <c r="K57"/>
    </row>
    <row r="58" spans="1:11" ht="18.75" customHeight="1" x14ac:dyDescent="0.25">
      <c r="A58" s="42"/>
      <c r="B58" s="42" t="s">
        <v>71</v>
      </c>
      <c r="C58" s="61"/>
      <c r="D58" s="61"/>
      <c r="E58"/>
      <c r="F58"/>
      <c r="G58"/>
      <c r="H58"/>
      <c r="I58"/>
      <c r="J58"/>
      <c r="K58"/>
    </row>
    <row r="59" spans="1:11" ht="18.75" customHeight="1" x14ac:dyDescent="0.25">
      <c r="A59" s="18"/>
      <c r="B59" s="15" t="s">
        <v>72</v>
      </c>
      <c r="C59" s="18">
        <v>12</v>
      </c>
      <c r="D59" s="18">
        <f>C59/8</f>
        <v>1.5</v>
      </c>
      <c r="E59"/>
      <c r="F59"/>
      <c r="G59"/>
      <c r="H59"/>
      <c r="I59"/>
      <c r="J59"/>
      <c r="K59"/>
    </row>
    <row r="60" spans="1:11" ht="18.75" customHeight="1" x14ac:dyDescent="0.25">
      <c r="A60" s="18"/>
      <c r="B60" s="15" t="s">
        <v>74</v>
      </c>
      <c r="C60" s="18">
        <v>12</v>
      </c>
      <c r="D60" s="18">
        <f t="shared" ref="D60:D64" si="7">C60/8</f>
        <v>1.5</v>
      </c>
      <c r="E60"/>
      <c r="F60"/>
      <c r="G60"/>
      <c r="H60"/>
      <c r="I60"/>
      <c r="J60"/>
      <c r="K60"/>
    </row>
    <row r="61" spans="1:11" x14ac:dyDescent="0.25">
      <c r="A61" s="18"/>
      <c r="B61" s="15" t="s">
        <v>75</v>
      </c>
      <c r="C61" s="18">
        <v>16</v>
      </c>
      <c r="D61" s="18">
        <f t="shared" si="7"/>
        <v>2</v>
      </c>
    </row>
    <row r="62" spans="1:11" x14ac:dyDescent="0.25">
      <c r="A62" s="18"/>
      <c r="B62" s="15" t="s">
        <v>76</v>
      </c>
      <c r="C62" s="18">
        <v>6</v>
      </c>
      <c r="D62" s="18">
        <f t="shared" si="7"/>
        <v>0.75</v>
      </c>
    </row>
    <row r="63" spans="1:11" x14ac:dyDescent="0.25">
      <c r="A63" s="18"/>
      <c r="B63" s="15" t="s">
        <v>77</v>
      </c>
      <c r="C63" s="18">
        <v>6</v>
      </c>
      <c r="D63" s="18">
        <f t="shared" si="7"/>
        <v>0.75</v>
      </c>
    </row>
    <row r="64" spans="1:11" x14ac:dyDescent="0.25">
      <c r="A64" s="18"/>
      <c r="B64" s="15" t="s">
        <v>78</v>
      </c>
      <c r="C64" s="18">
        <v>12</v>
      </c>
      <c r="D64" s="18">
        <f t="shared" si="7"/>
        <v>1.5</v>
      </c>
    </row>
    <row r="65" spans="1:4" x14ac:dyDescent="0.25">
      <c r="A65" s="42"/>
      <c r="B65" s="42" t="s">
        <v>81</v>
      </c>
      <c r="C65" s="61"/>
      <c r="D65" s="61"/>
    </row>
    <row r="66" spans="1:4" x14ac:dyDescent="0.25">
      <c r="A66" s="15"/>
      <c r="B66" s="15" t="s">
        <v>83</v>
      </c>
      <c r="C66" s="18">
        <v>6</v>
      </c>
      <c r="D66" s="18">
        <f>C66/8</f>
        <v>0.75</v>
      </c>
    </row>
    <row r="67" spans="1:4" x14ac:dyDescent="0.25">
      <c r="A67" s="15"/>
      <c r="B67" s="24" t="s">
        <v>84</v>
      </c>
      <c r="C67" s="18">
        <v>6</v>
      </c>
      <c r="D67" s="18">
        <f t="shared" ref="D67:D100" si="8">C67/8</f>
        <v>0.75</v>
      </c>
    </row>
    <row r="68" spans="1:4" x14ac:dyDescent="0.25">
      <c r="A68" s="15"/>
      <c r="B68" s="24" t="s">
        <v>85</v>
      </c>
      <c r="C68" s="18">
        <v>16</v>
      </c>
      <c r="D68" s="18">
        <f t="shared" si="8"/>
        <v>2</v>
      </c>
    </row>
    <row r="69" spans="1:4" x14ac:dyDescent="0.25">
      <c r="A69" s="18"/>
      <c r="B69" s="24" t="s">
        <v>86</v>
      </c>
      <c r="C69" s="18">
        <v>6</v>
      </c>
      <c r="D69" s="18">
        <f t="shared" si="8"/>
        <v>0.75</v>
      </c>
    </row>
    <row r="70" spans="1:4" x14ac:dyDescent="0.25">
      <c r="A70" s="18"/>
      <c r="B70" s="15" t="s">
        <v>87</v>
      </c>
      <c r="C70" s="18">
        <v>6</v>
      </c>
      <c r="D70" s="18">
        <f t="shared" si="8"/>
        <v>0.75</v>
      </c>
    </row>
    <row r="71" spans="1:4" x14ac:dyDescent="0.25">
      <c r="A71" s="18"/>
      <c r="B71" s="15" t="s">
        <v>88</v>
      </c>
      <c r="C71" s="18">
        <v>6</v>
      </c>
      <c r="D71" s="18">
        <f t="shared" si="8"/>
        <v>0.75</v>
      </c>
    </row>
    <row r="72" spans="1:4" x14ac:dyDescent="0.25">
      <c r="A72" s="18"/>
      <c r="B72" s="24" t="s">
        <v>89</v>
      </c>
      <c r="C72" s="18">
        <v>32</v>
      </c>
      <c r="D72" s="18">
        <f t="shared" si="8"/>
        <v>4</v>
      </c>
    </row>
    <row r="73" spans="1:4" x14ac:dyDescent="0.25">
      <c r="A73" s="18"/>
      <c r="B73" s="15" t="s">
        <v>113</v>
      </c>
      <c r="C73" s="18">
        <v>8</v>
      </c>
      <c r="D73" s="18">
        <f t="shared" si="8"/>
        <v>1</v>
      </c>
    </row>
    <row r="74" spans="1:4" x14ac:dyDescent="0.25">
      <c r="A74" s="42"/>
      <c r="B74" s="42" t="s">
        <v>69</v>
      </c>
      <c r="C74" s="61"/>
      <c r="D74" s="61"/>
    </row>
    <row r="75" spans="1:4" x14ac:dyDescent="0.25">
      <c r="A75" s="18"/>
      <c r="B75" s="15" t="s">
        <v>68</v>
      </c>
      <c r="C75" s="18">
        <v>12</v>
      </c>
      <c r="D75" s="18">
        <f t="shared" si="8"/>
        <v>1.5</v>
      </c>
    </row>
    <row r="76" spans="1:4" x14ac:dyDescent="0.25">
      <c r="A76" s="18"/>
      <c r="B76" s="15" t="s">
        <v>114</v>
      </c>
      <c r="C76" s="18">
        <v>8</v>
      </c>
      <c r="D76" s="18">
        <f t="shared" si="8"/>
        <v>1</v>
      </c>
    </row>
    <row r="77" spans="1:4" x14ac:dyDescent="0.25">
      <c r="A77" s="18"/>
      <c r="B77" s="15" t="s">
        <v>115</v>
      </c>
      <c r="C77" s="18">
        <v>24</v>
      </c>
      <c r="D77" s="18">
        <f t="shared" si="8"/>
        <v>3</v>
      </c>
    </row>
    <row r="78" spans="1:4" x14ac:dyDescent="0.25">
      <c r="A78" s="18"/>
      <c r="B78" s="15" t="s">
        <v>116</v>
      </c>
      <c r="C78" s="18">
        <v>12</v>
      </c>
      <c r="D78" s="18">
        <f t="shared" si="8"/>
        <v>1.5</v>
      </c>
    </row>
    <row r="79" spans="1:4" x14ac:dyDescent="0.25">
      <c r="A79" s="18"/>
      <c r="B79" s="15" t="s">
        <v>97</v>
      </c>
      <c r="C79" s="18">
        <v>8</v>
      </c>
      <c r="D79" s="18">
        <f t="shared" si="8"/>
        <v>1</v>
      </c>
    </row>
    <row r="80" spans="1:4" x14ac:dyDescent="0.25">
      <c r="A80" s="18"/>
      <c r="B80" s="15" t="s">
        <v>100</v>
      </c>
      <c r="C80" s="18">
        <v>8</v>
      </c>
      <c r="D80" s="18">
        <f t="shared" si="8"/>
        <v>1</v>
      </c>
    </row>
    <row r="81" spans="1:4" x14ac:dyDescent="0.25">
      <c r="A81" s="18"/>
      <c r="B81" s="15" t="s">
        <v>106</v>
      </c>
      <c r="C81" s="18">
        <v>12</v>
      </c>
      <c r="D81" s="18">
        <f t="shared" si="8"/>
        <v>1.5</v>
      </c>
    </row>
    <row r="82" spans="1:4" x14ac:dyDescent="0.25">
      <c r="A82" s="18"/>
      <c r="B82" s="15" t="s">
        <v>107</v>
      </c>
      <c r="C82" s="18">
        <v>12</v>
      </c>
      <c r="D82" s="18">
        <f t="shared" si="8"/>
        <v>1.5</v>
      </c>
    </row>
    <row r="83" spans="1:4" x14ac:dyDescent="0.25">
      <c r="A83" s="18"/>
      <c r="B83" s="15" t="s">
        <v>108</v>
      </c>
      <c r="C83" s="18">
        <v>12</v>
      </c>
      <c r="D83" s="18">
        <f t="shared" si="8"/>
        <v>1.5</v>
      </c>
    </row>
    <row r="84" spans="1:4" x14ac:dyDescent="0.25">
      <c r="A84" s="18"/>
      <c r="B84" s="15" t="s">
        <v>109</v>
      </c>
      <c r="C84" s="18">
        <v>8</v>
      </c>
      <c r="D84" s="18">
        <f t="shared" si="8"/>
        <v>1</v>
      </c>
    </row>
    <row r="85" spans="1:4" x14ac:dyDescent="0.25">
      <c r="A85" s="23"/>
      <c r="B85" s="42" t="s">
        <v>99</v>
      </c>
      <c r="C85" s="23"/>
      <c r="D85" s="23"/>
    </row>
    <row r="86" spans="1:4" x14ac:dyDescent="0.25">
      <c r="A86" s="18"/>
      <c r="B86" s="15" t="s">
        <v>112</v>
      </c>
      <c r="C86" s="18">
        <v>12</v>
      </c>
      <c r="D86" s="18">
        <f t="shared" si="8"/>
        <v>1.5</v>
      </c>
    </row>
    <row r="87" spans="1:4" x14ac:dyDescent="0.25">
      <c r="A87" s="18"/>
      <c r="B87" s="15" t="s">
        <v>101</v>
      </c>
      <c r="C87" s="18">
        <v>6</v>
      </c>
      <c r="D87" s="18">
        <f t="shared" si="8"/>
        <v>0.75</v>
      </c>
    </row>
    <row r="88" spans="1:4" x14ac:dyDescent="0.25">
      <c r="A88" s="18"/>
      <c r="B88" s="15" t="s">
        <v>102</v>
      </c>
      <c r="C88" s="18">
        <v>6</v>
      </c>
      <c r="D88" s="18">
        <f t="shared" si="8"/>
        <v>0.75</v>
      </c>
    </row>
    <row r="89" spans="1:4" x14ac:dyDescent="0.25">
      <c r="A89" s="18"/>
      <c r="B89" s="15" t="s">
        <v>103</v>
      </c>
      <c r="C89" s="18">
        <v>6</v>
      </c>
      <c r="D89" s="18">
        <f t="shared" si="8"/>
        <v>0.75</v>
      </c>
    </row>
    <row r="90" spans="1:4" x14ac:dyDescent="0.25">
      <c r="A90" s="18"/>
      <c r="B90" s="75" t="s">
        <v>104</v>
      </c>
      <c r="C90" s="18">
        <v>6</v>
      </c>
      <c r="D90" s="18">
        <f t="shared" si="8"/>
        <v>0.75</v>
      </c>
    </row>
    <row r="91" spans="1:4" x14ac:dyDescent="0.25">
      <c r="A91" s="23"/>
      <c r="B91" s="42" t="s">
        <v>28</v>
      </c>
      <c r="C91" s="23"/>
      <c r="D91" s="23"/>
    </row>
    <row r="92" spans="1:4" x14ac:dyDescent="0.25">
      <c r="A92" s="18"/>
      <c r="B92" s="15" t="s">
        <v>35</v>
      </c>
      <c r="C92" s="18">
        <v>32</v>
      </c>
      <c r="D92" s="18">
        <f t="shared" si="8"/>
        <v>4</v>
      </c>
    </row>
    <row r="93" spans="1:4" x14ac:dyDescent="0.25">
      <c r="A93" s="18"/>
      <c r="B93" s="15" t="s">
        <v>36</v>
      </c>
      <c r="C93" s="18">
        <v>16</v>
      </c>
      <c r="D93" s="18">
        <f t="shared" si="8"/>
        <v>2</v>
      </c>
    </row>
    <row r="94" spans="1:4" x14ac:dyDescent="0.25">
      <c r="A94" s="18"/>
      <c r="B94" s="15" t="s">
        <v>54</v>
      </c>
      <c r="C94" s="18"/>
      <c r="D94" s="18">
        <f t="shared" si="8"/>
        <v>0</v>
      </c>
    </row>
    <row r="95" spans="1:4" x14ac:dyDescent="0.25">
      <c r="A95" s="18"/>
      <c r="B95" s="15" t="s">
        <v>55</v>
      </c>
      <c r="C95" s="18">
        <v>6</v>
      </c>
      <c r="D95" s="18">
        <f t="shared" si="8"/>
        <v>0.75</v>
      </c>
    </row>
    <row r="96" spans="1:4" x14ac:dyDescent="0.25">
      <c r="A96" s="18"/>
      <c r="B96" s="15" t="s">
        <v>110</v>
      </c>
      <c r="C96" s="18">
        <v>12</v>
      </c>
      <c r="D96" s="18">
        <f t="shared" si="8"/>
        <v>1.5</v>
      </c>
    </row>
    <row r="97" spans="1:4" x14ac:dyDescent="0.25">
      <c r="A97" s="23"/>
      <c r="B97" s="22" t="s">
        <v>8</v>
      </c>
      <c r="C97" s="23"/>
      <c r="D97" s="23"/>
    </row>
    <row r="98" spans="1:4" x14ac:dyDescent="0.25">
      <c r="A98" s="18"/>
      <c r="B98" s="24" t="s">
        <v>9</v>
      </c>
      <c r="C98" s="18">
        <f>SUM(C13:C96)*0.35</f>
        <v>301.7</v>
      </c>
      <c r="D98" s="18">
        <f t="shared" si="8"/>
        <v>37.712499999999999</v>
      </c>
    </row>
    <row r="99" spans="1:4" x14ac:dyDescent="0.25">
      <c r="A99" s="18"/>
      <c r="B99" s="24" t="s">
        <v>5</v>
      </c>
      <c r="C99" s="18">
        <v>40</v>
      </c>
      <c r="D99" s="18">
        <f t="shared" si="8"/>
        <v>5</v>
      </c>
    </row>
    <row r="100" spans="1:4" x14ac:dyDescent="0.25">
      <c r="A100" s="18"/>
      <c r="B100" s="39" t="s">
        <v>22</v>
      </c>
      <c r="C100" s="18">
        <v>32</v>
      </c>
      <c r="D100" s="18">
        <f t="shared" si="8"/>
        <v>4</v>
      </c>
    </row>
    <row r="101" spans="1:4" x14ac:dyDescent="0.25">
      <c r="A101" s="21"/>
      <c r="B101" s="21" t="s">
        <v>2</v>
      </c>
      <c r="C101" s="41"/>
      <c r="D101" s="41">
        <f>SUM(D8:D100)</f>
        <v>182.13750000000002</v>
      </c>
    </row>
    <row r="102" spans="1:4" x14ac:dyDescent="0.25">
      <c r="A102" s="18"/>
      <c r="B102" s="45"/>
      <c r="C102" s="46"/>
      <c r="D102" s="18"/>
    </row>
    <row r="103" spans="1:4" x14ac:dyDescent="0.25">
      <c r="A103" s="18"/>
      <c r="B103" s="43"/>
      <c r="C103" s="44"/>
    </row>
    <row r="104" spans="1:4" x14ac:dyDescent="0.25">
      <c r="A104" s="18"/>
      <c r="B104" s="52" t="s">
        <v>10</v>
      </c>
    </row>
    <row r="105" spans="1:4" x14ac:dyDescent="0.25">
      <c r="A105" s="18"/>
      <c r="B105" s="1" t="s">
        <v>90</v>
      </c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topLeftCell="A28" zoomScale="80" zoomScaleNormal="80" workbookViewId="0">
      <selection activeCell="B10" sqref="B10:B43"/>
    </sheetView>
  </sheetViews>
  <sheetFormatPr defaultColWidth="10.875" defaultRowHeight="15.75" x14ac:dyDescent="0.25"/>
  <cols>
    <col min="1" max="1" width="7.5" style="2" customWidth="1"/>
    <col min="2" max="2" width="100" style="1" bestFit="1" customWidth="1"/>
    <col min="3" max="3" width="9.75" style="1" customWidth="1"/>
    <col min="4" max="4" width="11.375" style="2" customWidth="1"/>
    <col min="5" max="5" width="10" style="2" customWidth="1"/>
    <col min="6" max="6" width="13.875" style="3" customWidth="1"/>
    <col min="7" max="7" width="19.125" style="1" customWidth="1"/>
    <col min="8" max="8" width="12.75" style="1" customWidth="1"/>
    <col min="9" max="9" width="10.875" style="1"/>
    <col min="10" max="10" width="10.75" style="1" customWidth="1"/>
    <col min="11" max="11" width="0.25" style="1" hidden="1" customWidth="1"/>
    <col min="12" max="12" width="10.875" style="1" hidden="1" customWidth="1"/>
    <col min="13" max="13" width="10.875" style="1"/>
    <col min="14" max="14" width="13.5" style="1" customWidth="1"/>
    <col min="15" max="16384" width="10.875" style="1"/>
  </cols>
  <sheetData>
    <row r="1" spans="1:14" ht="15.75" customHeight="1" x14ac:dyDescent="0.25">
      <c r="A1" s="5"/>
      <c r="B1" s="5"/>
      <c r="C1" s="6"/>
      <c r="D1" s="4"/>
      <c r="E1" s="4"/>
      <c r="F1" s="6"/>
    </row>
    <row r="2" spans="1:14" ht="15.75" customHeight="1" x14ac:dyDescent="0.25">
      <c r="A2" s="6"/>
      <c r="B2" s="6"/>
      <c r="C2" s="6"/>
      <c r="D2" s="4"/>
      <c r="E2" s="4"/>
      <c r="F2" s="6"/>
    </row>
    <row r="3" spans="1:14" ht="15.75" customHeight="1" x14ac:dyDescent="0.25">
      <c r="A3" s="6"/>
      <c r="B3" s="10" t="s">
        <v>30</v>
      </c>
      <c r="C3" s="10"/>
      <c r="D3" s="4"/>
      <c r="E3" s="4"/>
      <c r="F3" s="16">
        <v>43986</v>
      </c>
    </row>
    <row r="4" spans="1:14" ht="15.75" customHeight="1" x14ac:dyDescent="0.25">
      <c r="A4" s="6"/>
      <c r="B4" s="4"/>
      <c r="C4" s="4"/>
      <c r="D4" s="4"/>
      <c r="E4" s="4"/>
      <c r="F4" s="17" t="s">
        <v>29</v>
      </c>
    </row>
    <row r="5" spans="1:14" ht="15.75" customHeight="1" x14ac:dyDescent="0.25">
      <c r="A5" s="7"/>
      <c r="B5" s="7"/>
      <c r="C5" s="7"/>
      <c r="D5" s="19"/>
      <c r="E5" s="19"/>
      <c r="F5" s="7"/>
      <c r="G5" s="30"/>
    </row>
    <row r="6" spans="1:14" s="8" customFormat="1" ht="18" customHeight="1" x14ac:dyDescent="0.25">
      <c r="A6" s="11"/>
      <c r="B6" s="12" t="s">
        <v>0</v>
      </c>
      <c r="C6" s="73" t="s">
        <v>91</v>
      </c>
      <c r="D6" s="74"/>
      <c r="E6" s="73" t="s">
        <v>92</v>
      </c>
      <c r="F6" s="74"/>
      <c r="G6" s="34" t="s">
        <v>118</v>
      </c>
      <c r="H6" s="25" t="s">
        <v>13</v>
      </c>
      <c r="I6" s="26" t="s">
        <v>1</v>
      </c>
      <c r="J6" s="26" t="s">
        <v>2</v>
      </c>
      <c r="K6" s="36"/>
      <c r="L6" s="36"/>
    </row>
    <row r="7" spans="1:14" s="8" customFormat="1" ht="18" customHeight="1" x14ac:dyDescent="0.25">
      <c r="A7" s="11"/>
      <c r="B7" s="13"/>
      <c r="C7" s="14" t="s">
        <v>7</v>
      </c>
      <c r="D7" s="11" t="s">
        <v>1</v>
      </c>
      <c r="E7" s="14" t="s">
        <v>7</v>
      </c>
      <c r="F7" s="11" t="s">
        <v>1</v>
      </c>
      <c r="G7" s="35" t="s">
        <v>14</v>
      </c>
      <c r="H7" s="33">
        <v>1</v>
      </c>
      <c r="I7" s="48">
        <v>4</v>
      </c>
      <c r="J7" s="47">
        <f>H7*I7</f>
        <v>4</v>
      </c>
      <c r="K7" s="36"/>
      <c r="L7" s="36"/>
      <c r="M7" s="31"/>
      <c r="N7" s="37"/>
    </row>
    <row r="8" spans="1:14" s="8" customFormat="1" ht="18" customHeight="1" x14ac:dyDescent="0.25">
      <c r="A8" s="11"/>
      <c r="B8" s="13" t="s">
        <v>4</v>
      </c>
      <c r="C8" s="13"/>
      <c r="D8" s="13"/>
      <c r="E8" s="13"/>
      <c r="F8" s="13"/>
      <c r="G8" s="35" t="s">
        <v>93</v>
      </c>
      <c r="H8" s="33">
        <v>1</v>
      </c>
      <c r="I8" s="48">
        <f>M8</f>
        <v>28.5</v>
      </c>
      <c r="J8" s="47">
        <f t="shared" ref="J8:J11" si="0">H8*I8</f>
        <v>28.5</v>
      </c>
      <c r="K8" s="69">
        <f>SUM(F9:F43)</f>
        <v>28.5</v>
      </c>
      <c r="L8" s="70">
        <f>SUM(J8:J9)</f>
        <v>57</v>
      </c>
      <c r="M8" s="71">
        <f>SUM(F11:F44)</f>
        <v>28.5</v>
      </c>
      <c r="N8" s="72">
        <f>SUM(J8:J9)</f>
        <v>57</v>
      </c>
    </row>
    <row r="9" spans="1:14" s="8" customFormat="1" ht="18" customHeight="1" x14ac:dyDescent="0.25">
      <c r="A9" s="18"/>
      <c r="B9" s="38"/>
      <c r="C9" s="18"/>
      <c r="D9" s="18"/>
      <c r="E9" s="62"/>
      <c r="F9" s="18"/>
      <c r="G9" s="35" t="s">
        <v>94</v>
      </c>
      <c r="H9" s="33">
        <v>1</v>
      </c>
      <c r="I9" s="48">
        <f>M8/H9</f>
        <v>28.5</v>
      </c>
      <c r="J9" s="47">
        <f t="shared" si="0"/>
        <v>28.5</v>
      </c>
      <c r="K9" s="69"/>
      <c r="L9" s="70"/>
      <c r="M9" s="71"/>
      <c r="N9" s="72"/>
    </row>
    <row r="10" spans="1:14" s="8" customFormat="1" ht="18" customHeight="1" x14ac:dyDescent="0.25">
      <c r="A10" s="23"/>
      <c r="B10" s="42" t="s">
        <v>31</v>
      </c>
      <c r="C10" s="61"/>
      <c r="D10" s="42"/>
      <c r="E10" s="42"/>
      <c r="F10" s="23"/>
      <c r="G10" s="35" t="s">
        <v>11</v>
      </c>
      <c r="H10" s="33">
        <v>2</v>
      </c>
      <c r="I10" s="48">
        <f>SUM(F46,D46)/H10</f>
        <v>11.4</v>
      </c>
      <c r="J10" s="47">
        <f t="shared" si="0"/>
        <v>22.8</v>
      </c>
      <c r="K10" s="69"/>
      <c r="L10" s="70"/>
      <c r="M10" s="31"/>
      <c r="N10" s="37"/>
    </row>
    <row r="11" spans="1:14" s="9" customFormat="1" ht="18" customHeight="1" x14ac:dyDescent="0.25">
      <c r="A11" s="15"/>
      <c r="B11" s="15" t="s">
        <v>80</v>
      </c>
      <c r="C11" s="18">
        <v>6</v>
      </c>
      <c r="D11" s="18">
        <f t="shared" ref="D11:D48" si="1">SUM(C11/8)</f>
        <v>0.75</v>
      </c>
      <c r="E11" s="18">
        <v>6</v>
      </c>
      <c r="F11" s="18">
        <f t="shared" ref="F11:F48" si="2">SUM(E11/8)</f>
        <v>0.75</v>
      </c>
      <c r="G11" s="35" t="s">
        <v>5</v>
      </c>
      <c r="H11" s="33">
        <v>2</v>
      </c>
      <c r="I11" s="48">
        <f>8/H11</f>
        <v>4</v>
      </c>
      <c r="J11" s="47">
        <f t="shared" si="0"/>
        <v>8</v>
      </c>
      <c r="K11" s="36"/>
      <c r="L11" s="36"/>
      <c r="M11" s="31"/>
      <c r="N11" s="37"/>
    </row>
    <row r="12" spans="1:14" s="9" customFormat="1" ht="18" customHeight="1" x14ac:dyDescent="0.25">
      <c r="A12" s="18"/>
      <c r="B12" s="15" t="s">
        <v>32</v>
      </c>
      <c r="C12" s="18"/>
      <c r="D12" s="18"/>
      <c r="E12" s="18"/>
      <c r="F12" s="18"/>
      <c r="G12" s="40" t="s">
        <v>19</v>
      </c>
      <c r="H12" s="33">
        <f>SUM(H7:H11)</f>
        <v>7</v>
      </c>
      <c r="I12" s="49">
        <f>SUM(I7:I10)</f>
        <v>72.400000000000006</v>
      </c>
      <c r="J12" s="47">
        <f>SUM(J7:J11)</f>
        <v>91.8</v>
      </c>
      <c r="K12" s="36"/>
      <c r="L12" s="36"/>
      <c r="M12" s="31"/>
      <c r="N12" s="37"/>
    </row>
    <row r="13" spans="1:14" s="9" customFormat="1" ht="18" customHeight="1" x14ac:dyDescent="0.25">
      <c r="A13" s="18"/>
      <c r="B13" s="55" t="s">
        <v>34</v>
      </c>
      <c r="C13" s="64">
        <v>8</v>
      </c>
      <c r="D13" s="18">
        <f t="shared" si="1"/>
        <v>1</v>
      </c>
      <c r="E13" s="64">
        <v>8</v>
      </c>
      <c r="F13" s="18">
        <f t="shared" si="2"/>
        <v>1</v>
      </c>
      <c r="G13"/>
      <c r="H13"/>
      <c r="I13"/>
      <c r="J13"/>
      <c r="K13" s="36"/>
      <c r="L13" s="36"/>
      <c r="M13" s="31"/>
      <c r="N13" s="37"/>
    </row>
    <row r="14" spans="1:14" s="9" customFormat="1" ht="18" customHeight="1" x14ac:dyDescent="0.25">
      <c r="A14" s="18"/>
      <c r="B14" s="15" t="s">
        <v>33</v>
      </c>
      <c r="C14" s="18">
        <v>6</v>
      </c>
      <c r="D14" s="18">
        <f t="shared" si="1"/>
        <v>0.75</v>
      </c>
      <c r="E14" s="18">
        <v>6</v>
      </c>
      <c r="F14" s="18">
        <f t="shared" si="2"/>
        <v>0.75</v>
      </c>
      <c r="G14" t="s">
        <v>24</v>
      </c>
      <c r="H14" s="51">
        <f>J12</f>
        <v>91.8</v>
      </c>
      <c r="I14" s="50" t="s">
        <v>25</v>
      </c>
      <c r="J14"/>
      <c r="K14" s="36"/>
      <c r="L14" s="36"/>
      <c r="M14" s="31"/>
      <c r="N14" s="37"/>
    </row>
    <row r="15" spans="1:14" s="9" customFormat="1" ht="18" customHeight="1" x14ac:dyDescent="0.25">
      <c r="A15" s="18"/>
      <c r="B15" s="15" t="s">
        <v>40</v>
      </c>
      <c r="C15" s="18">
        <v>6</v>
      </c>
      <c r="D15" s="18">
        <f t="shared" si="1"/>
        <v>0.75</v>
      </c>
      <c r="E15" s="18">
        <v>6</v>
      </c>
      <c r="F15" s="18">
        <f t="shared" si="2"/>
        <v>0.75</v>
      </c>
      <c r="G15" t="s">
        <v>26</v>
      </c>
      <c r="H15" s="51">
        <f>SUM(I7,I9,I10,I11)</f>
        <v>47.9</v>
      </c>
      <c r="I15" s="50" t="s">
        <v>25</v>
      </c>
      <c r="J15"/>
      <c r="K15" s="32"/>
      <c r="L15" s="8"/>
    </row>
    <row r="16" spans="1:14" s="9" customFormat="1" ht="18" customHeight="1" x14ac:dyDescent="0.25">
      <c r="A16" s="18"/>
      <c r="C16" s="64"/>
      <c r="D16" s="18">
        <f t="shared" si="1"/>
        <v>0</v>
      </c>
      <c r="E16" s="62">
        <v>0</v>
      </c>
      <c r="F16" s="18">
        <f t="shared" si="2"/>
        <v>0</v>
      </c>
      <c r="G16" s="27"/>
      <c r="H16" s="28"/>
      <c r="I16" s="28"/>
      <c r="J16" s="29"/>
      <c r="K16" s="8"/>
    </row>
    <row r="17" spans="1:13" s="9" customFormat="1" ht="18" customHeight="1" x14ac:dyDescent="0.25">
      <c r="A17" s="42"/>
      <c r="B17" s="42" t="s">
        <v>37</v>
      </c>
      <c r="C17" s="61"/>
      <c r="D17" s="42"/>
      <c r="E17" s="42"/>
      <c r="F17" s="23"/>
      <c r="G17"/>
      <c r="H17"/>
      <c r="I17"/>
      <c r="J17"/>
      <c r="K17" s="8"/>
    </row>
    <row r="18" spans="1:13" s="9" customFormat="1" ht="18" customHeight="1" x14ac:dyDescent="0.25">
      <c r="A18" s="18"/>
      <c r="B18" s="15" t="s">
        <v>38</v>
      </c>
      <c r="C18" s="18">
        <v>8</v>
      </c>
      <c r="D18" s="18">
        <f t="shared" si="1"/>
        <v>1</v>
      </c>
      <c r="E18" s="18">
        <v>8</v>
      </c>
      <c r="F18" s="18">
        <f t="shared" si="2"/>
        <v>1</v>
      </c>
      <c r="G18"/>
      <c r="H18"/>
      <c r="I18"/>
      <c r="J18"/>
      <c r="K18" s="8"/>
    </row>
    <row r="19" spans="1:13" s="9" customFormat="1" ht="18.75" customHeight="1" x14ac:dyDescent="0.25">
      <c r="A19" s="18"/>
      <c r="B19" s="15" t="s">
        <v>50</v>
      </c>
      <c r="C19" s="18">
        <v>8</v>
      </c>
      <c r="D19" s="18">
        <f t="shared" si="1"/>
        <v>1</v>
      </c>
      <c r="E19" s="18">
        <v>8</v>
      </c>
      <c r="F19" s="18">
        <f t="shared" si="2"/>
        <v>1</v>
      </c>
      <c r="G19"/>
      <c r="H19"/>
      <c r="I19"/>
      <c r="J19"/>
      <c r="K19"/>
      <c r="L19"/>
      <c r="M19"/>
    </row>
    <row r="20" spans="1:13" s="9" customFormat="1" ht="18.75" customHeight="1" x14ac:dyDescent="0.25">
      <c r="A20" s="18"/>
      <c r="B20" s="15" t="s">
        <v>39</v>
      </c>
      <c r="C20" s="18"/>
      <c r="D20" s="18">
        <f t="shared" si="1"/>
        <v>0</v>
      </c>
      <c r="E20" s="18"/>
      <c r="F20" s="18">
        <f t="shared" si="2"/>
        <v>0</v>
      </c>
      <c r="G20"/>
      <c r="H20"/>
      <c r="I20"/>
      <c r="J20"/>
      <c r="K20"/>
      <c r="L20"/>
      <c r="M20"/>
    </row>
    <row r="21" spans="1:13" s="9" customFormat="1" x14ac:dyDescent="0.25">
      <c r="A21" s="18"/>
      <c r="B21" s="24" t="s">
        <v>41</v>
      </c>
      <c r="C21" s="18">
        <v>8</v>
      </c>
      <c r="D21" s="18">
        <f t="shared" si="1"/>
        <v>1</v>
      </c>
      <c r="E21" s="18">
        <v>8</v>
      </c>
      <c r="F21" s="18">
        <f t="shared" si="2"/>
        <v>1</v>
      </c>
      <c r="G21"/>
      <c r="H21"/>
      <c r="I21"/>
      <c r="J21"/>
      <c r="K21"/>
      <c r="L21"/>
      <c r="M21"/>
    </row>
    <row r="22" spans="1:13" s="9" customFormat="1" ht="31.5" x14ac:dyDescent="0.25">
      <c r="A22" s="18"/>
      <c r="B22" s="56" t="s">
        <v>42</v>
      </c>
      <c r="C22" s="63">
        <v>8</v>
      </c>
      <c r="D22" s="18">
        <f t="shared" si="1"/>
        <v>1</v>
      </c>
      <c r="E22" s="63">
        <v>8</v>
      </c>
      <c r="F22" s="18">
        <f t="shared" si="2"/>
        <v>1</v>
      </c>
      <c r="G22"/>
      <c r="H22"/>
      <c r="I22"/>
      <c r="J22"/>
      <c r="K22"/>
      <c r="L22"/>
      <c r="M22" s="51"/>
    </row>
    <row r="23" spans="1:13" s="9" customFormat="1" x14ac:dyDescent="0.25">
      <c r="A23" s="18"/>
      <c r="B23" s="24" t="s">
        <v>43</v>
      </c>
      <c r="C23" s="18">
        <v>8</v>
      </c>
      <c r="D23" s="18">
        <f t="shared" si="1"/>
        <v>1</v>
      </c>
      <c r="E23" s="18">
        <v>8</v>
      </c>
      <c r="F23" s="18">
        <f t="shared" si="2"/>
        <v>1</v>
      </c>
      <c r="G23"/>
      <c r="H23"/>
      <c r="I23"/>
      <c r="J23"/>
      <c r="K23"/>
      <c r="L23"/>
      <c r="M23"/>
    </row>
    <row r="24" spans="1:13" s="9" customFormat="1" x14ac:dyDescent="0.25">
      <c r="A24" s="18"/>
      <c r="B24" s="24" t="s">
        <v>46</v>
      </c>
      <c r="C24" s="18">
        <v>6</v>
      </c>
      <c r="D24" s="18">
        <f t="shared" si="1"/>
        <v>0.75</v>
      </c>
      <c r="E24" s="18">
        <v>6</v>
      </c>
      <c r="F24" s="18">
        <f t="shared" si="2"/>
        <v>0.75</v>
      </c>
      <c r="G24"/>
      <c r="H24"/>
      <c r="I24"/>
      <c r="J24"/>
      <c r="K24"/>
      <c r="L24"/>
      <c r="M24"/>
    </row>
    <row r="25" spans="1:13" s="9" customFormat="1" x14ac:dyDescent="0.25">
      <c r="A25" s="18"/>
      <c r="B25" s="57" t="s">
        <v>53</v>
      </c>
      <c r="C25" s="64">
        <v>8</v>
      </c>
      <c r="D25" s="18">
        <f t="shared" si="1"/>
        <v>1</v>
      </c>
      <c r="E25" s="64">
        <v>8</v>
      </c>
      <c r="F25" s="18">
        <f t="shared" si="2"/>
        <v>1</v>
      </c>
      <c r="G25"/>
      <c r="H25"/>
      <c r="I25"/>
      <c r="J25"/>
      <c r="K25"/>
      <c r="L25"/>
      <c r="M25"/>
    </row>
    <row r="26" spans="1:13" s="9" customFormat="1" ht="20.25" customHeight="1" x14ac:dyDescent="0.25">
      <c r="A26" s="18"/>
      <c r="B26" s="58" t="s">
        <v>47</v>
      </c>
      <c r="C26" s="65">
        <v>6</v>
      </c>
      <c r="D26" s="18">
        <f t="shared" si="1"/>
        <v>0.75</v>
      </c>
      <c r="E26" s="65">
        <v>6</v>
      </c>
      <c r="F26" s="18">
        <f t="shared" si="2"/>
        <v>0.75</v>
      </c>
      <c r="G26"/>
      <c r="H26"/>
      <c r="I26"/>
      <c r="J26"/>
      <c r="K26"/>
      <c r="L26"/>
      <c r="M26"/>
    </row>
    <row r="27" spans="1:13" s="9" customFormat="1" ht="20.25" customHeight="1" x14ac:dyDescent="0.25">
      <c r="A27" s="18"/>
      <c r="B27" s="15" t="s">
        <v>44</v>
      </c>
      <c r="C27" s="18"/>
      <c r="D27" s="18">
        <f>SUM(C27/8)</f>
        <v>0</v>
      </c>
      <c r="E27" s="18"/>
      <c r="F27" s="18">
        <f t="shared" si="2"/>
        <v>0</v>
      </c>
      <c r="G27"/>
      <c r="H27"/>
      <c r="I27"/>
      <c r="J27"/>
      <c r="K27"/>
      <c r="L27"/>
      <c r="M27"/>
    </row>
    <row r="28" spans="1:13" s="9" customFormat="1" ht="18.75" customHeight="1" x14ac:dyDescent="0.25">
      <c r="A28" s="18"/>
      <c r="B28" s="24" t="s">
        <v>45</v>
      </c>
      <c r="C28" s="18">
        <v>8</v>
      </c>
      <c r="D28" s="18">
        <f>SUM(C28/8)</f>
        <v>1</v>
      </c>
      <c r="E28" s="18">
        <v>8</v>
      </c>
      <c r="F28" s="18">
        <f t="shared" si="2"/>
        <v>1</v>
      </c>
      <c r="G28"/>
      <c r="H28"/>
      <c r="I28"/>
      <c r="J28"/>
      <c r="K28"/>
      <c r="L28"/>
      <c r="M28"/>
    </row>
    <row r="29" spans="1:13" x14ac:dyDescent="0.25">
      <c r="A29" s="18"/>
      <c r="B29" s="15" t="s">
        <v>48</v>
      </c>
      <c r="C29" s="18"/>
      <c r="D29" s="18">
        <f t="shared" si="1"/>
        <v>0</v>
      </c>
      <c r="E29" s="18"/>
      <c r="F29" s="18">
        <f t="shared" si="2"/>
        <v>0</v>
      </c>
      <c r="G29"/>
      <c r="H29"/>
      <c r="I29"/>
      <c r="J29"/>
      <c r="K29"/>
      <c r="L29"/>
      <c r="M29"/>
    </row>
    <row r="30" spans="1:13" ht="18.75" customHeight="1" x14ac:dyDescent="0.25">
      <c r="A30" s="18"/>
      <c r="B30" s="24" t="s">
        <v>49</v>
      </c>
      <c r="C30" s="18">
        <v>8</v>
      </c>
      <c r="D30" s="18">
        <f t="shared" si="1"/>
        <v>1</v>
      </c>
      <c r="E30" s="18">
        <v>8</v>
      </c>
      <c r="F30" s="18">
        <f t="shared" si="2"/>
        <v>1</v>
      </c>
      <c r="G30"/>
      <c r="H30"/>
      <c r="I30"/>
      <c r="J30"/>
      <c r="K30"/>
      <c r="L30"/>
      <c r="M30"/>
    </row>
    <row r="31" spans="1:13" ht="18.75" customHeight="1" x14ac:dyDescent="0.25">
      <c r="A31" s="18"/>
      <c r="B31" s="15" t="s">
        <v>52</v>
      </c>
      <c r="C31" s="18"/>
      <c r="D31" s="18">
        <f t="shared" si="1"/>
        <v>0</v>
      </c>
      <c r="E31" s="18"/>
      <c r="F31" s="18">
        <f t="shared" si="2"/>
        <v>0</v>
      </c>
      <c r="G31"/>
      <c r="H31"/>
      <c r="I31"/>
      <c r="J31"/>
      <c r="K31"/>
      <c r="L31"/>
      <c r="M31"/>
    </row>
    <row r="32" spans="1:13" ht="18.75" customHeight="1" x14ac:dyDescent="0.25">
      <c r="A32" s="18"/>
      <c r="B32" s="24" t="s">
        <v>51</v>
      </c>
      <c r="C32" s="18">
        <v>6</v>
      </c>
      <c r="D32" s="18">
        <f t="shared" si="1"/>
        <v>0.75</v>
      </c>
      <c r="E32" s="18">
        <v>6</v>
      </c>
      <c r="F32" s="18">
        <f t="shared" si="2"/>
        <v>0.75</v>
      </c>
      <c r="G32"/>
      <c r="H32"/>
      <c r="I32"/>
      <c r="J32"/>
      <c r="K32"/>
      <c r="L32"/>
      <c r="M32"/>
    </row>
    <row r="33" spans="1:13" ht="18.75" customHeight="1" x14ac:dyDescent="0.25">
      <c r="A33" s="18"/>
      <c r="B33" s="15" t="s">
        <v>82</v>
      </c>
      <c r="C33" s="18">
        <v>24</v>
      </c>
      <c r="D33" s="18">
        <f t="shared" si="1"/>
        <v>3</v>
      </c>
      <c r="E33" s="18">
        <v>24</v>
      </c>
      <c r="F33" s="18">
        <f t="shared" si="2"/>
        <v>3</v>
      </c>
      <c r="G33"/>
      <c r="H33"/>
      <c r="I33"/>
      <c r="J33"/>
      <c r="K33"/>
      <c r="L33"/>
      <c r="M33"/>
    </row>
    <row r="34" spans="1:13" ht="18.75" customHeight="1" x14ac:dyDescent="0.25">
      <c r="A34" s="18"/>
      <c r="B34" s="15"/>
      <c r="C34" s="18"/>
      <c r="D34" s="18">
        <f t="shared" si="1"/>
        <v>0</v>
      </c>
      <c r="E34" s="62">
        <v>0</v>
      </c>
      <c r="F34" s="18">
        <f t="shared" si="2"/>
        <v>0</v>
      </c>
      <c r="G34"/>
      <c r="H34"/>
      <c r="I34"/>
      <c r="J34"/>
      <c r="K34"/>
      <c r="L34"/>
      <c r="M34"/>
    </row>
    <row r="35" spans="1:13" ht="18.75" customHeight="1" x14ac:dyDescent="0.25">
      <c r="A35" s="42"/>
      <c r="B35" s="42" t="s">
        <v>71</v>
      </c>
      <c r="C35" s="61"/>
      <c r="D35" s="42"/>
      <c r="E35" s="42"/>
      <c r="F35" s="23"/>
      <c r="G35"/>
      <c r="H35"/>
      <c r="I35"/>
      <c r="J35"/>
      <c r="K35"/>
      <c r="L35"/>
      <c r="M35"/>
    </row>
    <row r="36" spans="1:13" ht="18.75" customHeight="1" x14ac:dyDescent="0.25">
      <c r="A36" s="18"/>
      <c r="B36" s="15" t="s">
        <v>72</v>
      </c>
      <c r="C36" s="18">
        <v>8</v>
      </c>
      <c r="D36" s="18">
        <f t="shared" si="1"/>
        <v>1</v>
      </c>
      <c r="E36" s="18">
        <v>8</v>
      </c>
      <c r="F36" s="18">
        <f t="shared" si="2"/>
        <v>1</v>
      </c>
      <c r="G36"/>
      <c r="H36"/>
      <c r="I36"/>
      <c r="J36"/>
      <c r="K36"/>
      <c r="L36"/>
      <c r="M36"/>
    </row>
    <row r="37" spans="1:13" ht="18.75" customHeight="1" x14ac:dyDescent="0.25">
      <c r="A37" s="18"/>
      <c r="B37" s="15" t="s">
        <v>73</v>
      </c>
      <c r="C37" s="18">
        <v>24</v>
      </c>
      <c r="D37" s="18">
        <f t="shared" si="1"/>
        <v>3</v>
      </c>
      <c r="E37" s="18">
        <v>24</v>
      </c>
      <c r="F37" s="18">
        <f t="shared" si="2"/>
        <v>3</v>
      </c>
      <c r="G37"/>
      <c r="H37"/>
      <c r="I37"/>
      <c r="J37"/>
      <c r="K37"/>
      <c r="L37"/>
      <c r="M37"/>
    </row>
    <row r="38" spans="1:13" ht="18.75" customHeight="1" x14ac:dyDescent="0.25">
      <c r="A38" s="18"/>
      <c r="B38" s="15" t="s">
        <v>74</v>
      </c>
      <c r="C38" s="18">
        <v>8</v>
      </c>
      <c r="D38" s="18">
        <f t="shared" si="1"/>
        <v>1</v>
      </c>
      <c r="E38" s="18">
        <v>8</v>
      </c>
      <c r="F38" s="18">
        <f t="shared" si="2"/>
        <v>1</v>
      </c>
      <c r="G38"/>
      <c r="H38"/>
      <c r="I38"/>
      <c r="J38"/>
      <c r="K38"/>
      <c r="L38"/>
      <c r="M38"/>
    </row>
    <row r="39" spans="1:13" ht="18.75" customHeight="1" x14ac:dyDescent="0.25">
      <c r="A39" s="18"/>
      <c r="B39" s="15" t="s">
        <v>75</v>
      </c>
      <c r="C39" s="18">
        <v>16</v>
      </c>
      <c r="D39" s="18">
        <f t="shared" si="1"/>
        <v>2</v>
      </c>
      <c r="E39" s="18">
        <v>16</v>
      </c>
      <c r="F39" s="18">
        <f t="shared" si="2"/>
        <v>2</v>
      </c>
      <c r="G39"/>
      <c r="H39"/>
      <c r="I39"/>
      <c r="J39"/>
      <c r="K39"/>
      <c r="L39"/>
      <c r="M39"/>
    </row>
    <row r="40" spans="1:13" ht="18.75" customHeight="1" x14ac:dyDescent="0.25">
      <c r="A40" s="18"/>
      <c r="B40" s="15" t="s">
        <v>76</v>
      </c>
      <c r="C40" s="18">
        <v>8</v>
      </c>
      <c r="D40" s="18">
        <f t="shared" si="1"/>
        <v>1</v>
      </c>
      <c r="E40" s="18">
        <v>8</v>
      </c>
      <c r="F40" s="18">
        <f t="shared" si="2"/>
        <v>1</v>
      </c>
      <c r="G40"/>
      <c r="H40"/>
      <c r="I40"/>
      <c r="J40"/>
      <c r="K40"/>
      <c r="L40"/>
      <c r="M40"/>
    </row>
    <row r="41" spans="1:13" ht="18.75" customHeight="1" x14ac:dyDescent="0.25">
      <c r="A41" s="18"/>
      <c r="B41" s="15" t="s">
        <v>77</v>
      </c>
      <c r="C41" s="18">
        <v>8</v>
      </c>
      <c r="D41" s="18">
        <f t="shared" si="1"/>
        <v>1</v>
      </c>
      <c r="E41" s="18">
        <v>8</v>
      </c>
      <c r="F41" s="18">
        <f t="shared" si="2"/>
        <v>1</v>
      </c>
      <c r="G41"/>
      <c r="H41"/>
      <c r="I41"/>
      <c r="J41"/>
      <c r="K41"/>
      <c r="L41"/>
      <c r="M41"/>
    </row>
    <row r="42" spans="1:13" ht="18.75" customHeight="1" x14ac:dyDescent="0.25">
      <c r="A42" s="18"/>
      <c r="B42" s="15" t="s">
        <v>78</v>
      </c>
      <c r="C42" s="18">
        <v>8</v>
      </c>
      <c r="D42" s="18">
        <f t="shared" si="1"/>
        <v>1</v>
      </c>
      <c r="E42" s="18">
        <v>8</v>
      </c>
      <c r="F42" s="18">
        <f t="shared" si="2"/>
        <v>1</v>
      </c>
      <c r="G42"/>
      <c r="H42"/>
      <c r="I42"/>
      <c r="J42"/>
      <c r="K42"/>
      <c r="L42"/>
      <c r="M42"/>
    </row>
    <row r="43" spans="1:13" ht="18.75" customHeight="1" x14ac:dyDescent="0.25">
      <c r="A43" s="45"/>
      <c r="B43" s="15" t="s">
        <v>79</v>
      </c>
      <c r="C43" s="18">
        <v>16</v>
      </c>
      <c r="D43" s="18">
        <f t="shared" si="1"/>
        <v>2</v>
      </c>
      <c r="E43" s="18">
        <v>16</v>
      </c>
      <c r="F43" s="18">
        <f t="shared" si="2"/>
        <v>2</v>
      </c>
      <c r="G43"/>
      <c r="H43"/>
      <c r="I43"/>
      <c r="J43"/>
      <c r="K43"/>
      <c r="L43"/>
      <c r="M43"/>
    </row>
    <row r="44" spans="1:13" ht="18.75" customHeight="1" x14ac:dyDescent="0.25">
      <c r="A44" s="45"/>
      <c r="B44" s="15"/>
      <c r="C44" s="18"/>
      <c r="D44" s="18">
        <f t="shared" si="1"/>
        <v>0</v>
      </c>
      <c r="E44" s="62">
        <v>0</v>
      </c>
      <c r="F44" s="18">
        <f t="shared" si="2"/>
        <v>0</v>
      </c>
      <c r="G44"/>
      <c r="H44"/>
      <c r="I44"/>
      <c r="J44"/>
      <c r="K44"/>
      <c r="L44"/>
      <c r="M44"/>
    </row>
    <row r="45" spans="1:13" ht="18.75" customHeight="1" x14ac:dyDescent="0.25">
      <c r="A45" s="23"/>
      <c r="B45" s="22" t="s">
        <v>8</v>
      </c>
      <c r="C45" s="61"/>
      <c r="D45" s="42"/>
      <c r="E45" s="42"/>
      <c r="F45" s="23"/>
      <c r="G45"/>
      <c r="H45"/>
      <c r="I45"/>
      <c r="J45"/>
      <c r="K45"/>
      <c r="L45"/>
      <c r="M45"/>
    </row>
    <row r="46" spans="1:13" ht="18.75" customHeight="1" x14ac:dyDescent="0.25">
      <c r="A46" s="18"/>
      <c r="B46" s="24" t="s">
        <v>9</v>
      </c>
      <c r="C46" s="18">
        <v>91.2</v>
      </c>
      <c r="D46" s="18">
        <f t="shared" si="1"/>
        <v>11.4</v>
      </c>
      <c r="E46" s="18">
        <v>91.2</v>
      </c>
      <c r="F46" s="18">
        <f t="shared" si="2"/>
        <v>11.4</v>
      </c>
      <c r="G46"/>
      <c r="H46"/>
      <c r="I46"/>
      <c r="J46"/>
      <c r="K46"/>
      <c r="L46"/>
      <c r="M46"/>
    </row>
    <row r="47" spans="1:13" ht="18.75" customHeight="1" x14ac:dyDescent="0.25">
      <c r="A47" s="18"/>
      <c r="B47" s="24" t="s">
        <v>5</v>
      </c>
      <c r="C47" s="18"/>
      <c r="D47" s="18">
        <f t="shared" si="1"/>
        <v>0</v>
      </c>
      <c r="E47" s="62">
        <v>0</v>
      </c>
      <c r="F47" s="18">
        <f t="shared" si="2"/>
        <v>0</v>
      </c>
      <c r="G47"/>
      <c r="H47"/>
      <c r="I47"/>
      <c r="J47"/>
      <c r="K47"/>
      <c r="L47"/>
      <c r="M47"/>
    </row>
    <row r="48" spans="1:13" ht="18.75" customHeight="1" x14ac:dyDescent="0.25">
      <c r="A48" s="18"/>
      <c r="B48" s="39" t="s">
        <v>22</v>
      </c>
      <c r="C48" s="66"/>
      <c r="D48" s="18">
        <f t="shared" si="1"/>
        <v>0</v>
      </c>
      <c r="E48" s="62">
        <v>0</v>
      </c>
      <c r="F48" s="18">
        <f t="shared" si="2"/>
        <v>0</v>
      </c>
      <c r="G48"/>
      <c r="H48"/>
      <c r="I48"/>
      <c r="J48"/>
      <c r="K48"/>
      <c r="L48"/>
      <c r="M48"/>
    </row>
    <row r="49" spans="1:13" ht="18.75" customHeight="1" x14ac:dyDescent="0.25">
      <c r="A49" s="21"/>
      <c r="B49" s="21" t="s">
        <v>2</v>
      </c>
      <c r="C49" s="67">
        <f>SUM(C11:C48)</f>
        <v>319.2</v>
      </c>
      <c r="D49" s="67">
        <f>SUM(D11:D48)</f>
        <v>39.9</v>
      </c>
      <c r="E49" s="67">
        <f>SUM(E11:E48)</f>
        <v>319.2</v>
      </c>
      <c r="F49" s="67">
        <f>SUM(F11:F48)</f>
        <v>39.9</v>
      </c>
      <c r="G49"/>
      <c r="H49"/>
      <c r="I49"/>
      <c r="J49"/>
      <c r="K49"/>
      <c r="L49"/>
      <c r="M49"/>
    </row>
    <row r="50" spans="1:13" ht="18.75" customHeight="1" x14ac:dyDescent="0.25">
      <c r="A50" s="18"/>
      <c r="B50" s="45"/>
      <c r="C50" s="45"/>
      <c r="D50" s="46"/>
      <c r="E50" s="46"/>
      <c r="F50" s="18"/>
      <c r="G50"/>
      <c r="H50"/>
      <c r="I50"/>
      <c r="J50"/>
      <c r="K50"/>
      <c r="L50"/>
      <c r="M50"/>
    </row>
    <row r="51" spans="1:13" ht="18.75" customHeight="1" x14ac:dyDescent="0.25">
      <c r="A51" s="18"/>
      <c r="B51" s="43"/>
      <c r="C51" s="43"/>
      <c r="D51" s="44"/>
      <c r="E51" s="44"/>
      <c r="G51"/>
      <c r="H51"/>
      <c r="I51"/>
      <c r="J51"/>
      <c r="K51"/>
      <c r="L51"/>
      <c r="M51"/>
    </row>
    <row r="52" spans="1:13" ht="71.25" customHeight="1" x14ac:dyDescent="0.25">
      <c r="A52" s="18"/>
      <c r="B52" s="68" t="s">
        <v>95</v>
      </c>
      <c r="C52" s="52"/>
      <c r="G52"/>
      <c r="H52"/>
      <c r="I52"/>
      <c r="J52"/>
      <c r="K52"/>
      <c r="L52"/>
      <c r="M52"/>
    </row>
    <row r="53" spans="1:13" ht="18.75" customHeight="1" x14ac:dyDescent="0.25">
      <c r="A53" s="18"/>
      <c r="G53"/>
      <c r="H53"/>
      <c r="I53"/>
      <c r="J53"/>
      <c r="K53"/>
      <c r="L53"/>
      <c r="M53"/>
    </row>
    <row r="54" spans="1:13" ht="18.75" customHeight="1" x14ac:dyDescent="0.25">
      <c r="G54"/>
      <c r="H54"/>
      <c r="I54"/>
      <c r="J54"/>
      <c r="K54"/>
      <c r="L54"/>
      <c r="M54"/>
    </row>
    <row r="55" spans="1:13" ht="18.75" customHeight="1" x14ac:dyDescent="0.25">
      <c r="G55"/>
      <c r="H55"/>
      <c r="I55"/>
      <c r="J55"/>
      <c r="K55"/>
      <c r="L55"/>
      <c r="M55"/>
    </row>
    <row r="56" spans="1:13" ht="18.75" customHeight="1" x14ac:dyDescent="0.25">
      <c r="G56" s="59"/>
      <c r="K56"/>
      <c r="L56"/>
      <c r="M56"/>
    </row>
    <row r="57" spans="1:13" ht="18.75" customHeight="1" x14ac:dyDescent="0.25">
      <c r="K57"/>
      <c r="L57"/>
      <c r="M57"/>
    </row>
  </sheetData>
  <mergeCells count="6">
    <mergeCell ref="K8:K10"/>
    <mergeCell ref="L8:L10"/>
    <mergeCell ref="M8:M9"/>
    <mergeCell ref="N8:N9"/>
    <mergeCell ref="C6:D6"/>
    <mergeCell ref="E6:F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Estimate</vt:lpstr>
      <vt:lpstr>FCA 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www.Verbat.com;Lakshmy T</dc:creator>
  <cp:lastModifiedBy>Prashant</cp:lastModifiedBy>
  <dcterms:created xsi:type="dcterms:W3CDTF">2013-06-07T15:02:07Z</dcterms:created>
  <dcterms:modified xsi:type="dcterms:W3CDTF">2020-04-13T10:42:16Z</dcterms:modified>
</cp:coreProperties>
</file>