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bined Estimate" sheetId="1" state="visible" r:id="rId2"/>
    <sheet name="FCA " sheetId="2" state="visible" r:id="rId3"/>
    <sheet name="mobi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<sst xmlns="http://schemas.openxmlformats.org/spreadsheetml/2006/main" count="261" uniqueCount="186">
  <si>
    <t xml:space="preserve">Web Application</t>
  </si>
  <si>
    <t xml:space="preserve">Month 1</t>
  </si>
  <si>
    <t xml:space="preserve">Month 2</t>
  </si>
  <si>
    <t xml:space="preserve">Month 3</t>
  </si>
  <si>
    <t xml:space="preserve">Month 4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</si>
  <si>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</si>
  <si>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</si>
  <si>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</si>
  <si>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</si>
  <si>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</si>
  <si>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</si>
  <si>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</si>
  <si>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</si>
  <si>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</si>
  <si>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</si>
  <si>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</si>
  <si>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</si>
  <si>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</si>
  <si>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Week 14</t>
  </si>
  <si>
    <t xml:space="preserve">Week 15</t>
  </si>
  <si>
    <t xml:space="preserve">Proj. Initiation &amp; Req. Gathering </t>
  </si>
  <si>
    <t xml:space="preserve">Development</t>
  </si>
  <si>
    <t xml:space="preserve">Development / Testing</t>
  </si>
  <si>
    <t xml:space="preserve">Testing / UAT / Deployment</t>
  </si>
  <si>
    <t xml:space="preserve">Scope &amp; Understanding</t>
  </si>
  <si>
    <t xml:space="preserve">Daily Scrum Meeting</t>
  </si>
  <si>
    <t xml:space="preserve">Deployment document</t>
  </si>
  <si>
    <t xml:space="preserve">Business Analysis</t>
  </si>
  <si>
    <t xml:space="preserve">Daily Status updates</t>
  </si>
  <si>
    <t xml:space="preserve">User Manual</t>
  </si>
  <si>
    <t xml:space="preserve">Project Schedule (high level)</t>
  </si>
  <si>
    <t xml:space="preserve">Meeting Minutes</t>
  </si>
  <si>
    <t xml:space="preserve">Source Code</t>
  </si>
  <si>
    <t xml:space="preserve">Communication Plan</t>
  </si>
  <si>
    <t xml:space="preserve">Test cases &amp; Test Scenarios</t>
  </si>
  <si>
    <t xml:space="preserve">Consolidated defect reports</t>
  </si>
  <si>
    <t xml:space="preserve">Escalation Matrix</t>
  </si>
  <si>
    <t xml:space="preserve">Sprint Backlog (development details)</t>
  </si>
  <si>
    <t xml:space="preserve">UAT Sign-off</t>
  </si>
  <si>
    <t xml:space="preserve">Resources &amp; Roles</t>
  </si>
  <si>
    <t xml:space="preserve">UI /UX design updates</t>
  </si>
  <si>
    <t xml:space="preserve">Defect reports</t>
  </si>
  <si>
    <t xml:space="preserve">Updates SRS</t>
  </si>
  <si>
    <t xml:space="preserve">Product backlog</t>
  </si>
  <si>
    <t xml:space="preserve">Content Matrix (Arabic / English)</t>
  </si>
  <si>
    <t xml:space="preserve">Test results</t>
  </si>
  <si>
    <t xml:space="preserve">Go-Live approval</t>
  </si>
  <si>
    <t xml:space="preserve">SRS</t>
  </si>
  <si>
    <t xml:space="preserve">Test Summary</t>
  </si>
  <si>
    <t xml:space="preserve">Sign-off document</t>
  </si>
  <si>
    <t xml:space="preserve">Design &amp; Prototype</t>
  </si>
  <si>
    <t xml:space="preserve">Project Closure</t>
  </si>
  <si>
    <t xml:space="preserve">Mobile Application</t>
  </si>
  <si>
    <t xml:space="preserve">RTM</t>
  </si>
  <si>
    <t xml:space="preserve">UAT test Cases</t>
  </si>
  <si>
    <t xml:space="preserve">Training Sessions</t>
  </si>
  <si>
    <t xml:space="preserve">Test plan</t>
  </si>
  <si>
    <t xml:space="preserve">Integration Test cases</t>
  </si>
  <si>
    <t xml:space="preserve">Change management</t>
  </si>
  <si>
    <t xml:space="preserve">Updated Site Map</t>
  </si>
  <si>
    <t xml:space="preserve">User Journeys &amp; task flows</t>
  </si>
  <si>
    <t xml:space="preserve">Mobile  (Android + IOS)</t>
  </si>
  <si>
    <t xml:space="preserve">Costing</t>
  </si>
  <si>
    <t xml:space="preserve">Effort including deployment (Web)</t>
  </si>
  <si>
    <t xml:space="preserve">Effort including deployment (Mobile)</t>
  </si>
  <si>
    <t xml:space="preserve">  FCA_UTC</t>
  </si>
  <si>
    <t xml:space="preserve">Monday</t>
  </si>
  <si>
    <t xml:space="preserve">Module</t>
  </si>
  <si>
    <t xml:space="preserve">Hours</t>
  </si>
  <si>
    <t xml:space="preserve">Man Days</t>
  </si>
  <si>
    <t xml:space="preserve">Resource</t>
  </si>
  <si>
    <t xml:space="preserve">No</t>
  </si>
  <si>
    <t xml:space="preserve">Total Effort</t>
  </si>
  <si>
    <t xml:space="preserve">Initiation</t>
  </si>
  <si>
    <t xml:space="preserve">Designer</t>
  </si>
  <si>
    <t xml:space="preserve">Business analysis </t>
  </si>
  <si>
    <t xml:space="preserve">Sr Developer</t>
  </si>
  <si>
    <t xml:space="preserve">Project Management</t>
  </si>
  <si>
    <t xml:space="preserve">Jr Developer</t>
  </si>
  <si>
    <t xml:space="preserve">SRS,FS,User Manual</t>
  </si>
  <si>
    <t xml:space="preserve">PM</t>
  </si>
  <si>
    <t xml:space="preserve">Design and Prototype</t>
  </si>
  <si>
    <t xml:space="preserve">BA</t>
  </si>
  <si>
    <t xml:space="preserve">Tech writer</t>
  </si>
  <si>
    <t xml:space="preserve">Application basic setup </t>
  </si>
  <si>
    <t xml:space="preserve">QA</t>
  </si>
  <si>
    <t xml:space="preserve">Trader registration</t>
  </si>
  <si>
    <t xml:space="preserve">Total</t>
  </si>
  <si>
    <t xml:space="preserve">Register new user</t>
  </si>
  <si>
    <t xml:space="preserve">-</t>
  </si>
  <si>
    <t xml:space="preserve"> - </t>
  </si>
  <si>
    <t xml:space="preserve">  User Name, Trade Name, Official mail ID, mobile Number</t>
  </si>
  <si>
    <t xml:space="preserve">Effort</t>
  </si>
  <si>
    <t xml:space="preserve">+ 4 Day (Deployment)</t>
  </si>
  <si>
    <t xml:space="preserve">LDAP integration, Smart pass, UAE pass</t>
  </si>
  <si>
    <t xml:space="preserve">Delivery Time</t>
  </si>
  <si>
    <t xml:space="preserve">Key cloak integration</t>
  </si>
  <si>
    <t xml:space="preserve">OTP Authentication</t>
  </si>
  <si>
    <t xml:space="preserve">Receive login credentials</t>
  </si>
  <si>
    <t xml:space="preserve">Authentication / Authorization / Access control</t>
  </si>
  <si>
    <t xml:space="preserve">User/Trader</t>
  </si>
  <si>
    <t xml:space="preserve">Login/Logout</t>
  </si>
  <si>
    <t xml:space="preserve">Dashboard(View application status in grid form,renewal date,etc)</t>
  </si>
  <si>
    <t xml:space="preserve">New UTC application</t>
  </si>
  <si>
    <t xml:space="preserve">Apply for UTC</t>
  </si>
  <si>
    <t xml:space="preserve">Enter Ownership, sponsorship, partnership, licensing details, manager information, business categorization details(requires integration with local customs and governmental entities)</t>
  </si>
  <si>
    <t xml:space="preserve">Save application as draft</t>
  </si>
  <si>
    <t xml:space="preserve">Edit saved application if not send/submitted</t>
  </si>
  <si>
    <t xml:space="preserve">Upload documents(doc,PDF,excel)</t>
  </si>
  <si>
    <t xml:space="preserve">Submit for vertification</t>
  </si>
  <si>
    <t xml:space="preserve">Renew Application</t>
  </si>
  <si>
    <t xml:space="preserve">Renewal on expiry entering details(ownership,sponsorship,etc)</t>
  </si>
  <si>
    <t xml:space="preserve">Modify application</t>
  </si>
  <si>
    <t xml:space="preserve">After approval,requested modifications shall be made &amp; submitted</t>
  </si>
  <si>
    <t xml:space="preserve">Application on-hold(kept onhold by admin)</t>
  </si>
  <si>
    <t xml:space="preserve">Edit application on hold</t>
  </si>
  <si>
    <t xml:space="preserve">Risk module</t>
  </si>
  <si>
    <t xml:space="preserve">business categorization (black, red, green, gray, yellow) based on activities</t>
  </si>
  <si>
    <t xml:space="preserve">Payment</t>
  </si>
  <si>
    <t xml:space="preserve">Front end Admin</t>
  </si>
  <si>
    <t xml:space="preserve">Login/logout</t>
  </si>
  <si>
    <t xml:space="preserve">Dashboard</t>
  </si>
  <si>
    <t xml:space="preserve">Browse application</t>
  </si>
  <si>
    <t xml:space="preserve">Advanced search, sorting and filtering</t>
  </si>
  <si>
    <t xml:space="preserve">Individual application preview</t>
  </si>
  <si>
    <t xml:space="preserve">Backend Admin</t>
  </si>
  <si>
    <t xml:space="preserve">Approval workflow (Approve, reject, redirect for modification)</t>
  </si>
  <si>
    <t xml:space="preserve">User role management</t>
  </si>
  <si>
    <t xml:space="preserve">Control application</t>
  </si>
  <si>
    <t xml:space="preserve">Generate reports(graphical &amp; statistical)</t>
  </si>
  <si>
    <t xml:space="preserve">Download as PDF, excel files</t>
  </si>
  <si>
    <t xml:space="preserve">Customizable features:</t>
  </si>
  <si>
    <t xml:space="preserve">Notifications</t>
  </si>
  <si>
    <t xml:space="preserve">User’s requests</t>
  </si>
  <si>
    <t xml:space="preserve">system theme</t>
  </si>
  <si>
    <t xml:space="preserve">Language</t>
  </si>
  <si>
    <t xml:space="preserve">Font size</t>
  </si>
  <si>
    <t xml:space="preserve">Customize main page</t>
  </si>
  <si>
    <t xml:space="preserve">Home Page</t>
  </si>
  <si>
    <t xml:space="preserve">About </t>
  </si>
  <si>
    <t xml:space="preserve">Rules &amp; Regulations</t>
  </si>
  <si>
    <t xml:space="preserve">Documents &amp; Tutorials</t>
  </si>
  <si>
    <t xml:space="preserve">Project Objectives</t>
  </si>
  <si>
    <t xml:space="preserve">Trader login &amp; Registration</t>
  </si>
  <si>
    <t xml:space="preserve">Contact</t>
  </si>
  <si>
    <t xml:space="preserve">Chat with us</t>
  </si>
  <si>
    <t xml:space="preserve">Search site</t>
  </si>
  <si>
    <t xml:space="preserve">System Features</t>
  </si>
  <si>
    <t xml:space="preserve">Link between the companies’ based on the ownership, sponsorship, partnership, and leadership</t>
  </si>
  <si>
    <t xml:space="preserve">Capability to suspend the company’s transactions</t>
  </si>
  <si>
    <t xml:space="preserve">Multi-lingual (Arabic and English).</t>
  </si>
  <si>
    <t xml:space="preserve">Connection with the FCA Database </t>
  </si>
  <si>
    <t xml:space="preserve">Auditing and Logging</t>
  </si>
  <si>
    <t xml:space="preserve">Exception Handling  and error handling</t>
  </si>
  <si>
    <t xml:space="preserve">REDIS  integration</t>
  </si>
  <si>
    <t xml:space="preserve">MinIO integration</t>
  </si>
  <si>
    <t xml:space="preserve">Elastic Search integration</t>
  </si>
  <si>
    <t xml:space="preserve">Reminder notifications  (renew application, corrections, emails)</t>
  </si>
  <si>
    <t xml:space="preserve">Security</t>
  </si>
  <si>
    <t xml:space="preserve">Protection against injection (SQL, CRLF, LDAP)</t>
  </si>
  <si>
    <t xml:space="preserve">URL encoding,  Input validation</t>
  </si>
  <si>
    <t xml:space="preserve">Cookie Encryption, Cookie replay attacks</t>
  </si>
  <si>
    <t xml:space="preserve">Session hijacking prevention</t>
  </si>
  <si>
    <t xml:space="preserve">Cross site scripting and session management</t>
  </si>
  <si>
    <t xml:space="preserve">Integration Requirements</t>
  </si>
  <si>
    <t xml:space="preserve">Integration with the local customs and governmental entities based on FCA request.</t>
  </si>
  <si>
    <t xml:space="preserve">Payment Integration</t>
  </si>
  <si>
    <t xml:space="preserve">future integrations with UAE pass and other systems</t>
  </si>
  <si>
    <t xml:space="preserve">integration with the PMO Happiness Meter.</t>
  </si>
  <si>
    <t xml:space="preserve">SMS, email </t>
  </si>
  <si>
    <t xml:space="preserve">Quality Assurance</t>
  </si>
  <si>
    <t xml:space="preserve">QA &amp; Bug Fixing</t>
  </si>
  <si>
    <t xml:space="preserve">UAT</t>
  </si>
  <si>
    <t xml:space="preserve">Deployment per instance</t>
  </si>
  <si>
    <t xml:space="preserve">Assumptions</t>
  </si>
  <si>
    <t xml:space="preserve">The effort may change after a detailed system study</t>
  </si>
  <si>
    <t xml:space="preserve">Android</t>
  </si>
  <si>
    <t xml:space="preserve">iOS</t>
  </si>
  <si>
    <t xml:space="preserve">Android  Developer</t>
  </si>
  <si>
    <t xml:space="preserve">iOS Developer</t>
  </si>
  <si>
    <t xml:space="preserve">Mobile API developer</t>
  </si>
  <si>
    <t xml:space="preserve">Splash Screen</t>
  </si>
  <si>
    <t xml:space="preserve">+ 1 Day (Deployment)</t>
  </si>
  <si>
    <t xml:space="preserve">Device shake features</t>
  </si>
  <si>
    <t xml:space="preserve">Read speaker</t>
  </si>
  <si>
    <r>
      <rPr>
        <b val="true"/>
        <u val="single"/>
        <sz val="12"/>
        <color rgb="FF000000"/>
        <rFont val="Calibri"/>
        <family val="2"/>
        <charset val="1"/>
      </rPr>
      <t xml:space="preserve">Assumptions
</t>
    </r>
    <r>
      <rPr>
        <sz val="12"/>
        <color rgb="FF000000"/>
        <rFont val="Calibri"/>
        <family val="2"/>
        <charset val="1"/>
      </rPr>
      <t xml:space="preserve">1.The estimation may be vary with variation in new features or design.
2.The estimation is done only for protrait mode.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</si>
</sst>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D/MM/YYYY"/>
    <numFmt numFmtId="167" formatCode="0.00"/>
    <numFmt numFmtId="168" formatCode="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79646"/>
        <bgColor rgb="FFD99694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B9CDE5"/>
      </patternFill>
    </fill>
    <fill>
      <patternFill patternType="solid">
        <fgColor rgb="FFD99694"/>
        <bgColor rgb="FFFF99CC"/>
      </patternFill>
    </fill>
    <fill>
      <patternFill patternType="solid">
        <fgColor rgb="FF4BACC6"/>
        <bgColor rgb="FF339966"/>
      </patternFill>
    </fill>
    <fill>
      <patternFill patternType="solid">
        <fgColor rgb="FF8064A2"/>
        <bgColor rgb="FF737076"/>
      </patternFill>
    </fill>
    <fill>
      <patternFill patternType="solid">
        <fgColor rgb="FF9BBB59"/>
        <bgColor rgb="FFC4BD97"/>
      </patternFill>
    </fill>
    <fill>
      <patternFill patternType="solid">
        <fgColor rgb="FFC4BD97"/>
        <bgColor rgb="FFC3D69B"/>
      </patternFill>
    </fill>
    <fill>
      <patternFill patternType="solid">
        <fgColor rgb="FFD7E4BD"/>
        <bgColor rgb="FFEBF1DE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DEADA"/>
      </patternFill>
    </fill>
    <fill>
      <patternFill patternType="solid">
        <fgColor rgb="FFB9CDE5"/>
        <bgColor rgb="FFC6D9F1"/>
      </patternFill>
    </fill>
    <fill>
      <patternFill patternType="solid">
        <fgColor rgb="FF737076"/>
        <bgColor rgb="FF8064A2"/>
      </patternFill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93CDDD"/>
        <bgColor rgb="FFB9CDE5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15" borderId="1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15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5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15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2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37076"/>
      <rgbColor rgb="FF9999FF"/>
      <rgbColor rgb="FF993366"/>
      <rgbColor rgb="FFEBF1DE"/>
      <rgbColor rgb="FFB9CDE5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DEADA"/>
      <rgbColor rgb="FF93CDDD"/>
      <rgbColor rgb="FFFF99CC"/>
      <rgbColor rgb="FFCC99FF"/>
      <rgbColor rgb="FFC3D69B"/>
      <rgbColor rgb="FF3366FF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1" width="8.87"/>
    <col collapsed="false" customWidth="true" hidden="false" outlineLevel="0" max="3" min="3" style="1" width="19.63"/>
    <col collapsed="false" customWidth="true" hidden="false" outlineLevel="0" max="4" min="4" style="1" width="10.63"/>
    <col collapsed="false" customWidth="true" hidden="false" outlineLevel="0" max="8" min="8" style="0" width="15.37"/>
    <col collapsed="false" customWidth="true" hidden="false" outlineLevel="0" max="9" min="9" style="0" width="8"/>
    <col collapsed="false" customWidth="true" hidden="false" outlineLevel="0" max="10" min="10" style="0" width="7.37"/>
    <col collapsed="false" customWidth="true" hidden="false" outlineLevel="0" max="11" min="11" style="0" width="6.87"/>
    <col collapsed="false" customWidth="true" hidden="false" outlineLevel="0" max="12" min="12" style="0" width="10.5"/>
    <col collapsed="false" customWidth="true" hidden="false" outlineLevel="0" max="13" min="13" style="0" width="8"/>
    <col collapsed="false" customWidth="true" hidden="false" outlineLevel="0" max="15" min="14" style="0" width="7.25"/>
    <col collapsed="false" customWidth="true" hidden="false" outlineLevel="0" max="16" min="16" style="0" width="8.37"/>
    <col collapsed="false" customWidth="true" hidden="false" outlineLevel="0" max="17" min="17" style="0" width="7.25"/>
    <col collapsed="false" customWidth="true" hidden="false" outlineLevel="0" max="21" min="18" style="0" width="8.25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</row>
    <row r="2" customFormat="false" ht="15.75" hidden="false" customHeight="false" outlineLevel="0" collapsed="false">
      <c r="A2" s="4" t="str">
        <f aca="false">'FCA '!E6</f>
        <v>Resource</v>
      </c>
      <c r="B2" s="5" t="str">
        <f aca="false">'FCA '!F6</f>
        <v>No</v>
      </c>
      <c r="C2" s="5" t="str">
        <f aca="false">'FCA '!G6</f>
        <v>Man Days</v>
      </c>
      <c r="D2" s="5" t="str">
        <f aca="false">'FCA '!H6</f>
        <v>Total Effort</v>
      </c>
      <c r="I2" s="6" t="s"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customFormat="false" ht="15.75" hidden="false" customHeight="false" outlineLevel="0" collapsed="false">
      <c r="A3" s="7" t="str">
        <f aca="false">'FCA '!E7</f>
        <v>Designer</v>
      </c>
      <c r="B3" s="1" t="n">
        <f aca="false">'FCA '!F7</f>
        <v>1</v>
      </c>
      <c r="C3" s="1" t="n">
        <f aca="false">'FCA '!G7</f>
        <v>8</v>
      </c>
      <c r="D3" s="1" t="n">
        <f aca="false">'FCA '!H7</f>
        <v>8</v>
      </c>
      <c r="I3" s="8" t="s">
        <v>1</v>
      </c>
      <c r="J3" s="8"/>
      <c r="K3" s="8"/>
      <c r="L3" s="8"/>
      <c r="M3" s="9" t="s">
        <v>2</v>
      </c>
      <c r="N3" s="9"/>
      <c r="O3" s="9"/>
      <c r="P3" s="9"/>
      <c r="Q3" s="10" t="s">
        <v>3</v>
      </c>
      <c r="R3" s="10"/>
      <c r="S3" s="10"/>
      <c r="T3" s="10"/>
      <c r="U3" s="11" t="s">
        <v>4</v>
      </c>
      <c r="V3" s="11"/>
      <c r="W3" s="11"/>
      <c r="X3" s="11"/>
    </row>
    <row r="4" customFormat="false" ht="15.75" hidden="false" customHeight="false" outlineLevel="0" collapsed="false">
      <c r="A4" s="7" t="str">
        <f aca="false">'FCA '!E8</f>
        <v>Sr Developer</v>
      </c>
      <c r="B4" s="1" t="n">
        <f aca="false">'FCA '!F8</f>
        <v>1</v>
      </c>
      <c r="C4" s="1" t="n">
        <f aca="false">'FCA '!G8</f>
        <v>30</v>
      </c>
      <c r="D4" s="1" t="n">
        <f aca="false">'FCA '!H8</f>
        <v>30</v>
      </c>
      <c r="I4" s="12" t="s">
        <v>5</v>
      </c>
      <c r="J4" s="13" t="s">
        <v>6</v>
      </c>
      <c r="K4" s="13" t="s">
        <v>7</v>
      </c>
      <c r="L4" s="13" t="s">
        <v>8</v>
      </c>
      <c r="M4" s="13" t="s">
        <v>9</v>
      </c>
      <c r="N4" s="13" t="s">
        <v>10</v>
      </c>
      <c r="O4" s="13" t="s">
        <v>11</v>
      </c>
      <c r="P4" s="13" t="s">
        <v>12</v>
      </c>
      <c r="Q4" s="13" t="s">
        <v>13</v>
      </c>
      <c r="R4" s="13" t="s">
        <v>14</v>
      </c>
      <c r="S4" s="13" t="s">
        <v>15</v>
      </c>
      <c r="T4" s="13" t="s">
        <v>16</v>
      </c>
      <c r="U4" s="13" t="s">
        <v>17</v>
      </c>
      <c r="V4" s="13" t="s">
        <v>18</v>
      </c>
      <c r="W4" s="13" t="s">
        <v>19</v>
      </c>
      <c r="X4" s="14"/>
    </row>
    <row r="5" customFormat="false" ht="15.75" hidden="false" customHeight="false" outlineLevel="0" collapsed="false">
      <c r="A5" s="7" t="str">
        <f aca="false">'FCA '!E9</f>
        <v>Jr Developer</v>
      </c>
      <c r="B5" s="1" t="n">
        <f aca="false">'FCA '!F9</f>
        <v>2</v>
      </c>
      <c r="C5" s="1" t="n">
        <f aca="false">'FCA '!G9</f>
        <v>39</v>
      </c>
      <c r="D5" s="1" t="n">
        <f aca="false">'FCA '!H9</f>
        <v>78</v>
      </c>
      <c r="I5" s="15" t="s">
        <v>20</v>
      </c>
      <c r="J5" s="15"/>
      <c r="K5" s="15"/>
      <c r="L5" s="15"/>
      <c r="M5" s="16" t="s">
        <v>21</v>
      </c>
      <c r="N5" s="16"/>
      <c r="O5" s="16"/>
      <c r="P5" s="16"/>
      <c r="Q5" s="16" t="s">
        <v>22</v>
      </c>
      <c r="R5" s="16"/>
      <c r="S5" s="16"/>
      <c r="T5" s="16"/>
      <c r="U5" s="17" t="s">
        <v>23</v>
      </c>
      <c r="V5" s="17"/>
      <c r="W5" s="17"/>
      <c r="X5" s="17"/>
    </row>
    <row r="6" customFormat="false" ht="15.75" hidden="false" customHeight="false" outlineLevel="0" collapsed="false">
      <c r="A6" s="7" t="str">
        <f aca="false">'FCA '!E10</f>
        <v>PM</v>
      </c>
      <c r="B6" s="1" t="n">
        <f aca="false">'FCA '!F10</f>
        <v>1</v>
      </c>
      <c r="C6" s="1" t="n">
        <f aca="false">'FCA '!G10</f>
        <v>10.675</v>
      </c>
      <c r="D6" s="1" t="n">
        <f aca="false">'FCA '!H10</f>
        <v>10.675</v>
      </c>
      <c r="I6" s="18" t="s">
        <v>24</v>
      </c>
      <c r="J6" s="18"/>
      <c r="K6" s="18"/>
      <c r="L6" s="18"/>
      <c r="M6" s="19" t="s">
        <v>25</v>
      </c>
      <c r="N6" s="19"/>
      <c r="O6" s="19"/>
      <c r="P6" s="19"/>
      <c r="Q6" s="20" t="s">
        <v>25</v>
      </c>
      <c r="R6" s="20"/>
      <c r="S6" s="20"/>
      <c r="T6" s="20"/>
      <c r="U6" s="21" t="s">
        <v>26</v>
      </c>
      <c r="V6" s="21"/>
      <c r="W6" s="21"/>
      <c r="X6" s="21"/>
    </row>
    <row r="7" customFormat="false" ht="15.75" hidden="false" customHeight="false" outlineLevel="0" collapsed="false">
      <c r="A7" s="7" t="str">
        <f aca="false">'FCA '!E11</f>
        <v>BA</v>
      </c>
      <c r="B7" s="1" t="n">
        <f aca="false">'FCA '!F11</f>
        <v>1</v>
      </c>
      <c r="C7" s="1" t="n">
        <f aca="false">'FCA '!G11</f>
        <v>5</v>
      </c>
      <c r="D7" s="1" t="n">
        <f aca="false">'FCA '!H11</f>
        <v>5</v>
      </c>
      <c r="I7" s="18" t="s">
        <v>27</v>
      </c>
      <c r="J7" s="18"/>
      <c r="K7" s="18"/>
      <c r="L7" s="18"/>
      <c r="M7" s="19" t="s">
        <v>28</v>
      </c>
      <c r="N7" s="19"/>
      <c r="O7" s="19"/>
      <c r="P7" s="19"/>
      <c r="Q7" s="20" t="s">
        <v>28</v>
      </c>
      <c r="R7" s="20"/>
      <c r="S7" s="20"/>
      <c r="T7" s="20"/>
      <c r="U7" s="21" t="s">
        <v>29</v>
      </c>
      <c r="V7" s="21"/>
      <c r="W7" s="21"/>
      <c r="X7" s="21"/>
    </row>
    <row r="8" customFormat="false" ht="15.75" hidden="false" customHeight="false" outlineLevel="0" collapsed="false">
      <c r="A8" s="7" t="str">
        <f aca="false">'FCA '!E12</f>
        <v>Tech writer</v>
      </c>
      <c r="B8" s="1" t="n">
        <f aca="false">'FCA '!F12</f>
        <v>1</v>
      </c>
      <c r="C8" s="1" t="n">
        <f aca="false">'FCA '!G12</f>
        <v>4</v>
      </c>
      <c r="D8" s="1" t="n">
        <f aca="false">'FCA '!H12</f>
        <v>4</v>
      </c>
      <c r="I8" s="18" t="s">
        <v>30</v>
      </c>
      <c r="J8" s="18"/>
      <c r="K8" s="18"/>
      <c r="L8" s="18"/>
      <c r="M8" s="19" t="s">
        <v>31</v>
      </c>
      <c r="N8" s="19"/>
      <c r="O8" s="19"/>
      <c r="P8" s="19"/>
      <c r="Q8" s="20" t="s">
        <v>31</v>
      </c>
      <c r="R8" s="20"/>
      <c r="S8" s="20"/>
      <c r="T8" s="20"/>
      <c r="U8" s="21" t="s">
        <v>32</v>
      </c>
      <c r="V8" s="21"/>
      <c r="W8" s="21"/>
      <c r="X8" s="21"/>
    </row>
    <row r="9" customFormat="false" ht="15.75" hidden="false" customHeight="false" outlineLevel="0" collapsed="false">
      <c r="A9" s="7" t="str">
        <f aca="false">'FCA '!E13</f>
        <v>QA</v>
      </c>
      <c r="B9" s="1" t="n">
        <f aca="false">'FCA '!F13</f>
        <v>2</v>
      </c>
      <c r="C9" s="1" t="n">
        <f aca="false">'FCA '!G13</f>
        <v>21.35625</v>
      </c>
      <c r="D9" s="1" t="n">
        <f aca="false">'FCA '!H13</f>
        <v>42.7125</v>
      </c>
      <c r="I9" s="18" t="s">
        <v>33</v>
      </c>
      <c r="J9" s="18"/>
      <c r="K9" s="18"/>
      <c r="L9" s="18"/>
      <c r="M9" s="19" t="s">
        <v>34</v>
      </c>
      <c r="N9" s="19"/>
      <c r="O9" s="19"/>
      <c r="P9" s="19"/>
      <c r="Q9" s="20" t="s">
        <v>34</v>
      </c>
      <c r="R9" s="20"/>
      <c r="S9" s="20"/>
      <c r="T9" s="20"/>
      <c r="U9" s="21" t="s">
        <v>35</v>
      </c>
      <c r="V9" s="21"/>
      <c r="W9" s="21"/>
      <c r="X9" s="21"/>
    </row>
    <row r="10" customFormat="false" ht="15.75" hidden="false" customHeight="false" outlineLevel="0" collapsed="false">
      <c r="A10" s="22" t="str">
        <f aca="false">'FCA '!E14</f>
        <v>Total</v>
      </c>
      <c r="B10" s="23" t="n">
        <f aca="false">'FCA '!F14</f>
        <v>9</v>
      </c>
      <c r="C10" s="23" t="n">
        <f aca="false">'FCA '!G14</f>
        <v>118.03125</v>
      </c>
      <c r="D10" s="23" t="n">
        <f aca="false">'FCA '!H14</f>
        <v>178.3875</v>
      </c>
      <c r="I10" s="18" t="s">
        <v>36</v>
      </c>
      <c r="J10" s="18"/>
      <c r="K10" s="18"/>
      <c r="L10" s="18"/>
      <c r="M10" s="19" t="s">
        <v>37</v>
      </c>
      <c r="N10" s="19"/>
      <c r="O10" s="19"/>
      <c r="P10" s="19"/>
      <c r="Q10" s="20" t="s">
        <v>37</v>
      </c>
      <c r="R10" s="20"/>
      <c r="S10" s="20"/>
      <c r="T10" s="20"/>
      <c r="U10" s="21" t="s">
        <v>38</v>
      </c>
      <c r="V10" s="21"/>
      <c r="W10" s="21"/>
      <c r="X10" s="21"/>
    </row>
    <row r="11" customFormat="false" ht="15.75" hidden="false" customHeight="false" outlineLevel="0" collapsed="false">
      <c r="A11" s="0" t="str">
        <f aca="false">'FCA '!E15</f>
        <v>-</v>
      </c>
      <c r="B11" s="1" t="str">
        <f aca="false">'FCA '!F15</f>
        <v>-</v>
      </c>
      <c r="C11" s="1" t="str">
        <f aca="false">'FCA '!G15</f>
        <v> - </v>
      </c>
      <c r="D11" s="1" t="str">
        <f aca="false">'FCA '!H15</f>
        <v> - </v>
      </c>
      <c r="I11" s="18" t="s">
        <v>39</v>
      </c>
      <c r="J11" s="18"/>
      <c r="K11" s="18"/>
      <c r="L11" s="18"/>
      <c r="M11" s="19" t="s">
        <v>40</v>
      </c>
      <c r="N11" s="19"/>
      <c r="O11" s="19"/>
      <c r="P11" s="19"/>
      <c r="Q11" s="20" t="s">
        <v>41</v>
      </c>
      <c r="R11" s="20"/>
      <c r="S11" s="20"/>
      <c r="T11" s="20"/>
      <c r="U11" s="21" t="s">
        <v>42</v>
      </c>
      <c r="V11" s="21"/>
      <c r="W11" s="21"/>
      <c r="X11" s="21"/>
    </row>
    <row r="12" customFormat="false" ht="15.75" hidden="false" customHeight="false" outlineLevel="0" collapsed="false">
      <c r="A12" s="24" t="str">
        <f aca="false">'FCA '!E16</f>
        <v>Effort</v>
      </c>
      <c r="B12" s="25" t="n">
        <f aca="false">'FCA '!F16</f>
        <v>178.3875</v>
      </c>
      <c r="C12" s="25" t="str">
        <f aca="false">'FCA '!G16</f>
        <v>+ 4 Day (Deployment)</v>
      </c>
      <c r="D12" s="26"/>
      <c r="E12" s="0" t="n">
        <f aca="false">(B12+4)/20</f>
        <v>9.119375</v>
      </c>
      <c r="I12" s="18" t="s">
        <v>43</v>
      </c>
      <c r="J12" s="18"/>
      <c r="K12" s="18"/>
      <c r="L12" s="18"/>
      <c r="M12" s="27" t="s">
        <v>44</v>
      </c>
      <c r="N12" s="28"/>
      <c r="O12" s="28"/>
      <c r="P12" s="29"/>
      <c r="Q12" s="20" t="s">
        <v>45</v>
      </c>
      <c r="R12" s="20"/>
      <c r="S12" s="20"/>
      <c r="T12" s="20"/>
      <c r="U12" s="21" t="s">
        <v>46</v>
      </c>
      <c r="V12" s="21"/>
      <c r="W12" s="21"/>
      <c r="X12" s="21"/>
    </row>
    <row r="13" customFormat="false" ht="15.75" hidden="false" customHeight="false" outlineLevel="0" collapsed="false">
      <c r="A13" s="30" t="str">
        <f aca="false">'FCA '!E17</f>
        <v>Delivery Time</v>
      </c>
      <c r="B13" s="31" t="n">
        <f aca="false">'FCA '!F17</f>
        <v>73.35625</v>
      </c>
      <c r="C13" s="31" t="str">
        <f aca="false">'FCA '!G17</f>
        <v>+ 4 Day (Deployment)</v>
      </c>
      <c r="D13" s="32"/>
      <c r="E13" s="0" t="n">
        <f aca="false">(B13+4)/20</f>
        <v>3.8678125</v>
      </c>
      <c r="I13" s="18" t="s">
        <v>47</v>
      </c>
      <c r="J13" s="18"/>
      <c r="K13" s="18"/>
      <c r="L13" s="18"/>
      <c r="M13" s="33"/>
      <c r="N13" s="33"/>
      <c r="O13" s="33"/>
      <c r="P13" s="33"/>
      <c r="Q13" s="20" t="s">
        <v>48</v>
      </c>
      <c r="R13" s="20"/>
      <c r="S13" s="20"/>
      <c r="T13" s="20"/>
      <c r="U13" s="21" t="s">
        <v>49</v>
      </c>
      <c r="V13" s="21"/>
      <c r="W13" s="21"/>
      <c r="X13" s="21"/>
    </row>
    <row r="14" customFormat="false" ht="15.75" hidden="false" customHeight="false" outlineLevel="0" collapsed="false">
      <c r="I14" s="18" t="s">
        <v>50</v>
      </c>
      <c r="J14" s="18"/>
      <c r="K14" s="18"/>
      <c r="L14" s="18"/>
      <c r="M14" s="33"/>
      <c r="N14" s="33"/>
      <c r="O14" s="33"/>
      <c r="P14" s="33"/>
      <c r="Q14" s="34" t="s">
        <v>44</v>
      </c>
      <c r="R14" s="35"/>
      <c r="S14" s="35"/>
      <c r="T14" s="36"/>
      <c r="U14" s="21" t="s">
        <v>51</v>
      </c>
      <c r="V14" s="21"/>
      <c r="W14" s="21"/>
      <c r="X14" s="21"/>
    </row>
    <row r="15" customFormat="false" ht="15.75" hidden="false" customHeight="false" outlineLevel="0" collapsed="false">
      <c r="A15" s="2" t="s">
        <v>52</v>
      </c>
      <c r="B15" s="3"/>
      <c r="C15" s="3"/>
      <c r="D15" s="3"/>
      <c r="I15" s="18" t="s">
        <v>53</v>
      </c>
      <c r="J15" s="18"/>
      <c r="K15" s="18"/>
      <c r="L15" s="18"/>
      <c r="M15" s="33"/>
      <c r="N15" s="33"/>
      <c r="O15" s="33"/>
      <c r="P15" s="33"/>
      <c r="Q15" s="20" t="s">
        <v>54</v>
      </c>
      <c r="R15" s="20"/>
      <c r="S15" s="20"/>
      <c r="T15" s="20"/>
      <c r="U15" s="21" t="s">
        <v>55</v>
      </c>
      <c r="V15" s="21"/>
      <c r="W15" s="21"/>
      <c r="X15" s="21"/>
    </row>
    <row r="16" customFormat="false" ht="15.75" hidden="false" customHeight="false" outlineLevel="0" collapsed="false">
      <c r="A16" s="4" t="str">
        <f aca="false">mobile!G6</f>
        <v>Resource</v>
      </c>
      <c r="B16" s="5" t="str">
        <f aca="false">mobile!H6</f>
        <v>No</v>
      </c>
      <c r="C16" s="5" t="str">
        <f aca="false">mobile!I6</f>
        <v>Man Days</v>
      </c>
      <c r="D16" s="5" t="str">
        <f aca="false">mobile!J6</f>
        <v>Total Effort</v>
      </c>
      <c r="I16" s="18" t="s">
        <v>56</v>
      </c>
      <c r="J16" s="18"/>
      <c r="K16" s="18"/>
      <c r="L16" s="18"/>
      <c r="M16" s="33"/>
      <c r="N16" s="33"/>
      <c r="O16" s="33"/>
      <c r="P16" s="33"/>
      <c r="Q16" s="20" t="s">
        <v>57</v>
      </c>
      <c r="R16" s="20"/>
      <c r="S16" s="20"/>
      <c r="T16" s="20"/>
      <c r="U16" s="37"/>
      <c r="V16" s="37"/>
      <c r="W16" s="37"/>
      <c r="X16" s="37"/>
    </row>
    <row r="17" customFormat="false" ht="15.75" hidden="false" customHeight="false" outlineLevel="0" collapsed="false">
      <c r="A17" s="7" t="str">
        <f aca="false">mobile!G7</f>
        <v>Designer</v>
      </c>
      <c r="B17" s="1" t="n">
        <f aca="false">mobile!H7</f>
        <v>1</v>
      </c>
      <c r="C17" s="1" t="n">
        <f aca="false">mobile!I7</f>
        <v>4</v>
      </c>
      <c r="D17" s="1" t="n">
        <f aca="false">mobile!J7</f>
        <v>4</v>
      </c>
      <c r="I17" s="18" t="s">
        <v>58</v>
      </c>
      <c r="J17" s="18"/>
      <c r="K17" s="18"/>
      <c r="L17" s="18"/>
      <c r="M17" s="33"/>
      <c r="N17" s="33"/>
      <c r="O17" s="33"/>
      <c r="P17" s="33"/>
      <c r="Q17" s="33"/>
      <c r="R17" s="33"/>
      <c r="S17" s="33"/>
      <c r="T17" s="33"/>
      <c r="U17" s="37"/>
      <c r="V17" s="37"/>
      <c r="W17" s="37"/>
      <c r="X17" s="37"/>
    </row>
    <row r="18" customFormat="false" ht="15.75" hidden="false" customHeight="false" outlineLevel="0" collapsed="false">
      <c r="A18" s="7" t="str">
        <f aca="false">mobile!G8</f>
        <v>Android  Developer</v>
      </c>
      <c r="B18" s="1" t="n">
        <f aca="false">mobile!H8</f>
        <v>1</v>
      </c>
      <c r="C18" s="1" t="n">
        <f aca="false">mobile!I8</f>
        <v>28.5</v>
      </c>
      <c r="D18" s="1" t="n">
        <f aca="false">mobile!J8</f>
        <v>28.5</v>
      </c>
      <c r="I18" s="18" t="s">
        <v>59</v>
      </c>
      <c r="J18" s="18"/>
      <c r="K18" s="18"/>
      <c r="L18" s="18"/>
      <c r="M18" s="33"/>
      <c r="N18" s="33"/>
      <c r="O18" s="33"/>
      <c r="P18" s="33"/>
      <c r="Q18" s="33"/>
      <c r="R18" s="33"/>
      <c r="S18" s="33"/>
      <c r="T18" s="33"/>
      <c r="U18" s="37"/>
      <c r="V18" s="37"/>
      <c r="W18" s="37"/>
      <c r="X18" s="37"/>
    </row>
    <row r="19" customFormat="false" ht="15.75" hidden="false" customHeight="false" outlineLevel="0" collapsed="false">
      <c r="A19" s="7" t="str">
        <f aca="false">mobile!G9</f>
        <v>iOS Developer</v>
      </c>
      <c r="B19" s="1" t="n">
        <f aca="false">mobile!H9</f>
        <v>1</v>
      </c>
      <c r="C19" s="1" t="n">
        <f aca="false">mobile!I9</f>
        <v>28.5</v>
      </c>
      <c r="D19" s="1" t="n">
        <f aca="false">mobile!J9</f>
        <v>28.5</v>
      </c>
      <c r="I19" s="38" t="s">
        <v>60</v>
      </c>
      <c r="J19" s="38"/>
      <c r="K19" s="38"/>
      <c r="L19" s="38"/>
      <c r="M19" s="39"/>
      <c r="N19" s="39"/>
      <c r="O19" s="39"/>
      <c r="P19" s="39"/>
      <c r="Q19" s="39"/>
      <c r="R19" s="39"/>
      <c r="S19" s="39"/>
      <c r="T19" s="39"/>
      <c r="U19" s="40"/>
      <c r="V19" s="40"/>
      <c r="W19" s="40"/>
      <c r="X19" s="40"/>
    </row>
    <row r="20" customFormat="false" ht="15" hidden="false" customHeight="false" outlineLevel="0" collapsed="false">
      <c r="A20" s="7" t="str">
        <f aca="false">mobile!G11</f>
        <v>QA</v>
      </c>
      <c r="B20" s="1" t="n">
        <f aca="false">mobile!H11</f>
        <v>2</v>
      </c>
      <c r="C20" s="1" t="n">
        <f aca="false">mobile!I11</f>
        <v>11.4</v>
      </c>
      <c r="D20" s="1" t="n">
        <f aca="false">mobile!J11</f>
        <v>22.8</v>
      </c>
      <c r="I20" s="6" t="s">
        <v>61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customFormat="false" ht="15" hidden="false" customHeight="false" outlineLevel="0" collapsed="false">
      <c r="A21" s="7" t="str">
        <f aca="false">mobile!G12</f>
        <v>UAT</v>
      </c>
      <c r="B21" s="1" t="n">
        <f aca="false">mobile!H12</f>
        <v>2</v>
      </c>
      <c r="C21" s="1" t="n">
        <f aca="false">mobile!I12</f>
        <v>4</v>
      </c>
      <c r="D21" s="1" t="n">
        <f aca="false">mobile!J12</f>
        <v>8</v>
      </c>
      <c r="I21" s="15" t="s">
        <v>50</v>
      </c>
      <c r="J21" s="15"/>
      <c r="K21" s="15"/>
      <c r="L21" s="15"/>
      <c r="M21" s="16" t="s">
        <v>21</v>
      </c>
      <c r="N21" s="16"/>
      <c r="O21" s="16"/>
      <c r="P21" s="16"/>
      <c r="Q21" s="16" t="s">
        <v>22</v>
      </c>
      <c r="R21" s="16"/>
      <c r="S21" s="16"/>
      <c r="T21" s="16"/>
      <c r="U21" s="17" t="s">
        <v>23</v>
      </c>
      <c r="V21" s="17"/>
      <c r="W21" s="17"/>
      <c r="X21" s="17"/>
    </row>
    <row r="22" customFormat="false" ht="15" hidden="false" customHeight="false" outlineLevel="0" collapsed="false">
      <c r="A22" s="22" t="str">
        <f aca="false">mobile!G13</f>
        <v>Total</v>
      </c>
      <c r="B22" s="23" t="n">
        <f aca="false">mobile!H13</f>
        <v>8</v>
      </c>
      <c r="C22" s="23" t="n">
        <f aca="false">mobile!I13</f>
        <v>79.4</v>
      </c>
      <c r="D22" s="23" t="n">
        <f aca="false">mobile!J13</f>
        <v>98.8</v>
      </c>
      <c r="I22" s="41"/>
      <c r="J22" s="41"/>
      <c r="K22" s="41"/>
      <c r="L22" s="42"/>
      <c r="M22" s="42"/>
      <c r="N22" s="42"/>
      <c r="O22" s="43"/>
      <c r="P22" s="43"/>
      <c r="Q22" s="43"/>
      <c r="R22" s="43"/>
      <c r="S22" s="43"/>
      <c r="T22" s="44"/>
      <c r="U22" s="44"/>
      <c r="V22" s="44"/>
      <c r="W22" s="41"/>
      <c r="X22" s="41"/>
    </row>
    <row r="24" customFormat="false" ht="15" hidden="false" customHeight="false" outlineLevel="0" collapsed="false">
      <c r="A24" s="24" t="str">
        <f aca="false">mobile!G15</f>
        <v>Effort</v>
      </c>
      <c r="B24" s="24" t="n">
        <f aca="false">mobile!H15</f>
        <v>98.8</v>
      </c>
      <c r="C24" s="24" t="str">
        <f aca="false">mobile!I15</f>
        <v>+ 1 Day (Deployment)</v>
      </c>
      <c r="D24" s="45"/>
    </row>
    <row r="25" customFormat="false" ht="15" hidden="false" customHeight="false" outlineLevel="0" collapsed="false">
      <c r="A25" s="30" t="str">
        <f aca="false">mobile!G16</f>
        <v>Delivery Time</v>
      </c>
      <c r="B25" s="30" t="n">
        <f aca="false">mobile!H16</f>
        <v>47.9</v>
      </c>
      <c r="C25" s="30" t="str">
        <f aca="false">mobile!I16</f>
        <v>+ 1 Day (Deployment)</v>
      </c>
      <c r="D25" s="46"/>
    </row>
    <row r="29" customFormat="false" ht="15" hidden="false" customHeight="false" outlineLevel="0" collapsed="false">
      <c r="D29" s="1" t="s">
        <v>62</v>
      </c>
    </row>
    <row r="30" customFormat="false" ht="58.2" hidden="false" customHeight="false" outlineLevel="0" collapsed="false">
      <c r="A30" s="47" t="s">
        <v>63</v>
      </c>
      <c r="C30" s="1" t="n">
        <f aca="false">B12+4</f>
        <v>182.3875</v>
      </c>
      <c r="D30" s="1" t="n">
        <f aca="false">C30*1700</f>
        <v>310058.75</v>
      </c>
    </row>
    <row r="31" customFormat="false" ht="58.2" hidden="false" customHeight="false" outlineLevel="0" collapsed="false">
      <c r="A31" s="47" t="s">
        <v>64</v>
      </c>
      <c r="C31" s="1" t="n">
        <f aca="false">B24+1</f>
        <v>99.8</v>
      </c>
      <c r="D31" s="1" t="n">
        <f aca="false">C31*1700</f>
        <v>169660</v>
      </c>
    </row>
    <row r="32" customFormat="false" ht="15" hidden="false" customHeight="false" outlineLevel="0" collapsed="false">
      <c r="D32" s="1" t="n">
        <f aca="false">D30+D31</f>
        <v>479718.75</v>
      </c>
    </row>
  </sheetData>
  <mergeCells count="70">
    <mergeCell ref="I2:X2"/>
    <mergeCell ref="I3:L3"/>
    <mergeCell ref="M3:P3"/>
    <mergeCell ref="Q3:T3"/>
    <mergeCell ref="U3:X3"/>
    <mergeCell ref="I5:L5"/>
    <mergeCell ref="M5:P5"/>
    <mergeCell ref="Q5:T5"/>
    <mergeCell ref="U5:X5"/>
    <mergeCell ref="I6:L6"/>
    <mergeCell ref="M6:P6"/>
    <mergeCell ref="Q6:T6"/>
    <mergeCell ref="U6:X6"/>
    <mergeCell ref="I7:L7"/>
    <mergeCell ref="M7:P7"/>
    <mergeCell ref="Q7:T7"/>
    <mergeCell ref="U7:X7"/>
    <mergeCell ref="I8:L8"/>
    <mergeCell ref="M8:P8"/>
    <mergeCell ref="Q8:T8"/>
    <mergeCell ref="U8:X8"/>
    <mergeCell ref="I9:L9"/>
    <mergeCell ref="M9:P9"/>
    <mergeCell ref="Q9:T9"/>
    <mergeCell ref="U9:X9"/>
    <mergeCell ref="I10:L10"/>
    <mergeCell ref="M10:P10"/>
    <mergeCell ref="Q10:T10"/>
    <mergeCell ref="U10:X10"/>
    <mergeCell ref="I11:L11"/>
    <mergeCell ref="M11:P11"/>
    <mergeCell ref="Q11:T11"/>
    <mergeCell ref="U11:X11"/>
    <mergeCell ref="I12:L12"/>
    <mergeCell ref="Q12:T12"/>
    <mergeCell ref="U12:X12"/>
    <mergeCell ref="I13:L13"/>
    <mergeCell ref="M13:P13"/>
    <mergeCell ref="Q13:T13"/>
    <mergeCell ref="U13:X13"/>
    <mergeCell ref="I14:L14"/>
    <mergeCell ref="M14:P14"/>
    <mergeCell ref="U14:X14"/>
    <mergeCell ref="I15:L15"/>
    <mergeCell ref="M15:P15"/>
    <mergeCell ref="Q15:T15"/>
    <mergeCell ref="U15:X15"/>
    <mergeCell ref="I16:L16"/>
    <mergeCell ref="M16:P16"/>
    <mergeCell ref="Q16:T16"/>
    <mergeCell ref="U16:X16"/>
    <mergeCell ref="I17:L17"/>
    <mergeCell ref="M17:P17"/>
    <mergeCell ref="Q17:T17"/>
    <mergeCell ref="U17:X17"/>
    <mergeCell ref="I18:L18"/>
    <mergeCell ref="M18:P18"/>
    <mergeCell ref="Q18:T18"/>
    <mergeCell ref="U18:X18"/>
    <mergeCell ref="I19:L19"/>
    <mergeCell ref="M19:P19"/>
    <mergeCell ref="Q19:T19"/>
    <mergeCell ref="U19:X19"/>
    <mergeCell ref="I20:X20"/>
    <mergeCell ref="I21:L21"/>
    <mergeCell ref="M21:P21"/>
    <mergeCell ref="Q21:T21"/>
    <mergeCell ref="U21:X21"/>
    <mergeCell ref="I22:K22"/>
    <mergeCell ref="W22:X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showFormulas="false" showGridLines="true" showRowColHeaders="true" showZeros="true" rightToLeft="false" tabSelected="false" showOutlineSymbols="true" defaultGridColor="true" view="normal" topLeftCell="B83" colorId="64" zoomScale="80" zoomScaleNormal="80" zoomScalePageLayoutView="100" workbookViewId="0">
      <selection pane="topLeft" activeCell="B109" activeCellId="0" sqref="B109"/>
    </sheetView>
  </sheetViews>
  <sheetFormatPr defaultColWidth="10.8828125" defaultRowHeight="15.75" zeroHeight="false" outlineLevelRow="0" outlineLevelCol="0"/>
  <cols>
    <col collapsed="false" customWidth="true" hidden="false" outlineLevel="0" max="1" min="1" style="48" width="7.5"/>
    <col collapsed="false" customWidth="true" hidden="false" outlineLevel="0" max="2" min="2" style="49" width="100"/>
    <col collapsed="false" customWidth="true" hidden="false" outlineLevel="0" max="3" min="3" style="48" width="14.26"/>
    <col collapsed="false" customWidth="true" hidden="false" outlineLevel="0" max="4" min="4" style="50" width="13.88"/>
    <col collapsed="false" customWidth="true" hidden="false" outlineLevel="0" max="5" min="5" style="49" width="19.13"/>
    <col collapsed="false" customWidth="true" hidden="false" outlineLevel="0" max="6" min="6" style="49" width="12.75"/>
    <col collapsed="false" customWidth="false" hidden="false" outlineLevel="0" max="7" min="7" style="49" width="10.88"/>
    <col collapsed="false" customWidth="true" hidden="false" outlineLevel="0" max="8" min="8" style="49" width="10.75"/>
    <col collapsed="false" customWidth="true" hidden="true" outlineLevel="0" max="9" min="9" style="49" width="0.26"/>
    <col collapsed="false" customWidth="false" hidden="true" outlineLevel="0" max="10" min="10" style="49" width="10.88"/>
    <col collapsed="false" customWidth="false" hidden="false" outlineLevel="0" max="11" min="11" style="49" width="10.88"/>
    <col collapsed="false" customWidth="true" hidden="false" outlineLevel="0" max="12" min="12" style="49" width="13.5"/>
    <col collapsed="false" customWidth="false" hidden="false" outlineLevel="0" max="1024" min="13" style="49" width="10.88"/>
  </cols>
  <sheetData>
    <row r="1" customFormat="false" ht="15.75" hidden="false" customHeight="true" outlineLevel="0" collapsed="false">
      <c r="A1" s="51"/>
      <c r="B1" s="51"/>
      <c r="C1" s="52"/>
      <c r="D1" s="52"/>
    </row>
    <row r="2" customFormat="false" ht="15.75" hidden="false" customHeight="true" outlineLevel="0" collapsed="false">
      <c r="A2" s="53"/>
      <c r="B2" s="53"/>
      <c r="C2" s="52"/>
      <c r="D2" s="52"/>
    </row>
    <row r="3" customFormat="false" ht="15.75" hidden="false" customHeight="true" outlineLevel="0" collapsed="false">
      <c r="A3" s="53"/>
      <c r="B3" s="54" t="s">
        <v>65</v>
      </c>
      <c r="C3" s="52"/>
      <c r="D3" s="55" t="n">
        <v>43986</v>
      </c>
    </row>
    <row r="4" customFormat="false" ht="15.75" hidden="false" customHeight="true" outlineLevel="0" collapsed="false">
      <c r="A4" s="53"/>
      <c r="B4" s="52"/>
      <c r="C4" s="52"/>
      <c r="D4" s="56" t="s">
        <v>66</v>
      </c>
    </row>
    <row r="5" customFormat="false" ht="15.75" hidden="false" customHeight="true" outlineLevel="0" collapsed="false">
      <c r="A5" s="57"/>
      <c r="B5" s="57"/>
      <c r="C5" s="58"/>
      <c r="D5" s="58"/>
      <c r="E5" s="59"/>
    </row>
    <row r="6" s="67" customFormat="true" ht="18" hidden="false" customHeight="true" outlineLevel="0" collapsed="false">
      <c r="A6" s="60"/>
      <c r="B6" s="61" t="s">
        <v>67</v>
      </c>
      <c r="C6" s="62" t="s">
        <v>68</v>
      </c>
      <c r="D6" s="60" t="s">
        <v>69</v>
      </c>
      <c r="E6" s="63" t="s">
        <v>70</v>
      </c>
      <c r="F6" s="64" t="s">
        <v>71</v>
      </c>
      <c r="G6" s="65" t="s">
        <v>69</v>
      </c>
      <c r="H6" s="65" t="s">
        <v>72</v>
      </c>
      <c r="I6" s="66"/>
      <c r="J6" s="66"/>
    </row>
    <row r="7" s="67" customFormat="true" ht="18" hidden="false" customHeight="true" outlineLevel="0" collapsed="false">
      <c r="A7" s="60"/>
      <c r="B7" s="68" t="s">
        <v>73</v>
      </c>
      <c r="C7" s="69"/>
      <c r="D7" s="60"/>
      <c r="E7" s="70" t="s">
        <v>74</v>
      </c>
      <c r="F7" s="71" t="n">
        <v>1</v>
      </c>
      <c r="G7" s="72" t="n">
        <f aca="false">D11/F7</f>
        <v>8</v>
      </c>
      <c r="H7" s="73" t="n">
        <f aca="false">F7*G7</f>
        <v>8</v>
      </c>
      <c r="I7" s="66"/>
      <c r="J7" s="66"/>
      <c r="K7" s="74"/>
      <c r="L7" s="75"/>
    </row>
    <row r="8" s="67" customFormat="true" ht="18" hidden="false" customHeight="true" outlineLevel="0" collapsed="false">
      <c r="A8" s="76" t="n">
        <v>1</v>
      </c>
      <c r="B8" s="77" t="s">
        <v>75</v>
      </c>
      <c r="C8" s="76" t="n">
        <v>40</v>
      </c>
      <c r="D8" s="76" t="n">
        <f aca="false">C8/8</f>
        <v>5</v>
      </c>
      <c r="E8" s="70" t="s">
        <v>76</v>
      </c>
      <c r="F8" s="71" t="n">
        <v>1</v>
      </c>
      <c r="G8" s="72" t="n">
        <f aca="false">30/F8</f>
        <v>30</v>
      </c>
      <c r="H8" s="73" t="n">
        <f aca="false">F8*G8</f>
        <v>30</v>
      </c>
      <c r="I8" s="78" t="n">
        <f aca="false">SUM(D13:D96)</f>
        <v>107.75</v>
      </c>
      <c r="J8" s="79" t="n">
        <f aca="false">SUM(H8:H10)</f>
        <v>118.675</v>
      </c>
      <c r="K8" s="80" t="n">
        <f aca="false">SUM(D13:D96)</f>
        <v>107.75</v>
      </c>
      <c r="L8" s="81" t="n">
        <f aca="false">SUM(H8:H9)</f>
        <v>108</v>
      </c>
    </row>
    <row r="9" s="67" customFormat="true" ht="18" hidden="false" customHeight="true" outlineLevel="0" collapsed="false">
      <c r="A9" s="76" t="n">
        <v>2</v>
      </c>
      <c r="B9" s="77" t="s">
        <v>77</v>
      </c>
      <c r="C9" s="76" t="n">
        <f aca="false">SUM(C15:C96)*0.1</f>
        <v>85.4</v>
      </c>
      <c r="D9" s="76" t="n">
        <f aca="false">C9/8</f>
        <v>10.675</v>
      </c>
      <c r="E9" s="70" t="s">
        <v>78</v>
      </c>
      <c r="F9" s="71" t="n">
        <v>2</v>
      </c>
      <c r="G9" s="72" t="n">
        <f aca="false">78/F9</f>
        <v>39</v>
      </c>
      <c r="H9" s="73" t="n">
        <f aca="false">F9*G9</f>
        <v>78</v>
      </c>
      <c r="I9" s="78"/>
      <c r="J9" s="79"/>
      <c r="K9" s="80"/>
      <c r="L9" s="81"/>
    </row>
    <row r="10" s="67" customFormat="true" ht="18" hidden="false" customHeight="true" outlineLevel="0" collapsed="false">
      <c r="A10" s="76" t="n">
        <v>3</v>
      </c>
      <c r="B10" s="77" t="s">
        <v>79</v>
      </c>
      <c r="C10" s="76" t="n">
        <v>32</v>
      </c>
      <c r="D10" s="76" t="n">
        <f aca="false">C10/8</f>
        <v>4</v>
      </c>
      <c r="E10" s="70" t="s">
        <v>80</v>
      </c>
      <c r="F10" s="71" t="n">
        <v>1</v>
      </c>
      <c r="G10" s="72" t="n">
        <f aca="false">D9/F10</f>
        <v>10.675</v>
      </c>
      <c r="H10" s="73" t="n">
        <f aca="false">F10*G10</f>
        <v>10.675</v>
      </c>
      <c r="I10" s="78"/>
      <c r="J10" s="79"/>
      <c r="K10" s="74"/>
      <c r="L10" s="75"/>
    </row>
    <row r="11" s="82" customFormat="true" ht="18" hidden="false" customHeight="true" outlineLevel="0" collapsed="false">
      <c r="A11" s="76" t="n">
        <v>4</v>
      </c>
      <c r="B11" s="77" t="s">
        <v>81</v>
      </c>
      <c r="C11" s="76" t="n">
        <v>64</v>
      </c>
      <c r="D11" s="76" t="n">
        <f aca="false">C11/8</f>
        <v>8</v>
      </c>
      <c r="E11" s="70" t="s">
        <v>82</v>
      </c>
      <c r="F11" s="71" t="n">
        <v>1</v>
      </c>
      <c r="G11" s="72" t="n">
        <f aca="false">D8/F11</f>
        <v>5</v>
      </c>
      <c r="H11" s="73" t="n">
        <f aca="false">F11*G11</f>
        <v>5</v>
      </c>
      <c r="I11" s="66"/>
      <c r="J11" s="66"/>
      <c r="K11" s="74"/>
      <c r="L11" s="75"/>
    </row>
    <row r="12" s="82" customFormat="true" ht="18" hidden="false" customHeight="true" outlineLevel="0" collapsed="false">
      <c r="A12" s="60"/>
      <c r="B12" s="68" t="s">
        <v>21</v>
      </c>
      <c r="C12" s="69"/>
      <c r="D12" s="69"/>
      <c r="E12" s="70" t="s">
        <v>83</v>
      </c>
      <c r="F12" s="71" t="n">
        <v>1</v>
      </c>
      <c r="G12" s="72" t="n">
        <f aca="false">D10/F12</f>
        <v>4</v>
      </c>
      <c r="H12" s="73" t="n">
        <f aca="false">F12*G12</f>
        <v>4</v>
      </c>
      <c r="I12" s="66"/>
      <c r="J12" s="66"/>
      <c r="K12" s="74"/>
      <c r="L12" s="75"/>
    </row>
    <row r="13" s="82" customFormat="true" ht="18" hidden="false" customHeight="true" outlineLevel="0" collapsed="false">
      <c r="A13" s="76" t="n">
        <v>5</v>
      </c>
      <c r="B13" s="83" t="s">
        <v>84</v>
      </c>
      <c r="C13" s="76" t="n">
        <v>8</v>
      </c>
      <c r="D13" s="76" t="n">
        <f aca="false">C13/8</f>
        <v>1</v>
      </c>
      <c r="E13" s="70" t="s">
        <v>85</v>
      </c>
      <c r="F13" s="71" t="n">
        <v>2</v>
      </c>
      <c r="G13" s="72" t="n">
        <f aca="false">SUM(D98:D99)/F13</f>
        <v>21.35625</v>
      </c>
      <c r="H13" s="73" t="n">
        <f aca="false">F13*G13</f>
        <v>42.7125</v>
      </c>
      <c r="I13" s="66"/>
      <c r="J13" s="66"/>
      <c r="K13" s="74"/>
      <c r="L13" s="75"/>
    </row>
    <row r="14" s="82" customFormat="true" ht="18" hidden="false" customHeight="true" outlineLevel="0" collapsed="false">
      <c r="A14" s="84"/>
      <c r="B14" s="85" t="s">
        <v>86</v>
      </c>
      <c r="C14" s="84"/>
      <c r="D14" s="84"/>
      <c r="E14" s="86" t="s">
        <v>87</v>
      </c>
      <c r="F14" s="71" t="n">
        <f aca="false">SUM(F7:F13)</f>
        <v>9</v>
      </c>
      <c r="G14" s="72" t="n">
        <f aca="false">SUM(G7:G13)</f>
        <v>118.03125</v>
      </c>
      <c r="H14" s="73" t="n">
        <f aca="false">SUM(H7:H13)</f>
        <v>178.3875</v>
      </c>
      <c r="I14" s="66"/>
      <c r="J14" s="66"/>
      <c r="K14" s="74"/>
      <c r="L14" s="75"/>
    </row>
    <row r="15" s="82" customFormat="true" ht="18" hidden="false" customHeight="true" outlineLevel="0" collapsed="false">
      <c r="A15" s="76"/>
      <c r="B15" s="77" t="s">
        <v>88</v>
      </c>
      <c r="C15" s="76" t="n">
        <v>8</v>
      </c>
      <c r="D15" s="76" t="n">
        <f aca="false">C15/8</f>
        <v>1</v>
      </c>
      <c r="E15" s="87" t="s">
        <v>89</v>
      </c>
      <c r="F15" s="1" t="s">
        <v>89</v>
      </c>
      <c r="G15" s="1" t="s">
        <v>90</v>
      </c>
      <c r="H15" s="1" t="s">
        <v>90</v>
      </c>
      <c r="I15" s="88"/>
      <c r="J15" s="67"/>
    </row>
    <row r="16" s="82" customFormat="true" ht="18" hidden="false" customHeight="true" outlineLevel="0" collapsed="false">
      <c r="A16" s="76"/>
      <c r="B16" s="89" t="s">
        <v>91</v>
      </c>
      <c r="C16" s="76"/>
      <c r="D16" s="76" t="n">
        <f aca="false">C16/8</f>
        <v>0</v>
      </c>
      <c r="E16" s="82" t="s">
        <v>92</v>
      </c>
      <c r="F16" s="90" t="n">
        <f aca="false">H14</f>
        <v>178.3875</v>
      </c>
      <c r="G16" s="91" t="s">
        <v>93</v>
      </c>
      <c r="I16" s="67"/>
    </row>
    <row r="17" s="82" customFormat="true" ht="18" hidden="false" customHeight="true" outlineLevel="0" collapsed="false">
      <c r="A17" s="76"/>
      <c r="B17" s="77" t="s">
        <v>94</v>
      </c>
      <c r="C17" s="76" t="n">
        <v>24</v>
      </c>
      <c r="D17" s="76" t="n">
        <f aca="false">C17/8</f>
        <v>3</v>
      </c>
      <c r="E17" s="82" t="s">
        <v>95</v>
      </c>
      <c r="F17" s="90" t="n">
        <f aca="false">SUM(G7,G9,G11,G13)</f>
        <v>73.35625</v>
      </c>
      <c r="G17" s="91" t="s">
        <v>93</v>
      </c>
      <c r="I17" s="67"/>
    </row>
    <row r="18" s="82" customFormat="true" ht="18" hidden="false" customHeight="true" outlineLevel="0" collapsed="false">
      <c r="A18" s="76"/>
      <c r="B18" s="77" t="s">
        <v>96</v>
      </c>
      <c r="C18" s="76" t="n">
        <v>32</v>
      </c>
      <c r="D18" s="76" t="n">
        <f aca="false">C18/8</f>
        <v>4</v>
      </c>
      <c r="E18" s="92"/>
      <c r="F18" s="93"/>
      <c r="G18" s="93"/>
      <c r="H18" s="94"/>
      <c r="I18" s="67"/>
    </row>
    <row r="19" s="82" customFormat="true" ht="18.75" hidden="false" customHeight="true" outlineLevel="0" collapsed="false">
      <c r="A19" s="76"/>
      <c r="B19" s="77" t="s">
        <v>97</v>
      </c>
      <c r="C19" s="76" t="n">
        <v>16</v>
      </c>
      <c r="D19" s="76" t="n">
        <f aca="false">C19/8</f>
        <v>2</v>
      </c>
    </row>
    <row r="20" s="82" customFormat="true" ht="18.75" hidden="false" customHeight="true" outlineLevel="0" collapsed="false">
      <c r="A20" s="76"/>
      <c r="B20" s="77" t="s">
        <v>98</v>
      </c>
      <c r="C20" s="76" t="n">
        <v>4</v>
      </c>
      <c r="D20" s="76" t="n">
        <f aca="false">C20/8</f>
        <v>0.5</v>
      </c>
    </row>
    <row r="21" s="82" customFormat="true" ht="15.75" hidden="false" customHeight="false" outlineLevel="0" collapsed="false">
      <c r="A21" s="76"/>
      <c r="B21" s="89" t="s">
        <v>99</v>
      </c>
      <c r="C21" s="76" t="n">
        <v>12</v>
      </c>
      <c r="D21" s="76" t="n">
        <f aca="false">C21/8</f>
        <v>1.5</v>
      </c>
    </row>
    <row r="22" s="82" customFormat="true" ht="15.75" hidden="false" customHeight="false" outlineLevel="0" collapsed="false">
      <c r="A22" s="85"/>
      <c r="B22" s="85" t="s">
        <v>100</v>
      </c>
      <c r="C22" s="95"/>
      <c r="D22" s="95"/>
      <c r="K22" s="90"/>
    </row>
    <row r="23" s="82" customFormat="true" ht="15.75" hidden="false" customHeight="false" outlineLevel="0" collapsed="false">
      <c r="A23" s="76"/>
      <c r="B23" s="77" t="s">
        <v>101</v>
      </c>
      <c r="C23" s="76" t="n">
        <v>4</v>
      </c>
      <c r="D23" s="76" t="n">
        <f aca="false">C23/8</f>
        <v>0.5</v>
      </c>
    </row>
    <row r="24" s="82" customFormat="true" ht="15.75" hidden="false" customHeight="false" outlineLevel="0" collapsed="false">
      <c r="A24" s="76"/>
      <c r="B24" s="77" t="s">
        <v>102</v>
      </c>
      <c r="C24" s="76" t="n">
        <v>24</v>
      </c>
      <c r="D24" s="76" t="n">
        <f aca="false">C24/8</f>
        <v>3</v>
      </c>
    </row>
    <row r="25" s="82" customFormat="true" ht="15.75" hidden="false" customHeight="false" outlineLevel="0" collapsed="false">
      <c r="A25" s="76"/>
      <c r="B25" s="77" t="s">
        <v>103</v>
      </c>
      <c r="C25" s="76" t="n">
        <v>12</v>
      </c>
      <c r="D25" s="76" t="n">
        <f aca="false">C25/8</f>
        <v>1.5</v>
      </c>
    </row>
    <row r="26" s="82" customFormat="true" ht="20.25" hidden="false" customHeight="true" outlineLevel="0" collapsed="false">
      <c r="A26" s="76"/>
      <c r="B26" s="96" t="s">
        <v>104</v>
      </c>
      <c r="C26" s="76" t="n">
        <v>12</v>
      </c>
      <c r="D26" s="76" t="n">
        <f aca="false">C26/8</f>
        <v>1.5</v>
      </c>
    </row>
    <row r="27" s="82" customFormat="true" ht="31.5" hidden="false" customHeight="false" outlineLevel="0" collapsed="false">
      <c r="A27" s="76"/>
      <c r="B27" s="97" t="s">
        <v>105</v>
      </c>
      <c r="C27" s="76" t="n">
        <v>12</v>
      </c>
      <c r="D27" s="76" t="n">
        <f aca="false">C27/8</f>
        <v>1.5</v>
      </c>
    </row>
    <row r="28" s="82" customFormat="true" ht="18.75" hidden="false" customHeight="true" outlineLevel="0" collapsed="false">
      <c r="A28" s="76"/>
      <c r="B28" s="96" t="s">
        <v>106</v>
      </c>
      <c r="C28" s="76" t="n">
        <v>12</v>
      </c>
      <c r="D28" s="76" t="n">
        <f aca="false">C28/8</f>
        <v>1.5</v>
      </c>
    </row>
    <row r="29" customFormat="false" ht="15.75" hidden="false" customHeight="false" outlineLevel="0" collapsed="false">
      <c r="A29" s="76"/>
      <c r="B29" s="96" t="s">
        <v>107</v>
      </c>
      <c r="C29" s="76" t="n">
        <v>12</v>
      </c>
      <c r="D29" s="76" t="n">
        <f aca="false">C29/8</f>
        <v>1.5</v>
      </c>
    </row>
    <row r="30" customFormat="false" ht="18.75" hidden="false" customHeight="true" outlineLevel="0" collapsed="false">
      <c r="A30" s="76"/>
      <c r="B30" s="98" t="s">
        <v>108</v>
      </c>
      <c r="C30" s="76" t="n">
        <v>12</v>
      </c>
      <c r="D30" s="76" t="n">
        <f aca="false">C30/8</f>
        <v>1.5</v>
      </c>
    </row>
    <row r="31" customFormat="false" ht="18.75" hidden="false" customHeight="true" outlineLevel="0" collapsed="false">
      <c r="A31" s="76"/>
      <c r="B31" s="99" t="s">
        <v>109</v>
      </c>
      <c r="C31" s="76" t="n">
        <v>6</v>
      </c>
      <c r="D31" s="76" t="n">
        <f aca="false">C31/8</f>
        <v>0.75</v>
      </c>
    </row>
    <row r="32" customFormat="false" ht="18.75" hidden="false" customHeight="true" outlineLevel="0" collapsed="false">
      <c r="A32" s="76"/>
      <c r="B32" s="77" t="s">
        <v>110</v>
      </c>
      <c r="C32" s="76" t="n">
        <v>8</v>
      </c>
      <c r="D32" s="76" t="n">
        <f aca="false">C32/8</f>
        <v>1</v>
      </c>
    </row>
    <row r="33" customFormat="false" ht="18.75" hidden="false" customHeight="true" outlineLevel="0" collapsed="false">
      <c r="A33" s="76"/>
      <c r="B33" s="96" t="s">
        <v>111</v>
      </c>
      <c r="C33" s="76"/>
      <c r="D33" s="76" t="n">
        <f aca="false">C33/8</f>
        <v>0</v>
      </c>
    </row>
    <row r="34" customFormat="false" ht="18.75" hidden="false" customHeight="true" outlineLevel="0" collapsed="false">
      <c r="A34" s="76"/>
      <c r="B34" s="77" t="s">
        <v>112</v>
      </c>
      <c r="C34" s="76" t="n">
        <v>8</v>
      </c>
      <c r="D34" s="76" t="n">
        <f aca="false">C34/8</f>
        <v>1</v>
      </c>
    </row>
    <row r="35" customFormat="false" ht="18.75" hidden="false" customHeight="true" outlineLevel="0" collapsed="false">
      <c r="A35" s="76"/>
      <c r="B35" s="96" t="s">
        <v>113</v>
      </c>
      <c r="C35" s="76"/>
      <c r="D35" s="76" t="n">
        <f aca="false">C35/8</f>
        <v>0</v>
      </c>
    </row>
    <row r="36" customFormat="false" ht="18.75" hidden="false" customHeight="true" outlineLevel="0" collapsed="false">
      <c r="A36" s="76"/>
      <c r="B36" s="77" t="s">
        <v>114</v>
      </c>
      <c r="C36" s="76" t="n">
        <v>8</v>
      </c>
      <c r="D36" s="76" t="n">
        <f aca="false">C36/8</f>
        <v>1</v>
      </c>
    </row>
    <row r="37" customFormat="false" ht="18.75" hidden="false" customHeight="true" outlineLevel="0" collapsed="false">
      <c r="A37" s="76"/>
      <c r="B37" s="96" t="s">
        <v>115</v>
      </c>
      <c r="C37" s="76"/>
      <c r="D37" s="76" t="n">
        <f aca="false">C37/8</f>
        <v>0</v>
      </c>
    </row>
    <row r="38" customFormat="false" ht="18.75" hidden="false" customHeight="true" outlineLevel="0" collapsed="false">
      <c r="A38" s="76"/>
      <c r="B38" s="77" t="s">
        <v>116</v>
      </c>
      <c r="C38" s="76" t="n">
        <v>32</v>
      </c>
      <c r="D38" s="76" t="n">
        <f aca="false">C38/8</f>
        <v>4</v>
      </c>
    </row>
    <row r="39" customFormat="false" ht="18.75" hidden="false" customHeight="true" outlineLevel="0" collapsed="false">
      <c r="A39" s="76"/>
      <c r="B39" s="77" t="s">
        <v>117</v>
      </c>
      <c r="C39" s="76" t="n">
        <v>16</v>
      </c>
      <c r="D39" s="76" t="n">
        <f aca="false">C39/8</f>
        <v>2</v>
      </c>
    </row>
    <row r="40" customFormat="false" ht="18.75" hidden="false" customHeight="true" outlineLevel="0" collapsed="false">
      <c r="A40" s="76"/>
      <c r="B40" s="77" t="s">
        <v>118</v>
      </c>
      <c r="C40" s="76" t="n">
        <v>16</v>
      </c>
      <c r="D40" s="76" t="n">
        <f aca="false">C40/8</f>
        <v>2</v>
      </c>
    </row>
    <row r="41" customFormat="false" ht="18.75" hidden="false" customHeight="true" outlineLevel="0" collapsed="false">
      <c r="A41" s="85"/>
      <c r="B41" s="85" t="s">
        <v>119</v>
      </c>
      <c r="C41" s="95"/>
      <c r="D41" s="95"/>
    </row>
    <row r="42" customFormat="false" ht="18.75" hidden="false" customHeight="true" outlineLevel="0" collapsed="false">
      <c r="A42" s="76"/>
      <c r="B42" s="77" t="s">
        <v>120</v>
      </c>
      <c r="C42" s="76" t="n">
        <v>6</v>
      </c>
      <c r="D42" s="76" t="n">
        <f aca="false">C42/8</f>
        <v>0.75</v>
      </c>
    </row>
    <row r="43" customFormat="false" ht="18.75" hidden="false" customHeight="true" outlineLevel="0" collapsed="false">
      <c r="A43" s="76"/>
      <c r="B43" s="77" t="s">
        <v>121</v>
      </c>
      <c r="C43" s="76" t="n">
        <v>14</v>
      </c>
      <c r="D43" s="76" t="n">
        <f aca="false">C43/8</f>
        <v>1.75</v>
      </c>
    </row>
    <row r="44" customFormat="false" ht="18.75" hidden="false" customHeight="true" outlineLevel="0" collapsed="false">
      <c r="A44" s="76"/>
      <c r="B44" s="77" t="s">
        <v>122</v>
      </c>
      <c r="C44" s="76" t="n">
        <v>12</v>
      </c>
      <c r="D44" s="76" t="n">
        <f aca="false">C44/8</f>
        <v>1.5</v>
      </c>
    </row>
    <row r="45" customFormat="false" ht="18.75" hidden="false" customHeight="true" outlineLevel="0" collapsed="false">
      <c r="A45" s="76"/>
      <c r="B45" s="77" t="s">
        <v>123</v>
      </c>
      <c r="C45" s="76" t="n">
        <v>32</v>
      </c>
      <c r="D45" s="76" t="n">
        <f aca="false">C45/8</f>
        <v>4</v>
      </c>
    </row>
    <row r="46" customFormat="false" ht="18.75" hidden="false" customHeight="true" outlineLevel="0" collapsed="false">
      <c r="A46" s="76"/>
      <c r="B46" s="77" t="s">
        <v>124</v>
      </c>
      <c r="C46" s="76" t="n">
        <v>12</v>
      </c>
      <c r="D46" s="76" t="n">
        <f aca="false">C46/8</f>
        <v>1.5</v>
      </c>
    </row>
    <row r="47" customFormat="false" ht="18.75" hidden="false" customHeight="true" outlineLevel="0" collapsed="false">
      <c r="A47" s="85"/>
      <c r="B47" s="85" t="s">
        <v>125</v>
      </c>
      <c r="C47" s="95"/>
      <c r="D47" s="95"/>
    </row>
    <row r="48" customFormat="false" ht="18.75" hidden="false" customHeight="true" outlineLevel="0" collapsed="false">
      <c r="A48" s="76"/>
      <c r="B48" s="77" t="s">
        <v>120</v>
      </c>
      <c r="C48" s="76" t="n">
        <v>4</v>
      </c>
      <c r="D48" s="76" t="n">
        <f aca="false">C48/8</f>
        <v>0.5</v>
      </c>
    </row>
    <row r="49" customFormat="false" ht="18.75" hidden="false" customHeight="true" outlineLevel="0" collapsed="false">
      <c r="A49" s="76"/>
      <c r="B49" s="77" t="s">
        <v>121</v>
      </c>
      <c r="C49" s="76" t="n">
        <v>10</v>
      </c>
      <c r="D49" s="76" t="n">
        <f aca="false">C49/8</f>
        <v>1.25</v>
      </c>
    </row>
    <row r="50" customFormat="false" ht="18.75" hidden="false" customHeight="true" outlineLevel="0" collapsed="false">
      <c r="A50" s="76"/>
      <c r="B50" s="77" t="s">
        <v>122</v>
      </c>
      <c r="C50" s="76" t="n">
        <v>8</v>
      </c>
      <c r="D50" s="76" t="n">
        <f aca="false">C50/8</f>
        <v>1</v>
      </c>
    </row>
    <row r="51" customFormat="false" ht="18.75" hidden="false" customHeight="true" outlineLevel="0" collapsed="false">
      <c r="A51" s="76"/>
      <c r="B51" s="77" t="s">
        <v>123</v>
      </c>
      <c r="C51" s="76" t="n">
        <v>20</v>
      </c>
      <c r="D51" s="76" t="n">
        <f aca="false">C51/8</f>
        <v>2.5</v>
      </c>
    </row>
    <row r="52" customFormat="false" ht="18.75" hidden="false" customHeight="true" outlineLevel="0" collapsed="false">
      <c r="A52" s="76"/>
      <c r="B52" s="77" t="s">
        <v>124</v>
      </c>
      <c r="C52" s="76" t="n">
        <v>6</v>
      </c>
      <c r="D52" s="76" t="n">
        <f aca="false">C52/8</f>
        <v>0.75</v>
      </c>
    </row>
    <row r="53" customFormat="false" ht="18.75" hidden="false" customHeight="true" outlineLevel="0" collapsed="false">
      <c r="A53" s="76"/>
      <c r="B53" s="77" t="s">
        <v>126</v>
      </c>
      <c r="C53" s="76" t="n">
        <v>16</v>
      </c>
      <c r="D53" s="76" t="n">
        <f aca="false">C53/8</f>
        <v>2</v>
      </c>
    </row>
    <row r="54" customFormat="false" ht="18.75" hidden="false" customHeight="true" outlineLevel="0" collapsed="false">
      <c r="A54" s="76"/>
      <c r="B54" s="77" t="s">
        <v>127</v>
      </c>
      <c r="C54" s="76" t="n">
        <v>6</v>
      </c>
      <c r="D54" s="76" t="n">
        <f aca="false">C54/8</f>
        <v>0.75</v>
      </c>
    </row>
    <row r="55" customFormat="false" ht="18.75" hidden="false" customHeight="true" outlineLevel="0" collapsed="false">
      <c r="A55" s="76"/>
      <c r="B55" s="77" t="s">
        <v>128</v>
      </c>
      <c r="C55" s="76" t="n">
        <v>6</v>
      </c>
      <c r="D55" s="76" t="n">
        <f aca="false">C55/8</f>
        <v>0.75</v>
      </c>
    </row>
    <row r="56" customFormat="false" ht="18.75" hidden="false" customHeight="true" outlineLevel="0" collapsed="false">
      <c r="A56" s="76"/>
      <c r="B56" s="77" t="s">
        <v>129</v>
      </c>
      <c r="C56" s="76" t="n">
        <v>32</v>
      </c>
      <c r="D56" s="76" t="n">
        <f aca="false">C56/8</f>
        <v>4</v>
      </c>
    </row>
    <row r="57" customFormat="false" ht="18.75" hidden="false" customHeight="true" outlineLevel="0" collapsed="false">
      <c r="A57" s="76"/>
      <c r="B57" s="77" t="s">
        <v>130</v>
      </c>
      <c r="C57" s="76" t="n">
        <v>12</v>
      </c>
      <c r="D57" s="76" t="n">
        <f aca="false">C57/8</f>
        <v>1.5</v>
      </c>
    </row>
    <row r="58" customFormat="false" ht="18.75" hidden="false" customHeight="true" outlineLevel="0" collapsed="false">
      <c r="A58" s="85"/>
      <c r="B58" s="85" t="s">
        <v>131</v>
      </c>
      <c r="C58" s="95"/>
      <c r="D58" s="95"/>
    </row>
    <row r="59" customFormat="false" ht="18.75" hidden="false" customHeight="true" outlineLevel="0" collapsed="false">
      <c r="A59" s="76"/>
      <c r="B59" s="77" t="s">
        <v>132</v>
      </c>
      <c r="C59" s="76" t="n">
        <v>12</v>
      </c>
      <c r="D59" s="76" t="n">
        <f aca="false">C59/8</f>
        <v>1.5</v>
      </c>
    </row>
    <row r="60" customFormat="false" ht="18.75" hidden="false" customHeight="true" outlineLevel="0" collapsed="false">
      <c r="A60" s="76"/>
      <c r="B60" s="77" t="s">
        <v>133</v>
      </c>
      <c r="C60" s="76" t="n">
        <v>12</v>
      </c>
      <c r="D60" s="76" t="n">
        <f aca="false">C60/8</f>
        <v>1.5</v>
      </c>
    </row>
    <row r="61" customFormat="false" ht="15.75" hidden="false" customHeight="false" outlineLevel="0" collapsed="false">
      <c r="A61" s="76"/>
      <c r="B61" s="77" t="s">
        <v>134</v>
      </c>
      <c r="C61" s="76" t="n">
        <v>16</v>
      </c>
      <c r="D61" s="76" t="n">
        <f aca="false">C61/8</f>
        <v>2</v>
      </c>
    </row>
    <row r="62" customFormat="false" ht="15.75" hidden="false" customHeight="false" outlineLevel="0" collapsed="false">
      <c r="A62" s="76"/>
      <c r="B62" s="77" t="s">
        <v>135</v>
      </c>
      <c r="C62" s="76" t="n">
        <v>6</v>
      </c>
      <c r="D62" s="76" t="n">
        <f aca="false">C62/8</f>
        <v>0.75</v>
      </c>
    </row>
    <row r="63" customFormat="false" ht="15.75" hidden="false" customHeight="false" outlineLevel="0" collapsed="false">
      <c r="A63" s="76"/>
      <c r="B63" s="77" t="s">
        <v>136</v>
      </c>
      <c r="C63" s="76" t="n">
        <v>6</v>
      </c>
      <c r="D63" s="76" t="n">
        <f aca="false">C63/8</f>
        <v>0.75</v>
      </c>
    </row>
    <row r="64" customFormat="false" ht="15.75" hidden="false" customHeight="false" outlineLevel="0" collapsed="false">
      <c r="A64" s="76"/>
      <c r="B64" s="77" t="s">
        <v>137</v>
      </c>
      <c r="C64" s="76" t="n">
        <v>12</v>
      </c>
      <c r="D64" s="76" t="n">
        <f aca="false">C64/8</f>
        <v>1.5</v>
      </c>
    </row>
    <row r="65" customFormat="false" ht="15.75" hidden="false" customHeight="false" outlineLevel="0" collapsed="false">
      <c r="A65" s="85"/>
      <c r="B65" s="85" t="s">
        <v>138</v>
      </c>
      <c r="C65" s="95"/>
      <c r="D65" s="95"/>
    </row>
    <row r="66" customFormat="false" ht="15.75" hidden="false" customHeight="false" outlineLevel="0" collapsed="false">
      <c r="A66" s="77"/>
      <c r="B66" s="77" t="s">
        <v>139</v>
      </c>
      <c r="C66" s="76" t="n">
        <v>6</v>
      </c>
      <c r="D66" s="76" t="n">
        <f aca="false">C66/8</f>
        <v>0.75</v>
      </c>
    </row>
    <row r="67" customFormat="false" ht="15.75" hidden="false" customHeight="false" outlineLevel="0" collapsed="false">
      <c r="A67" s="77"/>
      <c r="B67" s="96" t="s">
        <v>140</v>
      </c>
      <c r="C67" s="76" t="n">
        <v>6</v>
      </c>
      <c r="D67" s="76" t="n">
        <f aca="false">C67/8</f>
        <v>0.75</v>
      </c>
    </row>
    <row r="68" customFormat="false" ht="15.75" hidden="false" customHeight="false" outlineLevel="0" collapsed="false">
      <c r="A68" s="77"/>
      <c r="B68" s="96" t="s">
        <v>141</v>
      </c>
      <c r="C68" s="76" t="n">
        <v>16</v>
      </c>
      <c r="D68" s="76" t="n">
        <f aca="false">C68/8</f>
        <v>2</v>
      </c>
    </row>
    <row r="69" customFormat="false" ht="15.75" hidden="false" customHeight="false" outlineLevel="0" collapsed="false">
      <c r="A69" s="76"/>
      <c r="B69" s="96" t="s">
        <v>142</v>
      </c>
      <c r="C69" s="76" t="n">
        <v>6</v>
      </c>
      <c r="D69" s="76" t="n">
        <f aca="false">C69/8</f>
        <v>0.75</v>
      </c>
    </row>
    <row r="70" customFormat="false" ht="15.75" hidden="false" customHeight="false" outlineLevel="0" collapsed="false">
      <c r="A70" s="76"/>
      <c r="B70" s="77" t="s">
        <v>143</v>
      </c>
      <c r="C70" s="76" t="n">
        <v>6</v>
      </c>
      <c r="D70" s="76" t="n">
        <f aca="false">C70/8</f>
        <v>0.75</v>
      </c>
    </row>
    <row r="71" customFormat="false" ht="15.75" hidden="false" customHeight="false" outlineLevel="0" collapsed="false">
      <c r="A71" s="76"/>
      <c r="B71" s="77" t="s">
        <v>144</v>
      </c>
      <c r="C71" s="76" t="n">
        <v>6</v>
      </c>
      <c r="D71" s="76" t="n">
        <f aca="false">C71/8</f>
        <v>0.75</v>
      </c>
    </row>
    <row r="72" customFormat="false" ht="15.75" hidden="false" customHeight="false" outlineLevel="0" collapsed="false">
      <c r="A72" s="76"/>
      <c r="B72" s="96" t="s">
        <v>145</v>
      </c>
      <c r="C72" s="76" t="n">
        <v>32</v>
      </c>
      <c r="D72" s="76" t="n">
        <f aca="false">C72/8</f>
        <v>4</v>
      </c>
    </row>
    <row r="73" customFormat="false" ht="15.75" hidden="false" customHeight="false" outlineLevel="0" collapsed="false">
      <c r="A73" s="76"/>
      <c r="B73" s="77" t="s">
        <v>146</v>
      </c>
      <c r="C73" s="76" t="n">
        <v>8</v>
      </c>
      <c r="D73" s="76" t="n">
        <f aca="false">C73/8</f>
        <v>1</v>
      </c>
    </row>
    <row r="74" customFormat="false" ht="15.75" hidden="false" customHeight="false" outlineLevel="0" collapsed="false">
      <c r="A74" s="85"/>
      <c r="B74" s="85" t="s">
        <v>147</v>
      </c>
      <c r="C74" s="95"/>
      <c r="D74" s="95"/>
    </row>
    <row r="75" customFormat="false" ht="15.75" hidden="false" customHeight="false" outlineLevel="0" collapsed="false">
      <c r="A75" s="76"/>
      <c r="B75" s="77" t="s">
        <v>148</v>
      </c>
      <c r="C75" s="76" t="n">
        <v>12</v>
      </c>
      <c r="D75" s="76" t="n">
        <f aca="false">C75/8</f>
        <v>1.5</v>
      </c>
    </row>
    <row r="76" customFormat="false" ht="15.75" hidden="false" customHeight="false" outlineLevel="0" collapsed="false">
      <c r="A76" s="76"/>
      <c r="B76" s="77" t="s">
        <v>149</v>
      </c>
      <c r="C76" s="76" t="n">
        <v>8</v>
      </c>
      <c r="D76" s="76" t="n">
        <f aca="false">C76/8</f>
        <v>1</v>
      </c>
    </row>
    <row r="77" customFormat="false" ht="15.75" hidden="false" customHeight="false" outlineLevel="0" collapsed="false">
      <c r="A77" s="76"/>
      <c r="B77" s="77" t="s">
        <v>150</v>
      </c>
      <c r="C77" s="76" t="n">
        <v>24</v>
      </c>
      <c r="D77" s="76" t="n">
        <f aca="false">C77/8</f>
        <v>3</v>
      </c>
    </row>
    <row r="78" customFormat="false" ht="15.75" hidden="false" customHeight="false" outlineLevel="0" collapsed="false">
      <c r="A78" s="76"/>
      <c r="B78" s="77" t="s">
        <v>151</v>
      </c>
      <c r="C78" s="76" t="n">
        <v>12</v>
      </c>
      <c r="D78" s="76" t="n">
        <f aca="false">C78/8</f>
        <v>1.5</v>
      </c>
    </row>
    <row r="79" customFormat="false" ht="15.75" hidden="false" customHeight="false" outlineLevel="0" collapsed="false">
      <c r="A79" s="76"/>
      <c r="B79" s="77" t="s">
        <v>152</v>
      </c>
      <c r="C79" s="76" t="n">
        <v>8</v>
      </c>
      <c r="D79" s="76" t="n">
        <f aca="false">C79/8</f>
        <v>1</v>
      </c>
    </row>
    <row r="80" customFormat="false" ht="15.75" hidden="false" customHeight="false" outlineLevel="0" collapsed="false">
      <c r="A80" s="76"/>
      <c r="B80" s="77" t="s">
        <v>153</v>
      </c>
      <c r="C80" s="76" t="n">
        <v>8</v>
      </c>
      <c r="D80" s="76" t="n">
        <f aca="false">C80/8</f>
        <v>1</v>
      </c>
    </row>
    <row r="81" customFormat="false" ht="15.75" hidden="false" customHeight="false" outlineLevel="0" collapsed="false">
      <c r="A81" s="76"/>
      <c r="B81" s="77" t="s">
        <v>154</v>
      </c>
      <c r="C81" s="76" t="n">
        <v>12</v>
      </c>
      <c r="D81" s="76" t="n">
        <f aca="false">C81/8</f>
        <v>1.5</v>
      </c>
    </row>
    <row r="82" customFormat="false" ht="15.75" hidden="false" customHeight="false" outlineLevel="0" collapsed="false">
      <c r="A82" s="76"/>
      <c r="B82" s="77" t="s">
        <v>155</v>
      </c>
      <c r="C82" s="76" t="n">
        <v>12</v>
      </c>
      <c r="D82" s="76" t="n">
        <f aca="false">C82/8</f>
        <v>1.5</v>
      </c>
    </row>
    <row r="83" customFormat="false" ht="15.75" hidden="false" customHeight="false" outlineLevel="0" collapsed="false">
      <c r="A83" s="76"/>
      <c r="B83" s="77" t="s">
        <v>156</v>
      </c>
      <c r="C83" s="76" t="n">
        <v>12</v>
      </c>
      <c r="D83" s="76" t="n">
        <f aca="false">C83/8</f>
        <v>1.5</v>
      </c>
    </row>
    <row r="84" customFormat="false" ht="15.75" hidden="false" customHeight="false" outlineLevel="0" collapsed="false">
      <c r="A84" s="76"/>
      <c r="B84" s="77" t="s">
        <v>157</v>
      </c>
      <c r="C84" s="76" t="n">
        <v>8</v>
      </c>
      <c r="D84" s="76" t="n">
        <f aca="false">C84/8</f>
        <v>1</v>
      </c>
    </row>
    <row r="85" customFormat="false" ht="15.75" hidden="false" customHeight="false" outlineLevel="0" collapsed="false">
      <c r="A85" s="84"/>
      <c r="B85" s="85" t="s">
        <v>158</v>
      </c>
      <c r="C85" s="84"/>
      <c r="D85" s="84"/>
    </row>
    <row r="86" customFormat="false" ht="15.75" hidden="false" customHeight="false" outlineLevel="0" collapsed="false">
      <c r="A86" s="76"/>
      <c r="B86" s="77" t="s">
        <v>159</v>
      </c>
      <c r="C86" s="76" t="n">
        <v>12</v>
      </c>
      <c r="D86" s="76" t="n">
        <f aca="false">C86/8</f>
        <v>1.5</v>
      </c>
    </row>
    <row r="87" customFormat="false" ht="15.75" hidden="false" customHeight="false" outlineLevel="0" collapsed="false">
      <c r="A87" s="76"/>
      <c r="B87" s="77" t="s">
        <v>160</v>
      </c>
      <c r="C87" s="76" t="n">
        <v>6</v>
      </c>
      <c r="D87" s="76" t="n">
        <f aca="false">C87/8</f>
        <v>0.75</v>
      </c>
    </row>
    <row r="88" customFormat="false" ht="15.75" hidden="false" customHeight="false" outlineLevel="0" collapsed="false">
      <c r="A88" s="76"/>
      <c r="B88" s="77" t="s">
        <v>161</v>
      </c>
      <c r="C88" s="76" t="n">
        <v>6</v>
      </c>
      <c r="D88" s="76" t="n">
        <f aca="false">C88/8</f>
        <v>0.75</v>
      </c>
    </row>
    <row r="89" customFormat="false" ht="15.75" hidden="false" customHeight="false" outlineLevel="0" collapsed="false">
      <c r="A89" s="76"/>
      <c r="B89" s="77" t="s">
        <v>162</v>
      </c>
      <c r="C89" s="76" t="n">
        <v>6</v>
      </c>
      <c r="D89" s="76" t="n">
        <f aca="false">C89/8</f>
        <v>0.75</v>
      </c>
    </row>
    <row r="90" customFormat="false" ht="15.75" hidden="false" customHeight="false" outlineLevel="0" collapsed="false">
      <c r="A90" s="76"/>
      <c r="B90" s="100" t="s">
        <v>163</v>
      </c>
      <c r="C90" s="76" t="n">
        <v>6</v>
      </c>
      <c r="D90" s="76" t="n">
        <f aca="false">C90/8</f>
        <v>0.75</v>
      </c>
    </row>
    <row r="91" customFormat="false" ht="15.75" hidden="false" customHeight="false" outlineLevel="0" collapsed="false">
      <c r="A91" s="84"/>
      <c r="B91" s="85" t="s">
        <v>164</v>
      </c>
      <c r="C91" s="84"/>
      <c r="D91" s="84"/>
    </row>
    <row r="92" customFormat="false" ht="15.75" hidden="false" customHeight="false" outlineLevel="0" collapsed="false">
      <c r="A92" s="76"/>
      <c r="B92" s="77" t="s">
        <v>165</v>
      </c>
      <c r="C92" s="76" t="n">
        <v>32</v>
      </c>
      <c r="D92" s="76" t="n">
        <f aca="false">C92/8</f>
        <v>4</v>
      </c>
    </row>
    <row r="93" customFormat="false" ht="15.75" hidden="false" customHeight="false" outlineLevel="0" collapsed="false">
      <c r="A93" s="76"/>
      <c r="B93" s="77" t="s">
        <v>166</v>
      </c>
      <c r="C93" s="76" t="n">
        <v>16</v>
      </c>
      <c r="D93" s="76" t="n">
        <f aca="false">C93/8</f>
        <v>2</v>
      </c>
    </row>
    <row r="94" customFormat="false" ht="15.75" hidden="false" customHeight="false" outlineLevel="0" collapsed="false">
      <c r="A94" s="76"/>
      <c r="B94" s="77" t="s">
        <v>167</v>
      </c>
      <c r="C94" s="76"/>
      <c r="D94" s="76" t="n">
        <f aca="false">C94/8</f>
        <v>0</v>
      </c>
    </row>
    <row r="95" customFormat="false" ht="15.75" hidden="false" customHeight="false" outlineLevel="0" collapsed="false">
      <c r="A95" s="76"/>
      <c r="B95" s="77" t="s">
        <v>168</v>
      </c>
      <c r="C95" s="76" t="n">
        <v>6</v>
      </c>
      <c r="D95" s="76" t="n">
        <f aca="false">C95/8</f>
        <v>0.75</v>
      </c>
    </row>
    <row r="96" customFormat="false" ht="15.75" hidden="false" customHeight="false" outlineLevel="0" collapsed="false">
      <c r="A96" s="76"/>
      <c r="B96" s="77" t="s">
        <v>169</v>
      </c>
      <c r="C96" s="76" t="n">
        <v>12</v>
      </c>
      <c r="D96" s="76" t="n">
        <f aca="false">C96/8</f>
        <v>1.5</v>
      </c>
    </row>
    <row r="97" customFormat="false" ht="15.75" hidden="false" customHeight="false" outlineLevel="0" collapsed="false">
      <c r="A97" s="84"/>
      <c r="B97" s="101" t="s">
        <v>170</v>
      </c>
      <c r="C97" s="84"/>
      <c r="D97" s="84"/>
    </row>
    <row r="98" customFormat="false" ht="15.75" hidden="false" customHeight="false" outlineLevel="0" collapsed="false">
      <c r="A98" s="76"/>
      <c r="B98" s="96" t="s">
        <v>171</v>
      </c>
      <c r="C98" s="76" t="n">
        <f aca="false">SUM(C13:C96)*0.35</f>
        <v>301.7</v>
      </c>
      <c r="D98" s="76" t="n">
        <f aca="false">C98/8</f>
        <v>37.7125</v>
      </c>
    </row>
    <row r="99" customFormat="false" ht="15.75" hidden="false" customHeight="false" outlineLevel="0" collapsed="false">
      <c r="A99" s="76"/>
      <c r="B99" s="96" t="s">
        <v>172</v>
      </c>
      <c r="C99" s="76" t="n">
        <v>40</v>
      </c>
      <c r="D99" s="76" t="n">
        <f aca="false">C99/8</f>
        <v>5</v>
      </c>
    </row>
    <row r="100" customFormat="false" ht="15.75" hidden="false" customHeight="false" outlineLevel="0" collapsed="false">
      <c r="A100" s="76"/>
      <c r="B100" s="102" t="s">
        <v>173</v>
      </c>
      <c r="C100" s="76" t="n">
        <v>32</v>
      </c>
      <c r="D100" s="76" t="n">
        <f aca="false">C100/8</f>
        <v>4</v>
      </c>
    </row>
    <row r="101" customFormat="false" ht="15.75" hidden="false" customHeight="false" outlineLevel="0" collapsed="false">
      <c r="A101" s="103"/>
      <c r="B101" s="103" t="s">
        <v>72</v>
      </c>
      <c r="C101" s="104"/>
      <c r="D101" s="104" t="n">
        <f aca="false">SUM(D8:D100)</f>
        <v>182.1375</v>
      </c>
    </row>
    <row r="102" customFormat="false" ht="15.75" hidden="false" customHeight="false" outlineLevel="0" collapsed="false">
      <c r="A102" s="76"/>
      <c r="B102" s="105"/>
      <c r="C102" s="106"/>
      <c r="D102" s="76"/>
    </row>
    <row r="103" customFormat="false" ht="15.75" hidden="false" customHeight="false" outlineLevel="0" collapsed="false">
      <c r="A103" s="76"/>
      <c r="B103" s="107"/>
      <c r="C103" s="108"/>
    </row>
    <row r="104" customFormat="false" ht="15.75" hidden="false" customHeight="false" outlineLevel="0" collapsed="false">
      <c r="A104" s="76"/>
      <c r="B104" s="109" t="s">
        <v>174</v>
      </c>
    </row>
    <row r="105" customFormat="false" ht="15.75" hidden="false" customHeight="false" outlineLevel="0" collapsed="false">
      <c r="A105" s="76"/>
      <c r="B105" s="49" t="s">
        <v>175</v>
      </c>
    </row>
  </sheetData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G31" activeCellId="0" sqref="G31"/>
    </sheetView>
  </sheetViews>
  <sheetFormatPr defaultColWidth="10.8828125" defaultRowHeight="15" zeroHeight="false" outlineLevelRow="0" outlineLevelCol="0"/>
  <cols>
    <col collapsed="false" customWidth="true" hidden="false" outlineLevel="0" max="1" min="1" style="48" width="7.5"/>
    <col collapsed="false" customWidth="true" hidden="false" outlineLevel="0" max="2" min="2" style="49" width="100"/>
    <col collapsed="false" customWidth="true" hidden="false" outlineLevel="0" max="3" min="3" style="49" width="9.75"/>
    <col collapsed="false" customWidth="true" hidden="false" outlineLevel="0" max="4" min="4" style="48" width="11.37"/>
    <col collapsed="false" customWidth="true" hidden="false" outlineLevel="0" max="5" min="5" style="48" width="10"/>
    <col collapsed="false" customWidth="true" hidden="false" outlineLevel="0" max="6" min="6" style="110" width="13.88"/>
    <col collapsed="false" customWidth="true" hidden="false" outlineLevel="0" max="7" min="7" style="49" width="19.13"/>
    <col collapsed="false" customWidth="true" hidden="false" outlineLevel="0" max="8" min="8" style="49" width="12.75"/>
    <col collapsed="false" customWidth="false" hidden="false" outlineLevel="0" max="9" min="9" style="49" width="10.88"/>
    <col collapsed="false" customWidth="true" hidden="false" outlineLevel="0" max="10" min="10" style="49" width="10.75"/>
    <col collapsed="false" customWidth="true" hidden="true" outlineLevel="0" max="11" min="11" style="49" width="0.26"/>
    <col collapsed="false" customWidth="false" hidden="true" outlineLevel="0" max="12" min="12" style="49" width="10.88"/>
    <col collapsed="false" customWidth="false" hidden="false" outlineLevel="0" max="13" min="13" style="49" width="10.88"/>
    <col collapsed="false" customWidth="true" hidden="false" outlineLevel="0" max="14" min="14" style="49" width="13.5"/>
    <col collapsed="false" customWidth="false" hidden="false" outlineLevel="0" max="1024" min="15" style="49" width="10.88"/>
  </cols>
  <sheetData>
    <row r="1" customFormat="false" ht="15.75" hidden="false" customHeight="true" outlineLevel="0" collapsed="false">
      <c r="A1" s="51"/>
      <c r="B1" s="51"/>
      <c r="C1" s="53"/>
      <c r="D1" s="52"/>
      <c r="E1" s="52"/>
      <c r="F1" s="53"/>
    </row>
    <row r="2" customFormat="false" ht="15.75" hidden="false" customHeight="true" outlineLevel="0" collapsed="false">
      <c r="A2" s="53"/>
      <c r="B2" s="53"/>
      <c r="C2" s="53"/>
      <c r="D2" s="52"/>
      <c r="E2" s="52"/>
      <c r="F2" s="53"/>
    </row>
    <row r="3" customFormat="false" ht="15.75" hidden="false" customHeight="true" outlineLevel="0" collapsed="false">
      <c r="A3" s="53"/>
      <c r="B3" s="54" t="s">
        <v>65</v>
      </c>
      <c r="C3" s="54"/>
      <c r="D3" s="52"/>
      <c r="E3" s="52"/>
      <c r="F3" s="55" t="n">
        <v>43986</v>
      </c>
    </row>
    <row r="4" customFormat="false" ht="15.75" hidden="false" customHeight="true" outlineLevel="0" collapsed="false">
      <c r="A4" s="53"/>
      <c r="B4" s="52"/>
      <c r="C4" s="52"/>
      <c r="D4" s="52"/>
      <c r="E4" s="52"/>
      <c r="F4" s="56" t="s">
        <v>66</v>
      </c>
    </row>
    <row r="5" customFormat="false" ht="15.75" hidden="false" customHeight="true" outlineLevel="0" collapsed="false">
      <c r="A5" s="57"/>
      <c r="B5" s="57"/>
      <c r="C5" s="57"/>
      <c r="D5" s="58"/>
      <c r="E5" s="58"/>
      <c r="F5" s="57"/>
      <c r="G5" s="59"/>
    </row>
    <row r="6" s="67" customFormat="true" ht="18" hidden="false" customHeight="true" outlineLevel="0" collapsed="false">
      <c r="A6" s="60"/>
      <c r="B6" s="61" t="s">
        <v>67</v>
      </c>
      <c r="C6" s="60" t="s">
        <v>176</v>
      </c>
      <c r="D6" s="60"/>
      <c r="E6" s="60" t="s">
        <v>177</v>
      </c>
      <c r="F6" s="60"/>
      <c r="G6" s="63" t="s">
        <v>70</v>
      </c>
      <c r="H6" s="64" t="s">
        <v>71</v>
      </c>
      <c r="I6" s="65" t="s">
        <v>69</v>
      </c>
      <c r="J6" s="65" t="s">
        <v>72</v>
      </c>
      <c r="K6" s="66"/>
      <c r="L6" s="66"/>
    </row>
    <row r="7" s="67" customFormat="true" ht="18" hidden="false" customHeight="true" outlineLevel="0" collapsed="false">
      <c r="A7" s="60"/>
      <c r="B7" s="68"/>
      <c r="C7" s="62" t="s">
        <v>68</v>
      </c>
      <c r="D7" s="60" t="s">
        <v>69</v>
      </c>
      <c r="E7" s="62" t="s">
        <v>68</v>
      </c>
      <c r="F7" s="60" t="s">
        <v>69</v>
      </c>
      <c r="G7" s="70" t="s">
        <v>74</v>
      </c>
      <c r="H7" s="71" t="n">
        <v>1</v>
      </c>
      <c r="I7" s="72" t="n">
        <v>4</v>
      </c>
      <c r="J7" s="73" t="n">
        <f aca="false">H7*I7</f>
        <v>4</v>
      </c>
      <c r="K7" s="66"/>
      <c r="L7" s="66"/>
      <c r="M7" s="74"/>
      <c r="N7" s="75"/>
    </row>
    <row r="8" s="67" customFormat="true" ht="18" hidden="false" customHeight="true" outlineLevel="0" collapsed="false">
      <c r="A8" s="60"/>
      <c r="B8" s="68" t="s">
        <v>21</v>
      </c>
      <c r="C8" s="68"/>
      <c r="D8" s="68"/>
      <c r="E8" s="68"/>
      <c r="F8" s="68"/>
      <c r="G8" s="70" t="s">
        <v>178</v>
      </c>
      <c r="H8" s="71" t="n">
        <v>1</v>
      </c>
      <c r="I8" s="72" t="n">
        <f aca="false">M8</f>
        <v>28.5</v>
      </c>
      <c r="J8" s="73" t="n">
        <f aca="false">H8*I8</f>
        <v>28.5</v>
      </c>
      <c r="K8" s="78" t="n">
        <f aca="false">SUM(F9:F43)</f>
        <v>28.5</v>
      </c>
      <c r="L8" s="79" t="n">
        <f aca="false">SUM(J8:J9)</f>
        <v>57</v>
      </c>
      <c r="M8" s="80" t="n">
        <f aca="false">SUM(F11:F44)</f>
        <v>28.5</v>
      </c>
      <c r="N8" s="81" t="n">
        <f aca="false">SUM(J8:J9)</f>
        <v>57</v>
      </c>
    </row>
    <row r="9" s="67" customFormat="true" ht="18" hidden="false" customHeight="true" outlineLevel="0" collapsed="false">
      <c r="A9" s="76"/>
      <c r="B9" s="83"/>
      <c r="C9" s="76"/>
      <c r="D9" s="76"/>
      <c r="E9" s="111"/>
      <c r="F9" s="76"/>
      <c r="G9" s="70" t="s">
        <v>179</v>
      </c>
      <c r="H9" s="71" t="n">
        <v>1</v>
      </c>
      <c r="I9" s="72" t="n">
        <f aca="false">M8/H9</f>
        <v>28.5</v>
      </c>
      <c r="J9" s="73" t="n">
        <f aca="false">H9*I9</f>
        <v>28.5</v>
      </c>
      <c r="K9" s="78"/>
      <c r="L9" s="79"/>
      <c r="M9" s="80"/>
      <c r="N9" s="81"/>
    </row>
    <row r="10" s="67" customFormat="true" ht="18" hidden="false" customHeight="true" outlineLevel="0" collapsed="false">
      <c r="A10" s="84"/>
      <c r="B10" s="85" t="s">
        <v>86</v>
      </c>
      <c r="C10" s="95"/>
      <c r="D10" s="85"/>
      <c r="E10" s="85"/>
      <c r="F10" s="84"/>
      <c r="G10" s="70" t="s">
        <v>180</v>
      </c>
      <c r="H10" s="71" t="n">
        <v>1</v>
      </c>
      <c r="I10" s="72" t="n">
        <v>7</v>
      </c>
      <c r="J10" s="73" t="n">
        <f aca="false">H10*I10</f>
        <v>7</v>
      </c>
      <c r="K10" s="78"/>
      <c r="L10" s="79"/>
      <c r="M10" s="74"/>
      <c r="N10" s="75"/>
    </row>
    <row r="11" s="82" customFormat="true" ht="18" hidden="false" customHeight="true" outlineLevel="0" collapsed="false">
      <c r="A11" s="77"/>
      <c r="B11" s="77" t="s">
        <v>181</v>
      </c>
      <c r="C11" s="76" t="n">
        <v>6</v>
      </c>
      <c r="D11" s="76" t="n">
        <f aca="false">SUM(C11/8)</f>
        <v>0.75</v>
      </c>
      <c r="E11" s="76" t="n">
        <v>6</v>
      </c>
      <c r="F11" s="76" t="n">
        <f aca="false">SUM(E11/8)</f>
        <v>0.75</v>
      </c>
      <c r="G11" s="70" t="s">
        <v>85</v>
      </c>
      <c r="H11" s="71" t="n">
        <v>2</v>
      </c>
      <c r="I11" s="72" t="n">
        <f aca="false">SUM(F46,D46)/H11</f>
        <v>11.4</v>
      </c>
      <c r="J11" s="73" t="n">
        <f aca="false">H11*I11</f>
        <v>22.8</v>
      </c>
      <c r="K11" s="66"/>
      <c r="L11" s="66"/>
      <c r="M11" s="74"/>
      <c r="N11" s="75"/>
    </row>
    <row r="12" s="82" customFormat="true" ht="18" hidden="false" customHeight="true" outlineLevel="0" collapsed="false">
      <c r="A12" s="76"/>
      <c r="B12" s="77" t="s">
        <v>88</v>
      </c>
      <c r="C12" s="76"/>
      <c r="D12" s="76"/>
      <c r="E12" s="76"/>
      <c r="F12" s="76"/>
      <c r="G12" s="70" t="s">
        <v>172</v>
      </c>
      <c r="H12" s="71" t="n">
        <v>2</v>
      </c>
      <c r="I12" s="72" t="n">
        <f aca="false">8/H12</f>
        <v>4</v>
      </c>
      <c r="J12" s="73" t="n">
        <f aca="false">H12*I12</f>
        <v>8</v>
      </c>
      <c r="K12" s="66"/>
      <c r="L12" s="66"/>
      <c r="M12" s="74"/>
      <c r="N12" s="75"/>
    </row>
    <row r="13" s="82" customFormat="true" ht="18" hidden="false" customHeight="true" outlineLevel="0" collapsed="false">
      <c r="A13" s="76"/>
      <c r="B13" s="89" t="s">
        <v>91</v>
      </c>
      <c r="C13" s="112" t="n">
        <v>8</v>
      </c>
      <c r="D13" s="76" t="n">
        <f aca="false">SUM(C13/8)</f>
        <v>1</v>
      </c>
      <c r="E13" s="112" t="n">
        <v>8</v>
      </c>
      <c r="F13" s="76" t="n">
        <f aca="false">SUM(E13/8)</f>
        <v>1</v>
      </c>
      <c r="G13" s="86" t="s">
        <v>87</v>
      </c>
      <c r="H13" s="71" t="n">
        <f aca="false">SUM(H7:H12)</f>
        <v>8</v>
      </c>
      <c r="I13" s="113" t="n">
        <f aca="false">SUM(I7:I11)</f>
        <v>79.4</v>
      </c>
      <c r="J13" s="73" t="n">
        <f aca="false">SUM(J7:J12)</f>
        <v>98.8</v>
      </c>
      <c r="K13" s="66"/>
      <c r="L13" s="66"/>
      <c r="M13" s="74"/>
      <c r="N13" s="75"/>
    </row>
    <row r="14" s="82" customFormat="true" ht="18" hidden="false" customHeight="true" outlineLevel="0" collapsed="false">
      <c r="A14" s="76"/>
      <c r="B14" s="77" t="s">
        <v>97</v>
      </c>
      <c r="C14" s="76" t="n">
        <v>6</v>
      </c>
      <c r="D14" s="76" t="n">
        <f aca="false">SUM(C14/8)</f>
        <v>0.75</v>
      </c>
      <c r="E14" s="76" t="n">
        <v>6</v>
      </c>
      <c r="F14" s="76" t="n">
        <f aca="false">SUM(E14/8)</f>
        <v>0.75</v>
      </c>
      <c r="K14" s="66"/>
      <c r="L14" s="66"/>
      <c r="M14" s="74"/>
      <c r="N14" s="75"/>
    </row>
    <row r="15" s="82" customFormat="true" ht="18" hidden="false" customHeight="true" outlineLevel="0" collapsed="false">
      <c r="A15" s="76"/>
      <c r="B15" s="77" t="s">
        <v>98</v>
      </c>
      <c r="C15" s="76" t="n">
        <v>6</v>
      </c>
      <c r="D15" s="76" t="n">
        <f aca="false">SUM(C15/8)</f>
        <v>0.75</v>
      </c>
      <c r="E15" s="76" t="n">
        <v>6</v>
      </c>
      <c r="F15" s="76" t="n">
        <f aca="false">SUM(E15/8)</f>
        <v>0.75</v>
      </c>
      <c r="G15" s="82" t="s">
        <v>92</v>
      </c>
      <c r="H15" s="90" t="n">
        <f aca="false">J13</f>
        <v>98.8</v>
      </c>
      <c r="I15" s="91" t="s">
        <v>182</v>
      </c>
      <c r="K15" s="88"/>
      <c r="L15" s="67"/>
    </row>
    <row r="16" s="82" customFormat="true" ht="18" hidden="false" customHeight="true" outlineLevel="0" collapsed="false">
      <c r="A16" s="76"/>
      <c r="C16" s="112"/>
      <c r="D16" s="76" t="n">
        <f aca="false">SUM(C16/8)</f>
        <v>0</v>
      </c>
      <c r="E16" s="111" t="n">
        <v>0</v>
      </c>
      <c r="F16" s="76" t="n">
        <f aca="false">SUM(E16/8)</f>
        <v>0</v>
      </c>
      <c r="G16" s="82" t="s">
        <v>95</v>
      </c>
      <c r="H16" s="90" t="n">
        <f aca="false">SUM(I7,I9,I11,I12)</f>
        <v>47.9</v>
      </c>
      <c r="I16" s="91" t="s">
        <v>182</v>
      </c>
      <c r="K16" s="67"/>
    </row>
    <row r="17" s="82" customFormat="true" ht="18" hidden="false" customHeight="true" outlineLevel="0" collapsed="false">
      <c r="A17" s="85"/>
      <c r="B17" s="85" t="s">
        <v>100</v>
      </c>
      <c r="C17" s="95"/>
      <c r="D17" s="85"/>
      <c r="E17" s="85"/>
      <c r="F17" s="84"/>
      <c r="G17" s="92"/>
      <c r="H17" s="93"/>
      <c r="I17" s="93"/>
      <c r="J17" s="94"/>
      <c r="K17" s="67"/>
    </row>
    <row r="18" s="82" customFormat="true" ht="18" hidden="false" customHeight="true" outlineLevel="0" collapsed="false">
      <c r="A18" s="76"/>
      <c r="B18" s="77" t="s">
        <v>101</v>
      </c>
      <c r="C18" s="76" t="n">
        <v>8</v>
      </c>
      <c r="D18" s="76" t="n">
        <f aca="false">SUM(C18/8)</f>
        <v>1</v>
      </c>
      <c r="E18" s="76" t="n">
        <v>8</v>
      </c>
      <c r="F18" s="76" t="n">
        <f aca="false">SUM(E18/8)</f>
        <v>1</v>
      </c>
      <c r="K18" s="67"/>
    </row>
    <row r="19" s="82" customFormat="true" ht="18.75" hidden="false" customHeight="true" outlineLevel="0" collapsed="false">
      <c r="A19" s="76"/>
      <c r="B19" s="77" t="s">
        <v>102</v>
      </c>
      <c r="C19" s="76" t="n">
        <v>8</v>
      </c>
      <c r="D19" s="76" t="n">
        <f aca="false">SUM(C19/8)</f>
        <v>1</v>
      </c>
      <c r="E19" s="76" t="n">
        <v>8</v>
      </c>
      <c r="F19" s="76" t="n">
        <f aca="false">SUM(E19/8)</f>
        <v>1</v>
      </c>
    </row>
    <row r="20" s="82" customFormat="true" ht="18.75" hidden="false" customHeight="true" outlineLevel="0" collapsed="false">
      <c r="A20" s="76"/>
      <c r="B20" s="77" t="s">
        <v>103</v>
      </c>
      <c r="C20" s="76"/>
      <c r="D20" s="76" t="n">
        <f aca="false">SUM(C20/8)</f>
        <v>0</v>
      </c>
      <c r="E20" s="76"/>
      <c r="F20" s="76" t="n">
        <f aca="false">SUM(E20/8)</f>
        <v>0</v>
      </c>
    </row>
    <row r="21" s="82" customFormat="true" ht="15" hidden="false" customHeight="false" outlineLevel="0" collapsed="false">
      <c r="A21" s="76"/>
      <c r="B21" s="96" t="s">
        <v>104</v>
      </c>
      <c r="C21" s="76" t="n">
        <v>8</v>
      </c>
      <c r="D21" s="76" t="n">
        <f aca="false">SUM(C21/8)</f>
        <v>1</v>
      </c>
      <c r="E21" s="76" t="n">
        <v>8</v>
      </c>
      <c r="F21" s="76" t="n">
        <f aca="false">SUM(E21/8)</f>
        <v>1</v>
      </c>
    </row>
    <row r="22" s="82" customFormat="true" ht="29.85" hidden="false" customHeight="false" outlineLevel="0" collapsed="false">
      <c r="A22" s="76"/>
      <c r="B22" s="97" t="s">
        <v>105</v>
      </c>
      <c r="C22" s="114" t="n">
        <v>8</v>
      </c>
      <c r="D22" s="76" t="n">
        <f aca="false">SUM(C22/8)</f>
        <v>1</v>
      </c>
      <c r="E22" s="114" t="n">
        <v>8</v>
      </c>
      <c r="F22" s="76" t="n">
        <f aca="false">SUM(E22/8)</f>
        <v>1</v>
      </c>
      <c r="M22" s="90"/>
    </row>
    <row r="23" s="82" customFormat="true" ht="15" hidden="false" customHeight="false" outlineLevel="0" collapsed="false">
      <c r="A23" s="76"/>
      <c r="B23" s="96" t="s">
        <v>106</v>
      </c>
      <c r="C23" s="76" t="n">
        <v>8</v>
      </c>
      <c r="D23" s="76" t="n">
        <f aca="false">SUM(C23/8)</f>
        <v>1</v>
      </c>
      <c r="E23" s="76" t="n">
        <v>8</v>
      </c>
      <c r="F23" s="76" t="n">
        <f aca="false">SUM(E23/8)</f>
        <v>1</v>
      </c>
    </row>
    <row r="24" s="82" customFormat="true" ht="15" hidden="false" customHeight="false" outlineLevel="0" collapsed="false">
      <c r="A24" s="76"/>
      <c r="B24" s="96" t="s">
        <v>107</v>
      </c>
      <c r="C24" s="76" t="n">
        <v>6</v>
      </c>
      <c r="D24" s="76" t="n">
        <f aca="false">SUM(C24/8)</f>
        <v>0.75</v>
      </c>
      <c r="E24" s="76" t="n">
        <v>6</v>
      </c>
      <c r="F24" s="76" t="n">
        <f aca="false">SUM(E24/8)</f>
        <v>0.75</v>
      </c>
    </row>
    <row r="25" s="82" customFormat="true" ht="15" hidden="false" customHeight="false" outlineLevel="0" collapsed="false">
      <c r="A25" s="76"/>
      <c r="B25" s="98" t="s">
        <v>108</v>
      </c>
      <c r="C25" s="112" t="n">
        <v>8</v>
      </c>
      <c r="D25" s="76" t="n">
        <f aca="false">SUM(C25/8)</f>
        <v>1</v>
      </c>
      <c r="E25" s="112" t="n">
        <v>8</v>
      </c>
      <c r="F25" s="76" t="n">
        <f aca="false">SUM(E25/8)</f>
        <v>1</v>
      </c>
    </row>
    <row r="26" s="82" customFormat="true" ht="20.25" hidden="false" customHeight="true" outlineLevel="0" collapsed="false">
      <c r="A26" s="76"/>
      <c r="B26" s="99" t="s">
        <v>109</v>
      </c>
      <c r="C26" s="115" t="n">
        <v>6</v>
      </c>
      <c r="D26" s="76" t="n">
        <f aca="false">SUM(C26/8)</f>
        <v>0.75</v>
      </c>
      <c r="E26" s="115" t="n">
        <v>6</v>
      </c>
      <c r="F26" s="76" t="n">
        <f aca="false">SUM(E26/8)</f>
        <v>0.75</v>
      </c>
    </row>
    <row r="27" s="82" customFormat="true" ht="20.25" hidden="false" customHeight="true" outlineLevel="0" collapsed="false">
      <c r="A27" s="76"/>
      <c r="B27" s="77" t="s">
        <v>110</v>
      </c>
      <c r="C27" s="76"/>
      <c r="D27" s="76" t="n">
        <f aca="false">SUM(C27/8)</f>
        <v>0</v>
      </c>
      <c r="E27" s="76"/>
      <c r="F27" s="76" t="n">
        <f aca="false">SUM(E27/8)</f>
        <v>0</v>
      </c>
    </row>
    <row r="28" s="82" customFormat="true" ht="18.75" hidden="false" customHeight="true" outlineLevel="0" collapsed="false">
      <c r="A28" s="76"/>
      <c r="B28" s="96" t="s">
        <v>111</v>
      </c>
      <c r="C28" s="76" t="n">
        <v>8</v>
      </c>
      <c r="D28" s="76" t="n">
        <f aca="false">SUM(C28/8)</f>
        <v>1</v>
      </c>
      <c r="E28" s="76" t="n">
        <v>8</v>
      </c>
      <c r="F28" s="76" t="n">
        <f aca="false">SUM(E28/8)</f>
        <v>1</v>
      </c>
    </row>
    <row r="29" customFormat="false" ht="15" hidden="false" customHeight="false" outlineLevel="0" collapsed="false">
      <c r="A29" s="76"/>
      <c r="B29" s="77" t="s">
        <v>112</v>
      </c>
      <c r="C29" s="76"/>
      <c r="D29" s="76" t="n">
        <f aca="false">SUM(C29/8)</f>
        <v>0</v>
      </c>
      <c r="E29" s="76"/>
      <c r="F29" s="76" t="n">
        <f aca="false">SUM(E29/8)</f>
        <v>0</v>
      </c>
      <c r="G29" s="82"/>
      <c r="H29" s="82"/>
      <c r="I29" s="82"/>
      <c r="J29" s="82"/>
    </row>
    <row r="30" customFormat="false" ht="18.75" hidden="false" customHeight="true" outlineLevel="0" collapsed="false">
      <c r="A30" s="76"/>
      <c r="B30" s="96" t="s">
        <v>113</v>
      </c>
      <c r="C30" s="76" t="n">
        <v>8</v>
      </c>
      <c r="D30" s="76" t="n">
        <f aca="false">SUM(C30/8)</f>
        <v>1</v>
      </c>
      <c r="E30" s="76" t="n">
        <v>8</v>
      </c>
      <c r="F30" s="76" t="n">
        <f aca="false">SUM(E30/8)</f>
        <v>1</v>
      </c>
    </row>
    <row r="31" customFormat="false" ht="18.75" hidden="false" customHeight="true" outlineLevel="0" collapsed="false">
      <c r="A31" s="76"/>
      <c r="B31" s="77" t="s">
        <v>114</v>
      </c>
      <c r="C31" s="76"/>
      <c r="D31" s="76" t="n">
        <f aca="false">SUM(C31/8)</f>
        <v>0</v>
      </c>
      <c r="E31" s="76"/>
      <c r="F31" s="76" t="n">
        <f aca="false">SUM(E31/8)</f>
        <v>0</v>
      </c>
    </row>
    <row r="32" customFormat="false" ht="18.75" hidden="false" customHeight="true" outlineLevel="0" collapsed="false">
      <c r="A32" s="76"/>
      <c r="B32" s="96" t="s">
        <v>115</v>
      </c>
      <c r="C32" s="76" t="n">
        <v>6</v>
      </c>
      <c r="D32" s="76" t="n">
        <f aca="false">SUM(C32/8)</f>
        <v>0.75</v>
      </c>
      <c r="E32" s="76" t="n">
        <v>6</v>
      </c>
      <c r="F32" s="76" t="n">
        <f aca="false">SUM(E32/8)</f>
        <v>0.75</v>
      </c>
    </row>
    <row r="33" customFormat="false" ht="18.75" hidden="false" customHeight="true" outlineLevel="0" collapsed="false">
      <c r="A33" s="76"/>
      <c r="B33" s="77" t="s">
        <v>118</v>
      </c>
      <c r="C33" s="76" t="n">
        <v>24</v>
      </c>
      <c r="D33" s="76" t="n">
        <f aca="false">SUM(C33/8)</f>
        <v>3</v>
      </c>
      <c r="E33" s="76" t="n">
        <v>24</v>
      </c>
      <c r="F33" s="76" t="n">
        <f aca="false">SUM(E33/8)</f>
        <v>3</v>
      </c>
    </row>
    <row r="34" customFormat="false" ht="18.75" hidden="false" customHeight="true" outlineLevel="0" collapsed="false">
      <c r="A34" s="76"/>
      <c r="B34" s="77"/>
      <c r="C34" s="76"/>
      <c r="D34" s="76" t="n">
        <f aca="false">SUM(C34/8)</f>
        <v>0</v>
      </c>
      <c r="E34" s="111" t="n">
        <v>0</v>
      </c>
      <c r="F34" s="76" t="n">
        <f aca="false">SUM(E34/8)</f>
        <v>0</v>
      </c>
    </row>
    <row r="35" customFormat="false" ht="18.75" hidden="false" customHeight="true" outlineLevel="0" collapsed="false">
      <c r="A35" s="85"/>
      <c r="B35" s="85" t="s">
        <v>131</v>
      </c>
      <c r="C35" s="95"/>
      <c r="D35" s="85"/>
      <c r="E35" s="85"/>
      <c r="F35" s="84"/>
    </row>
    <row r="36" customFormat="false" ht="18.75" hidden="false" customHeight="true" outlineLevel="0" collapsed="false">
      <c r="A36" s="76"/>
      <c r="B36" s="77" t="s">
        <v>132</v>
      </c>
      <c r="C36" s="76" t="n">
        <v>8</v>
      </c>
      <c r="D36" s="76" t="n">
        <f aca="false">SUM(C36/8)</f>
        <v>1</v>
      </c>
      <c r="E36" s="76" t="n">
        <v>8</v>
      </c>
      <c r="F36" s="76" t="n">
        <f aca="false">SUM(E36/8)</f>
        <v>1</v>
      </c>
    </row>
    <row r="37" customFormat="false" ht="18.75" hidden="false" customHeight="true" outlineLevel="0" collapsed="false">
      <c r="A37" s="76"/>
      <c r="B37" s="77" t="s">
        <v>183</v>
      </c>
      <c r="C37" s="76" t="n">
        <v>24</v>
      </c>
      <c r="D37" s="76" t="n">
        <f aca="false">SUM(C37/8)</f>
        <v>3</v>
      </c>
      <c r="E37" s="76" t="n">
        <v>24</v>
      </c>
      <c r="F37" s="76" t="n">
        <f aca="false">SUM(E37/8)</f>
        <v>3</v>
      </c>
    </row>
    <row r="38" customFormat="false" ht="18.75" hidden="false" customHeight="true" outlineLevel="0" collapsed="false">
      <c r="A38" s="76"/>
      <c r="B38" s="77" t="s">
        <v>133</v>
      </c>
      <c r="C38" s="76" t="n">
        <v>8</v>
      </c>
      <c r="D38" s="76" t="n">
        <f aca="false">SUM(C38/8)</f>
        <v>1</v>
      </c>
      <c r="E38" s="76" t="n">
        <v>8</v>
      </c>
      <c r="F38" s="76" t="n">
        <f aca="false">SUM(E38/8)</f>
        <v>1</v>
      </c>
    </row>
    <row r="39" customFormat="false" ht="18.75" hidden="false" customHeight="true" outlineLevel="0" collapsed="false">
      <c r="A39" s="76"/>
      <c r="B39" s="77" t="s">
        <v>134</v>
      </c>
      <c r="C39" s="76" t="n">
        <v>16</v>
      </c>
      <c r="D39" s="76" t="n">
        <f aca="false">SUM(C39/8)</f>
        <v>2</v>
      </c>
      <c r="E39" s="76" t="n">
        <v>16</v>
      </c>
      <c r="F39" s="76" t="n">
        <f aca="false">SUM(E39/8)</f>
        <v>2</v>
      </c>
    </row>
    <row r="40" customFormat="false" ht="18.75" hidden="false" customHeight="true" outlineLevel="0" collapsed="false">
      <c r="A40" s="76"/>
      <c r="B40" s="77" t="s">
        <v>135</v>
      </c>
      <c r="C40" s="76" t="n">
        <v>8</v>
      </c>
      <c r="D40" s="76" t="n">
        <f aca="false">SUM(C40/8)</f>
        <v>1</v>
      </c>
      <c r="E40" s="76" t="n">
        <v>8</v>
      </c>
      <c r="F40" s="76" t="n">
        <f aca="false">SUM(E40/8)</f>
        <v>1</v>
      </c>
    </row>
    <row r="41" customFormat="false" ht="18.75" hidden="false" customHeight="true" outlineLevel="0" collapsed="false">
      <c r="A41" s="76"/>
      <c r="B41" s="77" t="s">
        <v>136</v>
      </c>
      <c r="C41" s="76" t="n">
        <v>8</v>
      </c>
      <c r="D41" s="76" t="n">
        <f aca="false">SUM(C41/8)</f>
        <v>1</v>
      </c>
      <c r="E41" s="76" t="n">
        <v>8</v>
      </c>
      <c r="F41" s="76" t="n">
        <f aca="false">SUM(E41/8)</f>
        <v>1</v>
      </c>
    </row>
    <row r="42" customFormat="false" ht="18.75" hidden="false" customHeight="true" outlineLevel="0" collapsed="false">
      <c r="A42" s="76"/>
      <c r="B42" s="77" t="s">
        <v>137</v>
      </c>
      <c r="C42" s="76" t="n">
        <v>8</v>
      </c>
      <c r="D42" s="76" t="n">
        <f aca="false">SUM(C42/8)</f>
        <v>1</v>
      </c>
      <c r="E42" s="76" t="n">
        <v>8</v>
      </c>
      <c r="F42" s="76" t="n">
        <f aca="false">SUM(E42/8)</f>
        <v>1</v>
      </c>
    </row>
    <row r="43" customFormat="false" ht="18.75" hidden="false" customHeight="true" outlineLevel="0" collapsed="false">
      <c r="A43" s="105"/>
      <c r="B43" s="77" t="s">
        <v>184</v>
      </c>
      <c r="C43" s="76" t="n">
        <v>16</v>
      </c>
      <c r="D43" s="76" t="n">
        <f aca="false">SUM(C43/8)</f>
        <v>2</v>
      </c>
      <c r="E43" s="76" t="n">
        <v>16</v>
      </c>
      <c r="F43" s="76" t="n">
        <f aca="false">SUM(E43/8)</f>
        <v>2</v>
      </c>
    </row>
    <row r="44" customFormat="false" ht="18.75" hidden="false" customHeight="true" outlineLevel="0" collapsed="false">
      <c r="A44" s="105"/>
      <c r="B44" s="77"/>
      <c r="C44" s="76"/>
      <c r="D44" s="76" t="n">
        <f aca="false">SUM(C44/8)</f>
        <v>0</v>
      </c>
      <c r="E44" s="111" t="n">
        <v>0</v>
      </c>
      <c r="F44" s="76" t="n">
        <f aca="false">SUM(E44/8)</f>
        <v>0</v>
      </c>
    </row>
    <row r="45" customFormat="false" ht="18.75" hidden="false" customHeight="true" outlineLevel="0" collapsed="false">
      <c r="A45" s="84"/>
      <c r="B45" s="101" t="s">
        <v>170</v>
      </c>
      <c r="C45" s="95"/>
      <c r="D45" s="85"/>
      <c r="E45" s="85"/>
      <c r="F45" s="84"/>
    </row>
    <row r="46" customFormat="false" ht="18.75" hidden="false" customHeight="true" outlineLevel="0" collapsed="false">
      <c r="A46" s="76"/>
      <c r="B46" s="96" t="s">
        <v>171</v>
      </c>
      <c r="C46" s="76" t="n">
        <v>91.2</v>
      </c>
      <c r="D46" s="76" t="n">
        <f aca="false">SUM(C46/8)</f>
        <v>11.4</v>
      </c>
      <c r="E46" s="76" t="n">
        <v>91.2</v>
      </c>
      <c r="F46" s="76" t="n">
        <f aca="false">SUM(E46/8)</f>
        <v>11.4</v>
      </c>
    </row>
    <row r="47" customFormat="false" ht="18.75" hidden="false" customHeight="true" outlineLevel="0" collapsed="false">
      <c r="A47" s="76"/>
      <c r="B47" s="96" t="s">
        <v>172</v>
      </c>
      <c r="C47" s="76"/>
      <c r="D47" s="76" t="n">
        <f aca="false">SUM(C47/8)</f>
        <v>0</v>
      </c>
      <c r="E47" s="111" t="n">
        <v>0</v>
      </c>
      <c r="F47" s="76" t="n">
        <f aca="false">SUM(E47/8)</f>
        <v>0</v>
      </c>
    </row>
    <row r="48" customFormat="false" ht="18.75" hidden="false" customHeight="true" outlineLevel="0" collapsed="false">
      <c r="A48" s="76"/>
      <c r="B48" s="102" t="s">
        <v>173</v>
      </c>
      <c r="C48" s="116"/>
      <c r="D48" s="76" t="n">
        <f aca="false">SUM(C48/8)</f>
        <v>0</v>
      </c>
      <c r="E48" s="111" t="n">
        <v>0</v>
      </c>
      <c r="F48" s="76" t="n">
        <f aca="false">SUM(E48/8)</f>
        <v>0</v>
      </c>
    </row>
    <row r="49" customFormat="false" ht="18.75" hidden="false" customHeight="true" outlineLevel="0" collapsed="false">
      <c r="A49" s="103"/>
      <c r="B49" s="103" t="s">
        <v>72</v>
      </c>
      <c r="C49" s="117" t="n">
        <f aca="false">SUM(C11:C48)</f>
        <v>319.2</v>
      </c>
      <c r="D49" s="117" t="n">
        <f aca="false">SUM(D11:D48)</f>
        <v>39.9</v>
      </c>
      <c r="E49" s="117" t="n">
        <f aca="false">SUM(E11:E48)</f>
        <v>319.2</v>
      </c>
      <c r="F49" s="117" t="n">
        <f aca="false">SUM(F11:F48)</f>
        <v>39.9</v>
      </c>
    </row>
    <row r="50" customFormat="false" ht="18.75" hidden="false" customHeight="true" outlineLevel="0" collapsed="false">
      <c r="A50" s="76"/>
      <c r="B50" s="105"/>
      <c r="C50" s="105"/>
      <c r="D50" s="106"/>
      <c r="E50" s="106"/>
      <c r="F50" s="76"/>
    </row>
    <row r="51" customFormat="false" ht="18.75" hidden="false" customHeight="true" outlineLevel="0" collapsed="false">
      <c r="A51" s="76"/>
      <c r="B51" s="107"/>
      <c r="C51" s="107"/>
      <c r="D51" s="108"/>
      <c r="E51" s="108"/>
    </row>
    <row r="52" customFormat="false" ht="71.25" hidden="false" customHeight="true" outlineLevel="0" collapsed="false">
      <c r="A52" s="76"/>
      <c r="B52" s="118" t="s">
        <v>185</v>
      </c>
      <c r="C52" s="109"/>
    </row>
    <row r="53" customFormat="false" ht="18.75" hidden="false" customHeight="true" outlineLevel="0" collapsed="false">
      <c r="A53" s="76"/>
    </row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>
      <c r="G57" s="119"/>
    </row>
  </sheetData>
  <mergeCells count="6">
    <mergeCell ref="C6:D6"/>
    <mergeCell ref="E6:F6"/>
    <mergeCell ref="K8:K10"/>
    <mergeCell ref="L8:L10"/>
    <mergeCell ref="M8:M9"/>
    <mergeCell ref="N8:N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LibreOffice/6.3.5.2$Linux_X86_64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www.Verbat.com;Lakshmy T</dc:creator>
  <dc:description/>
  <dc:language>en-IN</dc:language>
  <cp:lastModifiedBy/>
  <dcterms:modified xsi:type="dcterms:W3CDTF">2020-04-20T18:00:05Z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