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MOCCE-DigitalServicesRedesign\"/>
    </mc:Choice>
  </mc:AlternateContent>
  <bookViews>
    <workbookView xWindow="0" yWindow="0" windowWidth="14400" windowHeight="11910" tabRatio="500"/>
  </bookViews>
  <sheets>
    <sheet name="Consolidated" sheetId="5" r:id="rId1"/>
    <sheet name="mobile" sheetId="2" r:id="rId2"/>
    <sheet name="Web" sheetId="1" r:id="rId3"/>
    <sheet name="PDF" sheetId="4" r:id="rId4"/>
    <sheet name="UIPATH" sheetId="3" r:id="rId5"/>
  </sheets>
  <calcPr calcId="152511"/>
</workbook>
</file>

<file path=xl/calcChain.xml><?xml version="1.0" encoding="utf-8"?>
<calcChain xmlns="http://schemas.openxmlformats.org/spreadsheetml/2006/main">
  <c r="M26" i="5" l="1"/>
  <c r="M27" i="5"/>
  <c r="M12" i="5"/>
  <c r="M11" i="5"/>
  <c r="O21" i="5"/>
  <c r="O22" i="5"/>
  <c r="O23" i="5"/>
  <c r="O25" i="5" s="1"/>
  <c r="O20" i="5"/>
  <c r="N23" i="5"/>
  <c r="N22" i="5"/>
  <c r="N21" i="5"/>
  <c r="N20" i="5"/>
  <c r="O10" i="5"/>
  <c r="N8" i="5"/>
  <c r="O8" i="5"/>
  <c r="O6" i="5"/>
  <c r="O7" i="5"/>
  <c r="O5" i="5"/>
  <c r="N7" i="5"/>
  <c r="N6" i="5"/>
  <c r="N5" i="5"/>
  <c r="D116" i="2"/>
  <c r="D117" i="2"/>
  <c r="D118" i="2"/>
  <c r="D119" i="2"/>
  <c r="D120" i="2"/>
  <c r="D121" i="2"/>
  <c r="D122" i="2"/>
  <c r="D115" i="2"/>
  <c r="E122" i="2"/>
  <c r="E116" i="2"/>
  <c r="E117" i="2"/>
  <c r="E118" i="2"/>
  <c r="E119" i="2"/>
  <c r="E120" i="2"/>
  <c r="E121" i="2"/>
  <c r="E115" i="2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10" i="2"/>
  <c r="D10" i="2" s="1"/>
  <c r="E25" i="2"/>
  <c r="D25" i="2" s="1"/>
  <c r="E26" i="2"/>
  <c r="D26" i="2" s="1"/>
  <c r="J36" i="5" l="1"/>
  <c r="K36" i="5" s="1"/>
  <c r="Q27" i="5"/>
  <c r="Q26" i="5"/>
  <c r="Q12" i="5"/>
  <c r="Q11" i="5"/>
  <c r="A3" i="5"/>
  <c r="A5" i="5"/>
  <c r="B5" i="5"/>
  <c r="C5" i="5"/>
  <c r="D5" i="5"/>
  <c r="A6" i="5"/>
  <c r="B6" i="5"/>
  <c r="C6" i="5"/>
  <c r="D6" i="5"/>
  <c r="E6" i="5"/>
  <c r="F6" i="5"/>
  <c r="G6" i="5"/>
  <c r="H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A14" i="5"/>
  <c r="B14" i="5"/>
  <c r="J33" i="5" s="1"/>
  <c r="K33" i="5" s="1"/>
  <c r="C14" i="5"/>
  <c r="G14" i="5"/>
  <c r="A15" i="5"/>
  <c r="B15" i="5"/>
  <c r="J35" i="5" s="1"/>
  <c r="K35" i="5" s="1"/>
  <c r="C15" i="5"/>
  <c r="G15" i="5"/>
  <c r="G16" i="5"/>
  <c r="G17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J34" i="5" s="1"/>
  <c r="K34" i="5" s="1"/>
  <c r="C29" i="5"/>
  <c r="G29" i="5"/>
  <c r="A30" i="5"/>
  <c r="B30" i="5"/>
  <c r="C30" i="5"/>
  <c r="G30" i="5"/>
  <c r="I22" i="2"/>
  <c r="I20" i="2"/>
  <c r="I19" i="2"/>
  <c r="I18" i="2"/>
  <c r="C126" i="2"/>
  <c r="E126" i="2" s="1"/>
  <c r="E128" i="2"/>
  <c r="E127" i="2"/>
  <c r="E124" i="2"/>
  <c r="D124" i="2" s="1"/>
  <c r="E123" i="2"/>
  <c r="D123" i="2" s="1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2" i="2"/>
  <c r="E91" i="2"/>
  <c r="E90" i="2"/>
  <c r="E89" i="2"/>
  <c r="E88" i="2"/>
  <c r="E87" i="2"/>
  <c r="E86" i="2"/>
  <c r="E85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F56" i="2"/>
  <c r="E55" i="2"/>
  <c r="E53" i="2"/>
  <c r="D53" i="2" s="1"/>
  <c r="E52" i="2"/>
  <c r="E51" i="2"/>
  <c r="D51" i="2" s="1"/>
  <c r="E50" i="2"/>
  <c r="D50" i="2" s="1"/>
  <c r="E49" i="2"/>
  <c r="D49" i="2" s="1"/>
  <c r="E48" i="2"/>
  <c r="E47" i="2"/>
  <c r="E46" i="2"/>
  <c r="D46" i="2" s="1"/>
  <c r="E45" i="2"/>
  <c r="D45" i="2" s="1"/>
  <c r="E44" i="2"/>
  <c r="D44" i="2" s="1"/>
  <c r="E43" i="2"/>
  <c r="D43" i="2" s="1"/>
  <c r="E42" i="2"/>
  <c r="E41" i="2"/>
  <c r="D41" i="2" s="1"/>
  <c r="E40" i="2"/>
  <c r="D40" i="2" s="1"/>
  <c r="E39" i="2"/>
  <c r="D39" i="2" s="1"/>
  <c r="E38" i="2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E27" i="2"/>
  <c r="D27" i="2" s="1"/>
  <c r="E9" i="2"/>
  <c r="D9" i="2" s="1"/>
  <c r="I9" i="2"/>
  <c r="I8" i="2"/>
  <c r="I7" i="2"/>
  <c r="H10" i="2" l="1"/>
  <c r="I10" i="2" s="1"/>
  <c r="I12" i="2" s="1"/>
  <c r="G13" i="2" s="1"/>
  <c r="D126" i="2"/>
  <c r="L19" i="2"/>
  <c r="D127" i="2"/>
  <c r="M8" i="2"/>
  <c r="L8" i="2"/>
  <c r="J8" i="2"/>
  <c r="C129" i="2"/>
  <c r="E129" i="2" s="1"/>
  <c r="K19" i="2"/>
  <c r="J19" i="2"/>
  <c r="M19" i="2"/>
  <c r="K8" i="2"/>
  <c r="D129" i="2" l="1"/>
  <c r="G14" i="2"/>
  <c r="H21" i="2"/>
  <c r="H23" i="1"/>
  <c r="H24" i="1"/>
  <c r="H9" i="1"/>
  <c r="H8" i="1"/>
  <c r="E151" i="1"/>
  <c r="D151" i="1" s="1"/>
  <c r="C43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11" i="3"/>
  <c r="C3" i="3"/>
  <c r="C4" i="3"/>
  <c r="C5" i="3"/>
  <c r="C6" i="3"/>
  <c r="C7" i="3"/>
  <c r="C8" i="3"/>
  <c r="C9" i="3"/>
  <c r="C10" i="3"/>
  <c r="C2" i="3"/>
  <c r="G25" i="2" l="1"/>
  <c r="I21" i="2"/>
  <c r="I23" i="2" s="1"/>
  <c r="G24" i="2" s="1"/>
  <c r="I23" i="1"/>
  <c r="I24" i="1"/>
  <c r="D40" i="1"/>
  <c r="D41" i="1"/>
  <c r="D39" i="1"/>
  <c r="D36" i="1"/>
  <c r="D35" i="1"/>
  <c r="D33" i="1"/>
  <c r="D30" i="1"/>
  <c r="D31" i="1"/>
  <c r="D29" i="1"/>
  <c r="D21" i="1"/>
  <c r="D22" i="1"/>
  <c r="D23" i="1"/>
  <c r="D24" i="1"/>
  <c r="D25" i="1"/>
  <c r="D26" i="1"/>
  <c r="D27" i="1"/>
  <c r="D20" i="1"/>
  <c r="D17" i="1"/>
  <c r="D18" i="1"/>
  <c r="D16" i="1"/>
  <c r="H27" i="1"/>
  <c r="I27" i="1" s="1"/>
  <c r="D8" i="1"/>
  <c r="H26" i="1" s="1"/>
  <c r="I26" i="1" s="1"/>
  <c r="G29" i="1"/>
  <c r="D157" i="1"/>
  <c r="D144" i="1"/>
  <c r="I9" i="1"/>
  <c r="I8" i="1"/>
  <c r="C9" i="1"/>
  <c r="C156" i="1"/>
  <c r="E148" i="1"/>
  <c r="D148" i="1" s="1"/>
  <c r="E149" i="1"/>
  <c r="D149" i="1" s="1"/>
  <c r="E150" i="1"/>
  <c r="D150" i="1" s="1"/>
  <c r="E147" i="1"/>
  <c r="D147" i="1" s="1"/>
  <c r="E142" i="1"/>
  <c r="D142" i="1" s="1"/>
  <c r="E143" i="1"/>
  <c r="D143" i="1" s="1"/>
  <c r="E144" i="1"/>
  <c r="E145" i="1"/>
  <c r="D145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14" i="1"/>
  <c r="D114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99" i="1"/>
  <c r="D99" i="1" s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75" i="1"/>
  <c r="E76" i="1"/>
  <c r="E77" i="1"/>
  <c r="E78" i="1"/>
  <c r="E79" i="1"/>
  <c r="E80" i="1"/>
  <c r="E81" i="1"/>
  <c r="E7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M23" i="1" l="1"/>
  <c r="E158" i="1" l="1"/>
  <c r="E157" i="1"/>
  <c r="E156" i="1"/>
  <c r="E141" i="1"/>
  <c r="E17" i="1"/>
  <c r="E16" i="1"/>
  <c r="G14" i="1"/>
  <c r="E13" i="1"/>
  <c r="E11" i="1"/>
  <c r="E10" i="1"/>
  <c r="H12" i="1" s="1"/>
  <c r="I12" i="1" s="1"/>
  <c r="E9" i="1"/>
  <c r="H10" i="1" s="1"/>
  <c r="I10" i="1" s="1"/>
  <c r="K8" i="1" s="1"/>
  <c r="M8" i="1"/>
  <c r="E8" i="1"/>
  <c r="H11" i="1" s="1"/>
  <c r="I11" i="1" s="1"/>
  <c r="D141" i="1" l="1"/>
  <c r="H7" i="1"/>
  <c r="D11" i="1"/>
  <c r="H22" i="1" s="1"/>
  <c r="L8" i="1"/>
  <c r="D13" i="1"/>
  <c r="I7" i="1"/>
  <c r="H13" i="1"/>
  <c r="I13" i="1" s="1"/>
  <c r="J8" i="1"/>
  <c r="E159" i="1"/>
  <c r="J23" i="1" s="1"/>
  <c r="H14" i="1" l="1"/>
  <c r="L23" i="1"/>
  <c r="D9" i="1"/>
  <c r="D156" i="1"/>
  <c r="I22" i="1"/>
  <c r="I14" i="1"/>
  <c r="G16" i="1" s="1"/>
  <c r="L16" i="1" s="1"/>
  <c r="G17" i="1"/>
  <c r="L17" i="1" s="1"/>
  <c r="H25" i="1" l="1"/>
  <c r="D159" i="1"/>
  <c r="H28" i="1"/>
  <c r="G32" i="1" s="1"/>
  <c r="L32" i="1" s="1"/>
  <c r="I28" i="1" l="1"/>
  <c r="I25" i="1"/>
  <c r="H29" i="1"/>
  <c r="K23" i="1" l="1"/>
  <c r="I29" i="1"/>
  <c r="G31" i="1" s="1"/>
  <c r="L31" i="1" s="1"/>
</calcChain>
</file>

<file path=xl/sharedStrings.xml><?xml version="1.0" encoding="utf-8"?>
<sst xmlns="http://schemas.openxmlformats.org/spreadsheetml/2006/main" count="510" uniqueCount="358">
  <si>
    <t>19/4/2020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</si>
  <si>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</si>
  <si>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</si>
  <si>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</si>
  <si>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</si>
  <si>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</si>
  <si>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</si>
  <si>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</si>
  <si>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</si>
  <si>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</si>
  <si>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</si>
  <si>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</si>
  <si>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</si>
  <si>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</si>
  <si>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BA</t>
  </si>
  <si>
    <t>Development</t>
  </si>
  <si>
    <t>Tech writer</t>
  </si>
  <si>
    <t xml:space="preserve">Application basic setup </t>
  </si>
  <si>
    <t>QA</t>
  </si>
  <si>
    <t>Website</t>
  </si>
  <si>
    <t>Total</t>
  </si>
  <si>
    <t>Effort</t>
  </si>
  <si>
    <t>+ 1 Day (Deployment)</t>
  </si>
  <si>
    <t>Delivery Time</t>
  </si>
  <si>
    <t>Quality Assurance</t>
  </si>
  <si>
    <t>QA &amp; Bug Fixing</t>
  </si>
  <si>
    <t>UAT</t>
  </si>
  <si>
    <t>Deployment per instance</t>
  </si>
  <si>
    <t>Assumptions</t>
  </si>
  <si>
    <t>The effort may change after a detailed system study</t>
  </si>
  <si>
    <t>Sunday</t>
  </si>
  <si>
    <t>Security</t>
  </si>
  <si>
    <t>URL encoding,  Input validation</t>
  </si>
  <si>
    <t>Cookie Encryption, Cookie replay attacks</t>
  </si>
  <si>
    <t>Session hijacking prevention</t>
  </si>
  <si>
    <t>Cross site scripting and session management</t>
  </si>
  <si>
    <t>WriTalk - Mobile (IOS)</t>
  </si>
  <si>
    <t>Protection against injection attacks (SQL, CRLF)</t>
  </si>
  <si>
    <r>
      <t>Mobile Design (</t>
    </r>
    <r>
      <rPr>
        <b/>
        <sz val="11"/>
        <color rgb="FF000000"/>
        <rFont val="Calibri"/>
        <family val="2"/>
        <charset val="1"/>
      </rPr>
      <t>Different from UI/UX</t>
    </r>
    <r>
      <rPr>
        <sz val="11"/>
        <color rgb="FF000000"/>
        <rFont val="Calibri"/>
        <family val="2"/>
        <charset val="1"/>
      </rPr>
      <t>)</t>
    </r>
  </si>
  <si>
    <t>qa</t>
  </si>
  <si>
    <t>API Development</t>
  </si>
  <si>
    <t>LICENSING</t>
  </si>
  <si>
    <t>Renew Fishing Boat License</t>
  </si>
  <si>
    <t>Accreditation of food establishment to export outside UAE - New</t>
  </si>
  <si>
    <t>Add or Replace Fishing Boat's Engine</t>
  </si>
  <si>
    <t>Agricultural Extension Request</t>
  </si>
  <si>
    <t>Change Fishing Method</t>
  </si>
  <si>
    <t>Issuance of Aquaculture Farm Establishment License</t>
  </si>
  <si>
    <t>Issue a License for Manufacturing a Fertilizer/Soil Conditioner</t>
  </si>
  <si>
    <t>Issue a license of practicing animal activity</t>
  </si>
  <si>
    <t>Issue a Temporary License of a Practicing the Profession for Veterinarians</t>
  </si>
  <si>
    <t>Issue an Export License (Local Aquatic Organisms’ Products)</t>
  </si>
  <si>
    <t>Issue an Import Permit of Agricultural Consignment</t>
  </si>
  <si>
    <t>Issue Import License (Broodstock and Larvae/ Fishing Tools and Equipment)</t>
  </si>
  <si>
    <t>Issuing a license for animal production farm</t>
  </si>
  <si>
    <t>Issuing a license for practicing the profession for veterinarians and assisting veterinary professions</t>
  </si>
  <si>
    <t>Modification or Cancellation of Basic Data of Agricultural Holdings</t>
  </si>
  <si>
    <t>Preliminary approval to license an animal production farm</t>
  </si>
  <si>
    <t>Primary approval on licensing a veterinary facility</t>
  </si>
  <si>
    <t>Registration of agricultural holdings</t>
  </si>
  <si>
    <t>Renew Aquaculture Farm Establishment License</t>
  </si>
  <si>
    <t>Renew Import License (Broodstock and Larvae/ Fishing Tools and Equipment)</t>
  </si>
  <si>
    <t>Renew issuance license of practicing the profession for veterinarians and for the assistant vet</t>
  </si>
  <si>
    <t>Renew Veterinary Establishment Licence</t>
  </si>
  <si>
    <t>Renew Vice-Captain's Card</t>
  </si>
  <si>
    <t>Renewal Issue a license of practicing animal activity</t>
  </si>
  <si>
    <t>Renewal of agricultural activity license</t>
  </si>
  <si>
    <t>Renewal of an Export License (Local Aquatic Organisms’ Products)</t>
  </si>
  <si>
    <t>Renewal of Slaughterhouse Accreditation Outside UAE</t>
  </si>
  <si>
    <t>Renewal of the license of an animal production farm</t>
  </si>
  <si>
    <t>Replacement of Fishing Boat</t>
  </si>
  <si>
    <t>Request ٍSubsidies for Farmers</t>
  </si>
  <si>
    <t>Request ٍSubsidies for Fishermen’s</t>
  </si>
  <si>
    <t>Sale of Fishing Boat's Body</t>
  </si>
  <si>
    <t>Transfer Fishing Boat Ownership</t>
  </si>
  <si>
    <t>Transfer Fishing Boat's Ownership to Heirs</t>
  </si>
  <si>
    <t>Veterinary Extension Request</t>
  </si>
  <si>
    <t>Vice-Captain Card Issuance</t>
  </si>
  <si>
    <t>PERMITS</t>
  </si>
  <si>
    <t>Adopting Veterinary Raw Materials for Importation</t>
  </si>
  <si>
    <t>Apply for Release Permit (Fishing Tools and Equipment)</t>
  </si>
  <si>
    <t>Approve Disinfectants, Veterinary Equipment and Supplies, and Animal Care Supplies for Distribution</t>
  </si>
  <si>
    <t>Issuance Import permit for Semen or Embryos</t>
  </si>
  <si>
    <t>Issuance of Re-export of Vegetable Feed Permission</t>
  </si>
  <si>
    <t>Issue a Permanent or Temporary Horse import permit</t>
  </si>
  <si>
    <t>Issue a Permit to Import Ozone Depleting Substances (ODS)</t>
  </si>
  <si>
    <t>Issue a Permit to Import Pesticides</t>
  </si>
  <si>
    <t>Issue a permit to re-export ozone depleting substances (ODS)</t>
  </si>
  <si>
    <t>Issue a Re-Export Permit (Aquatic Organisms Products)</t>
  </si>
  <si>
    <t>Issue an agricultural consignment release</t>
  </si>
  <si>
    <t>Issue an Export Permit (Local Aquatic Organisms’ Products)</t>
  </si>
  <si>
    <t>Issue an Export Permit of Hazardous Waste</t>
  </si>
  <si>
    <t>Issue an Import Permit (Broodstock or Larvae)</t>
  </si>
  <si>
    <t>Issue an Import Permit (Fishing Tools and Equipment)</t>
  </si>
  <si>
    <t>Issue an Import Permit for Animal Products or By-Products</t>
  </si>
  <si>
    <t>Issue an Import Permit for Feed and Processed Animal Feed</t>
  </si>
  <si>
    <t>Issue an Import permit for live animals, Birds and Ornamental fish</t>
  </si>
  <si>
    <t>Issue an Import Permit for Pets - Cats or Dogs</t>
  </si>
  <si>
    <t>Issue an Import Permit of Fertilizers or Soil Conditioners (Restricted)</t>
  </si>
  <si>
    <t>Issue an Import Permit of Fertilizers or Soil Conditioners (Unrestricted)</t>
  </si>
  <si>
    <t>Issue an Import permit of Pheromones, Attracting materials, Extruding materials, Additives and Materials with mechanical or physical in pest control</t>
  </si>
  <si>
    <t>Issue import permit for non-manufactured feed for aquatic organisms</t>
  </si>
  <si>
    <t>Issuing an Import Permit for Disinfectants, Veterinary Equipment and Supplies, and Animal Care Supplies</t>
  </si>
  <si>
    <t>Issuing export permit of animal samples</t>
  </si>
  <si>
    <t>Issuing Import Permit for Veterinary Products</t>
  </si>
  <si>
    <t>Issuing import permit of animal samples</t>
  </si>
  <si>
    <t>Issuing Import Permit of Veterinary Raw Materials</t>
  </si>
  <si>
    <t>Release of Locally Manufactured Fertilizers</t>
  </si>
  <si>
    <t>CITES</t>
  </si>
  <si>
    <t>Cancellation of Species Ownership Listed in CITES Appendices</t>
  </si>
  <si>
    <t>Issue a CITES Export/Re-export Certificate</t>
  </si>
  <si>
    <t>Issue a CITES Import Certificate</t>
  </si>
  <si>
    <t>Issue a Falcon passport in accordance with the Federal Law on CITES</t>
  </si>
  <si>
    <t>Issue a to whom it may concern letter in accordance with the federal law on CITES</t>
  </si>
  <si>
    <t>Ownership Registration of Species Listed in CITES Appendices</t>
  </si>
  <si>
    <t>Request for Falcon Identification Rings</t>
  </si>
  <si>
    <t>Transfer Species Ownership Listed in CITES Appendices</t>
  </si>
  <si>
    <t>CERTIFICATES</t>
  </si>
  <si>
    <t>Approved of Phermions, Attracting materials, Extruding materials, Additives and Materials with mechanical or physical in pest control</t>
  </si>
  <si>
    <t>Issuance of Good Manufacturing Certificate GMP</t>
  </si>
  <si>
    <t>Issue a license to practice the profession of agricultural engineer and occupations related to agricultural activities</t>
  </si>
  <si>
    <t>Issue a Registration Certificate for a Fertilizer or a Soil Conditioner</t>
  </si>
  <si>
    <t>Issue a Veterinary Health Certificate for Exporting Equine Semen</t>
  </si>
  <si>
    <t>Issue a Veterinary Health Certificate for Exporting or Re-Exporting Animal and Fish Products or byproducts and Manufactured Feed</t>
  </si>
  <si>
    <t>Issue a Veterinary Health Certificate for Exporting or Re-Exporting Horses</t>
  </si>
  <si>
    <t>Issue a Veterinary Health Certificate for Exporting or Re-Exporting Live Animals</t>
  </si>
  <si>
    <t>Issue an Phytosanitary Certificate for Export or Re-Export</t>
  </si>
  <si>
    <t>Issue Certificate of Heat Treatment Facility Approval</t>
  </si>
  <si>
    <t>Issue license to re-export aquatic organisms</t>
  </si>
  <si>
    <t>Issue Pesticide Registration Certificate</t>
  </si>
  <si>
    <t>Issue Registration Certificate of Veterinary Product Companies</t>
  </si>
  <si>
    <t>Issuing a Free Sale Certificate for a Veterinary Product</t>
  </si>
  <si>
    <t>Issuing Registration Certificate of Veterinary Products</t>
  </si>
  <si>
    <t>Renew license to re-export aquatic organisms</t>
  </si>
  <si>
    <t>Renewal registration certificate of veterinary product</t>
  </si>
  <si>
    <t>Renewal of Good Manufacturing Certificate GMP</t>
  </si>
  <si>
    <t>Renewal Registration Certificate of Veterinary Product Companies</t>
  </si>
  <si>
    <t>Dubai Economic Department</t>
  </si>
  <si>
    <t>Sharjah Economic Department</t>
  </si>
  <si>
    <t>Abu-Dhabi economic development</t>
  </si>
  <si>
    <t>Ministry of Human Resources and Emiratization (Agricultural Engineer License)</t>
  </si>
  <si>
    <t>Ministry of Human Resources and Emiratization (Veterinarian License)</t>
  </si>
  <si>
    <t>MOCCAE smart inspection internal application regarding inspection step</t>
  </si>
  <si>
    <t>MOF e-DHS payment getaway to allow the user to pay service fees/charges</t>
  </si>
  <si>
    <t>Critical Infrastructure and Coastal Protection Authority for Fisher services for NOC letter</t>
  </si>
  <si>
    <t>Mail / Exchange Server for sending SMS &amp; email as template to the customers /staff based on configuration in the new digital services</t>
  </si>
  <si>
    <t>Emirates ID as currently this integration is available for current eservices</t>
  </si>
  <si>
    <t>Integration with current eservice regarding user profiles &amp; logged users (SSO) and information/views required for other existing services like import requests, etc</t>
  </si>
  <si>
    <t>MOCCAE GIS integration related to location (store and display the map)</t>
  </si>
  <si>
    <t>Days</t>
  </si>
  <si>
    <t>Inspection report related to hygene regulations</t>
  </si>
  <si>
    <t>Delisting certificate of marine engine</t>
  </si>
  <si>
    <t>Purchase invoice of the boat engine</t>
  </si>
  <si>
    <t>Trade License - Aquaculture farm</t>
  </si>
  <si>
    <t>Environmental license (Approval) - Aquaculture farm</t>
  </si>
  <si>
    <t>Industrial license from Ministry of Economy
Fertilizer / soil conditioner</t>
  </si>
  <si>
    <t>Veterinarian license</t>
  </si>
  <si>
    <t>Payment receipts</t>
  </si>
  <si>
    <t>Insurance policy</t>
  </si>
  <si>
    <t>Preliminary approval (Plant Nursery) or commercial license</t>
  </si>
  <si>
    <t>Site Lease (Plant Nursery)</t>
  </si>
  <si>
    <t>Proof of ownership (Plant Nursery)</t>
  </si>
  <si>
    <t>Trade License -Veterinary establishment</t>
  </si>
  <si>
    <t>Passport</t>
  </si>
  <si>
    <t>Phytosanitary certificate</t>
  </si>
  <si>
    <t xml:space="preserve">Germination and purity examination certificate </t>
  </si>
  <si>
    <t xml:space="preserve">bill of lading </t>
  </si>
  <si>
    <t>Origin certificate</t>
  </si>
  <si>
    <t>Delivery authorization</t>
  </si>
  <si>
    <t>Scientific certificates (Veterinary)</t>
  </si>
  <si>
    <t>Employment Contract</t>
  </si>
  <si>
    <t>Boat sailing license</t>
  </si>
  <si>
    <t>Industrial license (general)</t>
  </si>
  <si>
    <t>Declaration certificate for storing and transporting aquatic organisms</t>
  </si>
  <si>
    <t>Certificate of registration for slaughterhouse</t>
  </si>
  <si>
    <t>Certificate for food safety management</t>
  </si>
  <si>
    <t>Delisting certificate of maritime transport</t>
  </si>
  <si>
    <t>Technical inspection report by CICPA</t>
  </si>
  <si>
    <t>Inspection Report from CICPA</t>
  </si>
  <si>
    <t>Salary certificate</t>
  </si>
  <si>
    <t>Certificate of unemployment</t>
  </si>
  <si>
    <t>Technical inspection certificate of fishing boat</t>
  </si>
  <si>
    <t>Emirates Identity card</t>
  </si>
  <si>
    <t>Certificate of good conduct</t>
  </si>
  <si>
    <t>Fishing License</t>
  </si>
  <si>
    <t>Medical fitness certificate</t>
  </si>
  <si>
    <t>Notification of inheritance</t>
  </si>
  <si>
    <t xml:space="preserve">Agent appointment certificate issued by the Sharia Court  </t>
  </si>
  <si>
    <t>Medical inability certificate (Boat owner)</t>
  </si>
  <si>
    <t>GMP certificate</t>
  </si>
  <si>
    <t>Product analysis certificate</t>
  </si>
  <si>
    <t>CITES certificate</t>
  </si>
  <si>
    <t>Customs manifest (Declaration)</t>
  </si>
  <si>
    <t>Healt certificate</t>
  </si>
  <si>
    <t>Certification of origin (Fishing tools)</t>
  </si>
  <si>
    <t>Import permit</t>
  </si>
  <si>
    <t>Free sale certificate</t>
  </si>
  <si>
    <t>Veterinary health certificate</t>
  </si>
  <si>
    <t>Customs declaration of consignment (Vegetable feed)</t>
  </si>
  <si>
    <t>Horse passport</t>
  </si>
  <si>
    <t>Vaccination document (horse)</t>
  </si>
  <si>
    <t>NO Objection certificate from arabain horse assosiation</t>
  </si>
  <si>
    <t>Packaging certificate (Fish processing factory)</t>
  </si>
  <si>
    <t>Heat treatment certificate</t>
  </si>
  <si>
    <t>Certificate of analysis for pesticide residues  (Plant products)</t>
  </si>
  <si>
    <t>Movement Document (Hazardous waste)</t>
  </si>
  <si>
    <t>Notification document (Hazardous waste)</t>
  </si>
  <si>
    <t>Import-export contract for hazardous material</t>
  </si>
  <si>
    <t>Certificate of treatment (Animal product)</t>
  </si>
  <si>
    <t>Veterinarian certificate (Non-treated animal products)</t>
  </si>
  <si>
    <t>Immunization document</t>
  </si>
  <si>
    <t>Certificate of composition (Phermones, pest control)</t>
  </si>
  <si>
    <t>Certificate of analysis (Disinfectants)</t>
  </si>
  <si>
    <t>Operating analysis certificate from the manufacturer
Animal Samples</t>
  </si>
  <si>
    <t>No Objection certificate from veterinary authority
(Exporting Country)</t>
  </si>
  <si>
    <t>Site logo</t>
  </si>
  <si>
    <t>Arab &amp; urdu CMS</t>
  </si>
  <si>
    <t>Arabic and Urdu UI</t>
  </si>
  <si>
    <t>System Features</t>
  </si>
  <si>
    <t>Multi lingual website (Arabic, Urdu &amp; English)</t>
  </si>
  <si>
    <t>License Auto-renewal process ( Send renewal notification to customers)</t>
  </si>
  <si>
    <t>License Auto-renewal managment service</t>
  </si>
  <si>
    <t>SLA managment service (Escalations via dashboard and emails)</t>
  </si>
  <si>
    <t>Advanced search</t>
  </si>
  <si>
    <t>Multi factor authentication</t>
  </si>
  <si>
    <t>Unified User Experience ( Avoid already saved and redundant information)</t>
  </si>
  <si>
    <t>Federated Login (Emirates ID intergation)</t>
  </si>
  <si>
    <t>Pagination service</t>
  </si>
  <si>
    <t>Multi level approval service (workflow engine)</t>
  </si>
  <si>
    <t>Customer Dashboard with SLA, Status, Notification messages, action items</t>
  </si>
  <si>
    <t>Dashboard Admin with escalations, service status, SLA , advanced search, sorting, pagination etc.</t>
  </si>
  <si>
    <t>Google Captcha</t>
  </si>
  <si>
    <t>UI / UX  (Web &amp; Moile IOS) inclusive of  3 sample designs</t>
  </si>
  <si>
    <t>Payment gateway integration</t>
  </si>
  <si>
    <t>Wizard based service pages with attachments (includes License New / renewal / cancellation / save as draft / QR Codes / payment voucher)</t>
  </si>
  <si>
    <t>UI path pricing not included</t>
  </si>
  <si>
    <t>Customer management</t>
  </si>
  <si>
    <t>Employee management</t>
  </si>
  <si>
    <t>Audit Trail</t>
  </si>
  <si>
    <t>Dashboard Employee with escalations, service status, SLA , advanced search, recent requests etc.</t>
  </si>
  <si>
    <t>Reports</t>
  </si>
  <si>
    <t>Data migration</t>
  </si>
  <si>
    <t>User registration / login/ forgot password / remember password / email verification</t>
  </si>
  <si>
    <t>Chat bot integration</t>
  </si>
  <si>
    <t>API Integration for mobile App</t>
  </si>
  <si>
    <t>Rate the service, Feed back</t>
  </si>
  <si>
    <t>FAQ</t>
  </si>
  <si>
    <t>Renew / New Fishing Boat License</t>
  </si>
  <si>
    <t>Issuance / Renew of Aquaculture Farm Establishment License</t>
  </si>
  <si>
    <t>Issue Renew Import License (Broodstock and Larvae/ Fishing Tools and Equipment)</t>
  </si>
  <si>
    <t>Issue / renew a Plant Nursery License</t>
  </si>
  <si>
    <t>Issue / renew a Veterinary Establishment License</t>
  </si>
  <si>
    <t>Issue / renew an Export License (Local Aquatic Organisms’ Products)</t>
  </si>
  <si>
    <t>Issue / Renew Vice-Captain's Card</t>
  </si>
  <si>
    <t>Issue / renewal / preliminary approval license for animal production farm</t>
  </si>
  <si>
    <t>Issue / renew a License for Manufacturing a Fertilizer/Soil Conditioner</t>
  </si>
  <si>
    <t>Issue / renew a license of practicing animal activity</t>
  </si>
  <si>
    <t>Issue / renew an Agricultural Activity License</t>
  </si>
  <si>
    <t>Issue / renew / temp license for practicing the profession for veterinarians and assisting veterinary professions</t>
  </si>
  <si>
    <t>New / renew Slaughterhouse Accreditation Outside UAE</t>
  </si>
  <si>
    <t>Transfer Fishing Boat Ownership (includingo heirs)</t>
  </si>
  <si>
    <t>New / renew Accreditation of food establishment to export outside UAE - New</t>
  </si>
  <si>
    <t>Issue Import permit for Semen or Embryos</t>
  </si>
  <si>
    <t>Issue of Re-export of Vegetable Feed Permission</t>
  </si>
  <si>
    <t>Issue an Import Permit for Disinfectants, Veterinary Equipment and Supplies, and Animal Care Supplies</t>
  </si>
  <si>
    <t>Issue export permit of animal samples</t>
  </si>
  <si>
    <t>Issue Import Permit for Veterinary Products</t>
  </si>
  <si>
    <t>Issue import permit of animal samples</t>
  </si>
  <si>
    <t>Issue Import Permit of Veterinary Raw Materials</t>
  </si>
  <si>
    <t>Issue / renew license to re-export aquatic organisms</t>
  </si>
  <si>
    <t>Issue / renew Registration Certificate of Veterinary Products</t>
  </si>
  <si>
    <t>Issue / Renew Registration Certificate of Veterinary Product Companies</t>
  </si>
  <si>
    <t>Issue / renewal of Good Manufacturing Certificate GMP</t>
  </si>
  <si>
    <t>Issue / renew license to practice the profession of agricultural engineer and occupations related to agricultural activities</t>
  </si>
  <si>
    <t>External Integrations</t>
  </si>
  <si>
    <t>Application Integration</t>
  </si>
  <si>
    <t xml:space="preserve"> + 2 Days (Deployment)</t>
  </si>
  <si>
    <t>MOCCAE Services</t>
  </si>
  <si>
    <t>Tuesday</t>
  </si>
  <si>
    <t>Issue a Plant nursery license</t>
  </si>
  <si>
    <t>Issue a temporary license of a practicing the profession for veterinarians</t>
  </si>
  <si>
    <t>Issue a veterinary establishment license</t>
  </si>
  <si>
    <t>Issue an agricultural activity license</t>
  </si>
  <si>
    <t>Renew Plant nursery license</t>
  </si>
  <si>
    <t>Renewal a license for manufacture fertilizers and soil conditioner</t>
  </si>
  <si>
    <t>Renewal of accreditation of food establishment to export outside UAE</t>
  </si>
  <si>
    <t>Slaughterhouse accreditation outside UAE</t>
  </si>
  <si>
    <t>Events and News (CMS)</t>
  </si>
  <si>
    <t>CMS for managing Site logo and foreign languages (Arabic &amp; Urdu), Service name changes, events, news</t>
  </si>
  <si>
    <t>Document verification using UIPath</t>
  </si>
  <si>
    <t>* It takes approx 8-16 hrs to create a robot for document verfification</t>
  </si>
  <si>
    <t>Other</t>
  </si>
  <si>
    <t>Train the trainer</t>
  </si>
  <si>
    <t>End User training</t>
  </si>
  <si>
    <t>Tableu</t>
  </si>
  <si>
    <t>REDIS</t>
  </si>
  <si>
    <t>Minio</t>
  </si>
  <si>
    <t>Identity server</t>
  </si>
  <si>
    <t>ELK stack</t>
  </si>
  <si>
    <t>Development (Effort estimated for shaded region)</t>
  </si>
  <si>
    <t>Estimate for All services on the website</t>
  </si>
  <si>
    <t>Estimate for services mentioned on the PDF</t>
  </si>
  <si>
    <t>Mobile</t>
  </si>
  <si>
    <t>Issue an Import permit of Pheromones, Attracting materials, Extruding materials, Additives and Materials with
 mechanical or physical in pest control</t>
  </si>
  <si>
    <t>Approved of Phermions, Attracting materials, Extruding materials, Additives and Materials with mechanical or 
physical in pest control</t>
  </si>
  <si>
    <t>Renewal a license to practice the profession of agricultural engineer and occupations related to agricultural 
activities</t>
  </si>
  <si>
    <t>Payment Gateway Integartion</t>
  </si>
  <si>
    <t>All services on web site</t>
  </si>
  <si>
    <t>Issue / Renew an Agricultural Activity License</t>
  </si>
  <si>
    <t>Issue / renew Import License (Broodstock and Larvae/ Fishing Tools and Equipment)</t>
  </si>
  <si>
    <t>issue / renew Vice-Captain Card Issuance</t>
  </si>
  <si>
    <t>Accreditation / renew of food establishment to export outside UAE - New</t>
  </si>
  <si>
    <t>new / renew Slaughterhouse Accreditation Outside UAE</t>
  </si>
  <si>
    <t>Issue / renew a license for animal production farm</t>
  </si>
  <si>
    <t>Transfer Fishing Boat Ownership ( also to heirs)</t>
  </si>
  <si>
    <t>Issuae / renew of Aquaculture Farm Establishment License</t>
  </si>
  <si>
    <t>New / Renew Fishing Boat License</t>
  </si>
  <si>
    <t>Bilingual (English, Arabic, Urdu)</t>
  </si>
  <si>
    <t>Resources</t>
  </si>
  <si>
    <t>Role</t>
  </si>
  <si>
    <t>Man Months</t>
  </si>
  <si>
    <t>Mobile Design (Different from UI/UX)</t>
  </si>
  <si>
    <t>Web Site</t>
  </si>
  <si>
    <t>Mobile App</t>
  </si>
  <si>
    <t>PDF only Estimate</t>
  </si>
  <si>
    <t>PDF Only Estimate</t>
  </si>
  <si>
    <t>Man Days (PDF)</t>
  </si>
  <si>
    <t>Days (PDF)</t>
  </si>
  <si>
    <t>Total Days</t>
  </si>
  <si>
    <t>Total days</t>
  </si>
  <si>
    <t>Total Effort (PDF )</t>
  </si>
  <si>
    <t>Delivery TIme All</t>
  </si>
  <si>
    <t>Delivery Time PDF</t>
  </si>
  <si>
    <t>Total Effort (All)</t>
  </si>
  <si>
    <t>Mobile APP</t>
  </si>
  <si>
    <t>Registration/Create MOCCAE account</t>
  </si>
  <si>
    <t>Login with username and password or Login with UAE pass</t>
  </si>
  <si>
    <t>Chatbot and live chat</t>
  </si>
  <si>
    <t>PushNotification</t>
  </si>
  <si>
    <t>Help and support(faq and live chat)</t>
  </si>
  <si>
    <t>Happiness meter</t>
  </si>
  <si>
    <t>Dashboard</t>
  </si>
  <si>
    <t>Service Request Tracking Feature</t>
  </si>
  <si>
    <t>Events and News</t>
  </si>
  <si>
    <t>Rate and share</t>
  </si>
  <si>
    <t>Customer location,working hours and services to be displayed.</t>
  </si>
  <si>
    <t>Create Incident</t>
  </si>
  <si>
    <t>Welcome message as push notification(within 100M range)</t>
  </si>
  <si>
    <t>Contact us,privacy , terms and condition</t>
  </si>
  <si>
    <t>INTEGRATIONS</t>
  </si>
  <si>
    <t>Integration of Emirates ID</t>
  </si>
  <si>
    <t>Integration with portal CMS</t>
  </si>
  <si>
    <t>Integration with mail/exchange server</t>
  </si>
  <si>
    <t>Integration of Bio-Security</t>
  </si>
  <si>
    <t>Integration with current eservices</t>
  </si>
  <si>
    <t xml:space="preserve">Integration with qmatic system </t>
  </si>
  <si>
    <t>Integration of happiness meter sdk</t>
  </si>
  <si>
    <t>Integration of UAE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</si>
</sst>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70" formatCode="0.0"/>
  </numFmts>
  <fonts count="14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D0D0D"/>
      <name val="Lato"/>
      <family val="2"/>
    </font>
    <font>
      <b/>
      <sz val="12"/>
      <color rgb="FF000000"/>
      <name val="Calibri"/>
      <family val="2"/>
    </font>
    <font>
      <b/>
      <sz val="11"/>
      <color rgb="FF0D0D0D"/>
      <name val="Lato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  <fill>
      <patternFill patternType="solid">
        <fgColor rgb="FFFFFFFF"/>
        <bgColor rgb="FFEBF1DE"/>
      </patternFill>
    </fill>
    <fill>
      <patternFill patternType="solid">
        <fgColor theme="7" tint="0.79998168889431442"/>
        <bgColor rgb="FFFDEA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rgb="FFFDEADA"/>
      </patternFill>
    </fill>
    <fill>
      <patternFill patternType="solid">
        <fgColor theme="7" tint="0.59999389629810485"/>
        <bgColor rgb="FFFDEADA"/>
      </patternFill>
    </fill>
    <fill>
      <patternFill patternType="solid">
        <fgColor theme="7" tint="0.59999389629810485"/>
        <bgColor rgb="FFFF99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indent="15"/>
    </xf>
    <xf numFmtId="2" fontId="4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2" fontId="0" fillId="0" borderId="0" xfId="0" applyNumberFormat="1"/>
    <xf numFmtId="0" fontId="0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1"/>
    </xf>
    <xf numFmtId="0" fontId="3" fillId="6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9" fillId="2" borderId="1" xfId="0" applyFont="1" applyFill="1" applyBorder="1"/>
    <xf numFmtId="0" fontId="0" fillId="2" borderId="10" xfId="0" applyFont="1" applyFill="1" applyBorder="1"/>
    <xf numFmtId="0" fontId="0" fillId="2" borderId="4" xfId="0" applyFont="1" applyFill="1" applyBorder="1" applyAlignment="1">
      <alignment horizontal="left" vertical="center" wrapText="1" indent="1"/>
    </xf>
    <xf numFmtId="0" fontId="0" fillId="8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10" fillId="0" borderId="6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0" fillId="9" borderId="4" xfId="0" applyFont="1" applyFill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2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12" borderId="0" xfId="0" applyFont="1" applyFill="1" applyAlignment="1">
      <alignment wrapText="1"/>
    </xf>
    <xf numFmtId="0" fontId="0" fillId="13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left" vertical="center" indent="1"/>
    </xf>
    <xf numFmtId="0" fontId="0" fillId="12" borderId="8" xfId="0" applyFont="1" applyFill="1" applyBorder="1" applyAlignment="1">
      <alignment horizontal="left" vertical="center" indent="1"/>
    </xf>
    <xf numFmtId="0" fontId="0" fillId="14" borderId="4" xfId="0" applyFont="1" applyFill="1" applyBorder="1" applyAlignment="1">
      <alignment horizontal="left" vertical="center" wrapText="1" indent="1"/>
    </xf>
    <xf numFmtId="2" fontId="12" fillId="0" borderId="0" xfId="0" applyNumberFormat="1" applyFont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left" vertical="center" indent="1"/>
    </xf>
    <xf numFmtId="0" fontId="0" fillId="0" borderId="0" xfId="0" applyAlignment="1"/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0" fillId="11" borderId="0" xfId="0" applyFill="1"/>
    <xf numFmtId="0" fontId="12" fillId="0" borderId="0" xfId="0" applyFont="1" applyAlignment="1">
      <alignment horizontal="center"/>
    </xf>
    <xf numFmtId="0" fontId="12" fillId="12" borderId="0" xfId="0" applyFont="1" applyFill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indent="1"/>
    </xf>
    <xf numFmtId="0" fontId="0" fillId="0" borderId="0" xfId="0"/>
    <xf numFmtId="0" fontId="0" fillId="2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2" fontId="0" fillId="0" borderId="0" xfId="0" applyNumberFormat="1"/>
    <xf numFmtId="2" fontId="12" fillId="0" borderId="0" xfId="0" applyNumberFormat="1" applyFont="1"/>
    <xf numFmtId="170" fontId="0" fillId="0" borderId="0" xfId="0" applyNumberFormat="1"/>
    <xf numFmtId="170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2" workbookViewId="0">
      <selection activeCell="M33" sqref="M33"/>
    </sheetView>
  </sheetViews>
  <sheetFormatPr defaultRowHeight="15.75" x14ac:dyDescent="0.25"/>
  <cols>
    <col min="1" max="1" width="12" bestFit="1" customWidth="1"/>
    <col min="7" max="7" width="11.875" bestFit="1" customWidth="1"/>
    <col min="9" max="9" width="16.375" bestFit="1" customWidth="1"/>
    <col min="10" max="10" width="9.25" bestFit="1" customWidth="1"/>
    <col min="11" max="11" width="11.875" bestFit="1" customWidth="1"/>
    <col min="12" max="12" width="31.75" bestFit="1" customWidth="1"/>
    <col min="15" max="15" width="10.625" bestFit="1" customWidth="1"/>
    <col min="17" max="17" width="11.875" bestFit="1" customWidth="1"/>
  </cols>
  <sheetData>
    <row r="1" spans="1:17" x14ac:dyDescent="0.25">
      <c r="A1" s="89" t="s">
        <v>322</v>
      </c>
      <c r="B1" s="89"/>
      <c r="C1" s="89"/>
      <c r="D1" s="89"/>
      <c r="L1" s="89" t="s">
        <v>323</v>
      </c>
      <c r="M1" s="89"/>
      <c r="N1" s="89"/>
      <c r="O1" s="89"/>
    </row>
    <row r="2" spans="1:17" x14ac:dyDescent="0.25">
      <c r="A2" s="89" t="s">
        <v>322</v>
      </c>
      <c r="B2" s="89"/>
      <c r="C2" s="89"/>
      <c r="D2" s="89"/>
      <c r="L2" s="89" t="s">
        <v>334</v>
      </c>
      <c r="M2" s="89"/>
      <c r="N2" s="89"/>
      <c r="O2" s="89"/>
    </row>
    <row r="3" spans="1:17" x14ac:dyDescent="0.25">
      <c r="A3" s="90" t="str">
        <f>Web!F5</f>
        <v>Estimate for All services on the website</v>
      </c>
      <c r="B3" s="90"/>
      <c r="C3" s="90"/>
      <c r="D3" s="90"/>
      <c r="E3" s="85"/>
      <c r="F3" s="85"/>
      <c r="G3" s="85"/>
      <c r="L3" s="90" t="s">
        <v>307</v>
      </c>
      <c r="M3" s="90"/>
      <c r="N3" s="90"/>
      <c r="O3" s="90"/>
    </row>
    <row r="4" spans="1:17" x14ac:dyDescent="0.25">
      <c r="A4" s="72" t="s">
        <v>319</v>
      </c>
      <c r="B4" s="72" t="s">
        <v>318</v>
      </c>
      <c r="C4" s="72" t="s">
        <v>149</v>
      </c>
      <c r="D4" s="72" t="s">
        <v>328</v>
      </c>
      <c r="L4" s="88"/>
      <c r="M4" s="72" t="s">
        <v>4</v>
      </c>
      <c r="N4" s="72" t="s">
        <v>3</v>
      </c>
      <c r="O4" s="72" t="s">
        <v>5</v>
      </c>
    </row>
    <row r="5" spans="1:17" x14ac:dyDescent="0.25">
      <c r="A5" t="str">
        <f>Web!F7</f>
        <v>Designer</v>
      </c>
      <c r="B5">
        <f>Web!G7</f>
        <v>1.5</v>
      </c>
      <c r="C5">
        <f>Web!H7</f>
        <v>5.333333333333333</v>
      </c>
      <c r="D5">
        <f>Web!I7</f>
        <v>8</v>
      </c>
      <c r="L5" t="s">
        <v>321</v>
      </c>
      <c r="M5">
        <v>1</v>
      </c>
      <c r="N5" s="104">
        <f>mobile!H7</f>
        <v>4</v>
      </c>
      <c r="O5">
        <f>M5*N5</f>
        <v>4</v>
      </c>
    </row>
    <row r="6" spans="1:17" x14ac:dyDescent="0.25">
      <c r="A6" t="str">
        <f>Web!F8</f>
        <v>Sr Developer</v>
      </c>
      <c r="B6">
        <f>Web!G8</f>
        <v>2</v>
      </c>
      <c r="C6">
        <f>Web!H8</f>
        <v>58.5</v>
      </c>
      <c r="D6">
        <f>Web!I8</f>
        <v>117</v>
      </c>
      <c r="E6">
        <f>Web!J8</f>
        <v>233</v>
      </c>
      <c r="F6">
        <f>Web!K8</f>
        <v>257.3</v>
      </c>
      <c r="G6">
        <f>Web!L8</f>
        <v>233</v>
      </c>
      <c r="H6">
        <f>Web!M8</f>
        <v>234</v>
      </c>
      <c r="L6" t="s">
        <v>9</v>
      </c>
      <c r="M6">
        <v>1</v>
      </c>
      <c r="N6" s="104">
        <f>mobile!H8</f>
        <v>70</v>
      </c>
      <c r="O6" s="101">
        <f t="shared" ref="O6:O8" si="0">M6*N6</f>
        <v>70</v>
      </c>
    </row>
    <row r="7" spans="1:17" x14ac:dyDescent="0.25">
      <c r="A7" t="str">
        <f>Web!F9</f>
        <v>Jr Developer</v>
      </c>
      <c r="B7">
        <f>Web!G9</f>
        <v>2</v>
      </c>
      <c r="C7">
        <f>Web!H9</f>
        <v>58.5</v>
      </c>
      <c r="D7">
        <f>Web!I9</f>
        <v>117</v>
      </c>
      <c r="L7" t="s">
        <v>11</v>
      </c>
      <c r="M7">
        <v>1</v>
      </c>
      <c r="N7" s="104">
        <f>mobile!H9</f>
        <v>70</v>
      </c>
      <c r="O7" s="101">
        <f t="shared" si="0"/>
        <v>70</v>
      </c>
    </row>
    <row r="8" spans="1:17" x14ac:dyDescent="0.25">
      <c r="A8" t="str">
        <f>Web!F10</f>
        <v>PM</v>
      </c>
      <c r="B8">
        <f>Web!G10</f>
        <v>1</v>
      </c>
      <c r="C8">
        <f>Web!H10</f>
        <v>23.3</v>
      </c>
      <c r="D8">
        <f>Web!I10</f>
        <v>23.3</v>
      </c>
      <c r="L8" t="s">
        <v>39</v>
      </c>
      <c r="M8">
        <v>1.5</v>
      </c>
      <c r="N8" s="104">
        <f>mobile!H10</f>
        <v>45.370833333333337</v>
      </c>
      <c r="O8" s="101">
        <f t="shared" si="0"/>
        <v>68.056250000000006</v>
      </c>
    </row>
    <row r="9" spans="1:17" x14ac:dyDescent="0.25">
      <c r="A9" t="str">
        <f>Web!F11</f>
        <v>BA</v>
      </c>
      <c r="B9">
        <f>Web!G11</f>
        <v>1</v>
      </c>
      <c r="C9">
        <f>Web!H11</f>
        <v>15</v>
      </c>
      <c r="D9">
        <f>Web!I11</f>
        <v>15</v>
      </c>
      <c r="L9" t="s">
        <v>40</v>
      </c>
      <c r="M9">
        <v>1</v>
      </c>
    </row>
    <row r="10" spans="1:17" x14ac:dyDescent="0.25">
      <c r="A10" t="str">
        <f>Web!F12</f>
        <v>Tech writer</v>
      </c>
      <c r="B10">
        <f>Web!G12</f>
        <v>1</v>
      </c>
      <c r="C10">
        <f>Web!H12</f>
        <v>5</v>
      </c>
      <c r="D10">
        <f>Web!I12</f>
        <v>5</v>
      </c>
      <c r="L10" s="71" t="s">
        <v>20</v>
      </c>
      <c r="M10" s="71"/>
      <c r="N10" s="71"/>
      <c r="O10" s="71">
        <f>SUM(O5:O9)</f>
        <v>212.05625000000001</v>
      </c>
      <c r="Q10" s="70" t="s">
        <v>320</v>
      </c>
    </row>
    <row r="11" spans="1:17" x14ac:dyDescent="0.25">
      <c r="A11" t="str">
        <f>Web!F13</f>
        <v>QA</v>
      </c>
      <c r="B11">
        <f>Web!G13</f>
        <v>2</v>
      </c>
      <c r="C11">
        <f>Web!H13</f>
        <v>59.925000000000004</v>
      </c>
      <c r="D11">
        <f>Web!I13</f>
        <v>119.85000000000001</v>
      </c>
      <c r="L11" s="70" t="s">
        <v>21</v>
      </c>
      <c r="M11" s="70">
        <f>O10</f>
        <v>212.05625000000001</v>
      </c>
      <c r="N11" t="s">
        <v>22</v>
      </c>
      <c r="Q11" s="106">
        <f>M11/20</f>
        <v>10.602812500000001</v>
      </c>
    </row>
    <row r="12" spans="1:17" x14ac:dyDescent="0.25">
      <c r="A12" s="71" t="str">
        <f>Web!F14</f>
        <v>Total</v>
      </c>
      <c r="B12" s="71">
        <f>Web!G14</f>
        <v>10.5</v>
      </c>
      <c r="C12" s="71">
        <f>Web!H14</f>
        <v>225.55833333333337</v>
      </c>
      <c r="D12" s="71">
        <f>Web!I14</f>
        <v>405.15000000000003</v>
      </c>
      <c r="L12" s="70" t="s">
        <v>23</v>
      </c>
      <c r="M12" s="105">
        <f>mobile!G14</f>
        <v>119.37083333333334</v>
      </c>
      <c r="N12" t="s">
        <v>22</v>
      </c>
      <c r="Q12" s="107">
        <f>M12/20</f>
        <v>5.9685416666666669</v>
      </c>
    </row>
    <row r="13" spans="1:17" x14ac:dyDescent="0.25">
      <c r="A13">
        <f>Web!F15</f>
        <v>0</v>
      </c>
      <c r="B13">
        <f>Web!G15</f>
        <v>0</v>
      </c>
      <c r="C13">
        <f>Web!H15</f>
        <v>0</v>
      </c>
      <c r="G13" s="70" t="s">
        <v>320</v>
      </c>
    </row>
    <row r="14" spans="1:17" x14ac:dyDescent="0.25">
      <c r="A14" s="70" t="str">
        <f>Web!F16</f>
        <v>Effort</v>
      </c>
      <c r="B14" s="70">
        <f>Web!G16</f>
        <v>405.15000000000003</v>
      </c>
      <c r="C14" t="str">
        <f>Web!H16</f>
        <v xml:space="preserve"> + 2 Days (Deployment)</v>
      </c>
      <c r="G14" s="106">
        <f>Web!L16</f>
        <v>20.2575</v>
      </c>
    </row>
    <row r="15" spans="1:17" x14ac:dyDescent="0.25">
      <c r="A15" s="70" t="str">
        <f>Web!F17</f>
        <v>Delivery Time</v>
      </c>
      <c r="B15" s="70">
        <f>Web!G17</f>
        <v>143.75833333333335</v>
      </c>
      <c r="C15" t="str">
        <f>Web!H17</f>
        <v xml:space="preserve"> + 2 Days (Deployment)</v>
      </c>
      <c r="G15" s="107">
        <f>Web!L17</f>
        <v>7.1879166666666681</v>
      </c>
    </row>
    <row r="16" spans="1:17" x14ac:dyDescent="0.25">
      <c r="G16">
        <f>Web!L18</f>
        <v>0</v>
      </c>
    </row>
    <row r="17" spans="1:19" x14ac:dyDescent="0.25">
      <c r="G17">
        <f>Web!L19</f>
        <v>0</v>
      </c>
    </row>
    <row r="18" spans="1:19" ht="15.75" customHeight="1" x14ac:dyDescent="0.25">
      <c r="A18" s="90" t="s">
        <v>325</v>
      </c>
      <c r="B18" s="90"/>
      <c r="C18" s="90"/>
      <c r="D18" s="90"/>
      <c r="L18" s="90" t="s">
        <v>324</v>
      </c>
      <c r="M18" s="90"/>
      <c r="N18" s="90"/>
      <c r="O18" s="90"/>
    </row>
    <row r="19" spans="1:19" x14ac:dyDescent="0.25">
      <c r="A19" s="72" t="s">
        <v>319</v>
      </c>
      <c r="B19" s="72" t="s">
        <v>318</v>
      </c>
      <c r="C19" s="72" t="s">
        <v>149</v>
      </c>
      <c r="D19" s="72" t="s">
        <v>329</v>
      </c>
      <c r="L19" s="72"/>
      <c r="M19" s="72" t="s">
        <v>4</v>
      </c>
      <c r="N19" s="72" t="s">
        <v>3</v>
      </c>
      <c r="O19" s="72" t="s">
        <v>5</v>
      </c>
    </row>
    <row r="20" spans="1:19" x14ac:dyDescent="0.25">
      <c r="A20" t="str">
        <f>Web!F22</f>
        <v>Designer</v>
      </c>
      <c r="B20">
        <f>Web!G22</f>
        <v>1.5</v>
      </c>
      <c r="C20">
        <f>Web!H22</f>
        <v>5.333333333333333</v>
      </c>
      <c r="D20">
        <f>Web!I22</f>
        <v>8</v>
      </c>
      <c r="E20">
        <f>Web!J22</f>
        <v>0</v>
      </c>
      <c r="F20">
        <f>Web!K22</f>
        <v>0</v>
      </c>
      <c r="G20">
        <f>Web!L22</f>
        <v>0</v>
      </c>
      <c r="H20">
        <f>Web!M22</f>
        <v>0</v>
      </c>
      <c r="L20" t="s">
        <v>321</v>
      </c>
      <c r="M20">
        <v>1</v>
      </c>
      <c r="N20" s="104">
        <f>mobile!H18</f>
        <v>4</v>
      </c>
      <c r="O20">
        <f>M20*N20</f>
        <v>4</v>
      </c>
    </row>
    <row r="21" spans="1:19" x14ac:dyDescent="0.25">
      <c r="A21" t="str">
        <f>Web!F23</f>
        <v>Sr Developer</v>
      </c>
      <c r="B21">
        <f>Web!G23</f>
        <v>2</v>
      </c>
      <c r="C21">
        <f>Web!H23</f>
        <v>37.5</v>
      </c>
      <c r="D21">
        <f>Web!I23</f>
        <v>75</v>
      </c>
      <c r="E21">
        <f>Web!J23</f>
        <v>744</v>
      </c>
      <c r="F21">
        <f>Web!K23</f>
        <v>170.45</v>
      </c>
      <c r="G21">
        <f>Web!L23</f>
        <v>154.5</v>
      </c>
      <c r="H21">
        <f>Web!M23</f>
        <v>155</v>
      </c>
      <c r="L21" t="s">
        <v>9</v>
      </c>
      <c r="M21">
        <v>1</v>
      </c>
      <c r="N21" s="104">
        <f>mobile!H19</f>
        <v>40</v>
      </c>
      <c r="O21" s="101">
        <f t="shared" ref="O21:O23" si="1">M21*N21</f>
        <v>40</v>
      </c>
      <c r="P21">
        <v>17</v>
      </c>
      <c r="Q21">
        <v>41</v>
      </c>
      <c r="R21">
        <v>40.125</v>
      </c>
      <c r="S21">
        <v>41</v>
      </c>
    </row>
    <row r="22" spans="1:19" x14ac:dyDescent="0.25">
      <c r="A22" t="str">
        <f>Web!F24</f>
        <v>Jr Developer</v>
      </c>
      <c r="B22">
        <f>Web!G24</f>
        <v>2</v>
      </c>
      <c r="C22">
        <f>Web!H24</f>
        <v>40</v>
      </c>
      <c r="D22">
        <f>Web!I24</f>
        <v>80</v>
      </c>
      <c r="L22" t="s">
        <v>11</v>
      </c>
      <c r="M22">
        <v>1</v>
      </c>
      <c r="N22" s="104">
        <f>mobile!H20</f>
        <v>42</v>
      </c>
      <c r="O22" s="101">
        <f t="shared" si="1"/>
        <v>42</v>
      </c>
    </row>
    <row r="23" spans="1:19" x14ac:dyDescent="0.25">
      <c r="A23" t="str">
        <f>Web!F25</f>
        <v>PM</v>
      </c>
      <c r="B23">
        <f>Web!G25</f>
        <v>1</v>
      </c>
      <c r="C23">
        <f>Web!H25</f>
        <v>15.450000000000001</v>
      </c>
      <c r="D23">
        <f>Web!I25</f>
        <v>15.450000000000001</v>
      </c>
      <c r="L23" t="s">
        <v>39</v>
      </c>
      <c r="M23">
        <v>1.5</v>
      </c>
      <c r="N23" s="104">
        <f>mobile!H21</f>
        <v>27.745833333333334</v>
      </c>
      <c r="O23" s="101">
        <f t="shared" si="1"/>
        <v>41.618749999999999</v>
      </c>
    </row>
    <row r="24" spans="1:19" x14ac:dyDescent="0.25">
      <c r="A24" t="str">
        <f>Web!F26</f>
        <v>BA</v>
      </c>
      <c r="B24">
        <f>Web!G26</f>
        <v>1</v>
      </c>
      <c r="C24">
        <f>Web!H26</f>
        <v>8</v>
      </c>
      <c r="D24">
        <f>Web!I26</f>
        <v>8</v>
      </c>
      <c r="L24" t="s">
        <v>40</v>
      </c>
      <c r="M24">
        <v>1</v>
      </c>
      <c r="O24">
        <v>0</v>
      </c>
    </row>
    <row r="25" spans="1:19" x14ac:dyDescent="0.25">
      <c r="A25" t="str">
        <f>Web!F27</f>
        <v>Tech writer</v>
      </c>
      <c r="B25">
        <f>Web!G27</f>
        <v>1</v>
      </c>
      <c r="C25">
        <f>Web!H27</f>
        <v>4</v>
      </c>
      <c r="D25">
        <f>Web!I27</f>
        <v>4</v>
      </c>
      <c r="L25" s="71" t="s">
        <v>20</v>
      </c>
      <c r="M25" s="71"/>
      <c r="N25" s="71"/>
      <c r="O25" s="71">
        <f>SUM(O20:O24)</f>
        <v>127.61875000000001</v>
      </c>
      <c r="Q25" s="70" t="s">
        <v>320</v>
      </c>
    </row>
    <row r="26" spans="1:19" x14ac:dyDescent="0.25">
      <c r="A26" t="str">
        <f>Web!F28</f>
        <v>QA</v>
      </c>
      <c r="B26">
        <f>Web!G28</f>
        <v>2</v>
      </c>
      <c r="C26">
        <f>Web!H28</f>
        <v>38.762500000000003</v>
      </c>
      <c r="D26">
        <f>Web!I28</f>
        <v>77.525000000000006</v>
      </c>
      <c r="L26" s="70" t="s">
        <v>21</v>
      </c>
      <c r="M26" s="70">
        <f>O25</f>
        <v>127.61875000000001</v>
      </c>
      <c r="N26" t="s">
        <v>22</v>
      </c>
      <c r="Q26" s="106">
        <f>M26/20</f>
        <v>6.3809374999999999</v>
      </c>
    </row>
    <row r="27" spans="1:19" x14ac:dyDescent="0.25">
      <c r="A27" s="71" t="str">
        <f>Web!F29</f>
        <v>Total</v>
      </c>
      <c r="B27" s="71">
        <f>Web!G29</f>
        <v>10.5</v>
      </c>
      <c r="C27" s="71">
        <f>Web!H29</f>
        <v>149.04583333333335</v>
      </c>
      <c r="D27" s="71">
        <f>Web!I29</f>
        <v>267.97500000000002</v>
      </c>
      <c r="L27" s="70" t="s">
        <v>23</v>
      </c>
      <c r="M27" s="105">
        <f>mobile!G25</f>
        <v>73.745833333333337</v>
      </c>
      <c r="N27" t="s">
        <v>22</v>
      </c>
      <c r="Q27" s="107">
        <f>M27/20</f>
        <v>3.6872916666666669</v>
      </c>
    </row>
    <row r="28" spans="1:19" x14ac:dyDescent="0.25">
      <c r="A28">
        <f>Web!F30</f>
        <v>0</v>
      </c>
      <c r="B28">
        <f>Web!G30</f>
        <v>0</v>
      </c>
      <c r="C28">
        <f>Web!H30</f>
        <v>0</v>
      </c>
      <c r="D28">
        <f>Web!I30</f>
        <v>0</v>
      </c>
      <c r="G28" s="70" t="s">
        <v>320</v>
      </c>
    </row>
    <row r="29" spans="1:19" x14ac:dyDescent="0.25">
      <c r="A29" s="70" t="str">
        <f>Web!F31</f>
        <v>Effort</v>
      </c>
      <c r="B29" s="70">
        <f>Web!G31</f>
        <v>267.97500000000002</v>
      </c>
      <c r="C29" s="70" t="str">
        <f>Web!H31</f>
        <v xml:space="preserve"> + 2 Days (Deployment)</v>
      </c>
      <c r="D29" s="70"/>
      <c r="G29" s="106">
        <f>Web!L31</f>
        <v>13.398750000000001</v>
      </c>
    </row>
    <row r="30" spans="1:19" x14ac:dyDescent="0.25">
      <c r="A30" s="70" t="str">
        <f>Web!F32</f>
        <v>Delivery Time</v>
      </c>
      <c r="B30" s="70">
        <f>Web!G32</f>
        <v>96.095833333333331</v>
      </c>
      <c r="C30" s="70" t="str">
        <f>Web!H32</f>
        <v xml:space="preserve"> + 2 Days (Deployment)</v>
      </c>
      <c r="D30" s="70"/>
      <c r="G30" s="107">
        <f>Web!L32</f>
        <v>4.8047916666666666</v>
      </c>
    </row>
    <row r="32" spans="1:19" x14ac:dyDescent="0.25">
      <c r="J32" s="86" t="s">
        <v>3</v>
      </c>
      <c r="K32" s="70" t="s">
        <v>320</v>
      </c>
    </row>
    <row r="33" spans="9:11" x14ac:dyDescent="0.25">
      <c r="I33" s="70" t="s">
        <v>333</v>
      </c>
      <c r="J33" s="87">
        <f>SUM(B14,M11)</f>
        <v>617.20625000000007</v>
      </c>
      <c r="K33" s="87">
        <f>J33/20</f>
        <v>30.860312500000003</v>
      </c>
    </row>
    <row r="34" spans="9:11" x14ac:dyDescent="0.25">
      <c r="I34" s="70" t="s">
        <v>330</v>
      </c>
      <c r="J34" s="87">
        <f>SUM(B29,M26)</f>
        <v>395.59375</v>
      </c>
      <c r="K34" s="87">
        <f t="shared" ref="K34:K36" si="2">J34/20</f>
        <v>19.779687500000001</v>
      </c>
    </row>
    <row r="35" spans="9:11" x14ac:dyDescent="0.25">
      <c r="I35" s="70" t="s">
        <v>331</v>
      </c>
      <c r="J35" s="87">
        <f>B15</f>
        <v>143.75833333333335</v>
      </c>
      <c r="K35" s="87">
        <f t="shared" si="2"/>
        <v>7.1879166666666681</v>
      </c>
    </row>
    <row r="36" spans="9:11" x14ac:dyDescent="0.25">
      <c r="I36" s="70" t="s">
        <v>332</v>
      </c>
      <c r="J36" s="87">
        <f>B30</f>
        <v>96.095833333333331</v>
      </c>
      <c r="K36" s="87">
        <f t="shared" si="2"/>
        <v>4.8047916666666666</v>
      </c>
    </row>
  </sheetData>
  <mergeCells count="8">
    <mergeCell ref="L1:O1"/>
    <mergeCell ref="A3:D3"/>
    <mergeCell ref="L3:O3"/>
    <mergeCell ref="A18:D18"/>
    <mergeCell ref="L18:O18"/>
    <mergeCell ref="A2:D2"/>
    <mergeCell ref="L2:O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29"/>
  <sheetViews>
    <sheetView zoomScale="80" zoomScaleNormal="80" workbookViewId="0">
      <selection activeCell="I35" sqref="I35"/>
    </sheetView>
  </sheetViews>
  <sheetFormatPr defaultColWidth="10.875" defaultRowHeight="15.75" x14ac:dyDescent="0.25"/>
  <cols>
    <col min="1" max="1" width="7.5" style="1" customWidth="1"/>
    <col min="2" max="2" width="100" style="2" customWidth="1"/>
    <col min="3" max="4" width="10" style="1" customWidth="1"/>
    <col min="5" max="5" width="13.875" style="3" customWidth="1"/>
    <col min="6" max="6" width="19.125" style="2" customWidth="1"/>
    <col min="7" max="7" width="12.75" style="2" customWidth="1"/>
    <col min="8" max="8" width="10.875" style="2"/>
    <col min="9" max="9" width="10.75" style="2" customWidth="1"/>
    <col min="10" max="10" width="0.25" style="2" hidden="1" customWidth="1"/>
    <col min="11" max="11" width="10.875" style="2" hidden="1"/>
    <col min="12" max="12" width="10.875" style="2"/>
    <col min="13" max="13" width="13.5" style="2" customWidth="1"/>
    <col min="14" max="1023" width="10.875" style="2"/>
  </cols>
  <sheetData>
    <row r="1" spans="1:13" ht="15.75" customHeight="1" x14ac:dyDescent="0.25">
      <c r="A1" s="4"/>
      <c r="B1" s="4"/>
      <c r="C1" s="5"/>
      <c r="D1" s="5"/>
      <c r="E1" s="6"/>
    </row>
    <row r="2" spans="1:13" ht="15.75" customHeight="1" x14ac:dyDescent="0.25">
      <c r="A2" s="6"/>
      <c r="B2" s="6"/>
      <c r="C2" s="5"/>
      <c r="D2" s="5"/>
      <c r="E2" s="6"/>
    </row>
    <row r="3" spans="1:13" ht="15.75" customHeight="1" x14ac:dyDescent="0.25">
      <c r="A3" s="6"/>
      <c r="B3" s="7" t="s">
        <v>36</v>
      </c>
      <c r="C3" s="5"/>
      <c r="D3" s="5"/>
      <c r="E3" s="8" t="s">
        <v>0</v>
      </c>
    </row>
    <row r="4" spans="1:13" ht="15.75" customHeight="1" x14ac:dyDescent="0.25">
      <c r="A4" s="6"/>
      <c r="B4" s="5"/>
      <c r="C4" s="5"/>
      <c r="D4" s="5"/>
      <c r="E4" s="9" t="s">
        <v>30</v>
      </c>
    </row>
    <row r="5" spans="1:13" ht="15.75" customHeight="1" x14ac:dyDescent="0.25">
      <c r="A5" s="10"/>
      <c r="B5" s="10"/>
      <c r="C5" s="11"/>
      <c r="D5" s="11"/>
      <c r="E5" s="10"/>
      <c r="F5" s="12" t="s">
        <v>307</v>
      </c>
    </row>
    <row r="6" spans="1:13" s="20" customFormat="1" ht="18" customHeight="1" x14ac:dyDescent="0.25">
      <c r="A6" s="69"/>
      <c r="B6" s="14" t="s">
        <v>1</v>
      </c>
      <c r="C6" s="95" t="s">
        <v>302</v>
      </c>
      <c r="D6" s="95"/>
      <c r="E6" s="95"/>
      <c r="F6" s="16"/>
      <c r="G6" s="17" t="s">
        <v>4</v>
      </c>
      <c r="H6" s="18" t="s">
        <v>3</v>
      </c>
      <c r="I6" s="18" t="s">
        <v>5</v>
      </c>
      <c r="J6" s="19"/>
      <c r="K6" s="19"/>
    </row>
    <row r="7" spans="1:13" s="20" customFormat="1" ht="30" x14ac:dyDescent="0.25">
      <c r="A7" s="69"/>
      <c r="B7" s="21"/>
      <c r="C7" s="15" t="s">
        <v>2</v>
      </c>
      <c r="D7" s="15" t="s">
        <v>327</v>
      </c>
      <c r="E7" s="69" t="s">
        <v>3</v>
      </c>
      <c r="F7" s="56" t="s">
        <v>38</v>
      </c>
      <c r="G7" s="24">
        <v>1</v>
      </c>
      <c r="H7" s="25">
        <v>4</v>
      </c>
      <c r="I7" s="26">
        <f>G7*H7</f>
        <v>4</v>
      </c>
      <c r="J7" s="19"/>
      <c r="K7" s="19"/>
      <c r="L7" s="27"/>
      <c r="M7" s="28"/>
    </row>
    <row r="8" spans="1:13" s="20" customFormat="1" ht="18" customHeight="1" x14ac:dyDescent="0.25">
      <c r="A8" s="69"/>
      <c r="B8" s="21" t="s">
        <v>15</v>
      </c>
      <c r="C8" s="21"/>
      <c r="D8" s="21"/>
      <c r="E8" s="21"/>
      <c r="F8" s="57" t="s">
        <v>9</v>
      </c>
      <c r="G8" s="24">
        <v>1</v>
      </c>
      <c r="H8" s="25">
        <v>70</v>
      </c>
      <c r="I8" s="26">
        <f t="shared" ref="I8:I10" si="0">G8*H8</f>
        <v>70</v>
      </c>
      <c r="J8" s="91">
        <f>SUM(E9:E45)</f>
        <v>52.125</v>
      </c>
      <c r="K8" s="92">
        <f>SUM(I8:I9)</f>
        <v>140</v>
      </c>
      <c r="L8" s="93">
        <f>SUM(E9:E124)</f>
        <v>140.125</v>
      </c>
      <c r="M8" s="94">
        <f>SUM(I8:I9)</f>
        <v>140</v>
      </c>
    </row>
    <row r="9" spans="1:13" s="20" customFormat="1" ht="18" customHeight="1" x14ac:dyDescent="0.25">
      <c r="A9" s="29"/>
      <c r="B9" s="78" t="s">
        <v>17</v>
      </c>
      <c r="C9" s="29">
        <v>8</v>
      </c>
      <c r="D9" s="29">
        <f>E9</f>
        <v>1</v>
      </c>
      <c r="E9" s="29">
        <f>SUM(C9/8)</f>
        <v>1</v>
      </c>
      <c r="F9" s="57" t="s">
        <v>11</v>
      </c>
      <c r="G9" s="24">
        <v>1</v>
      </c>
      <c r="H9" s="25">
        <v>70</v>
      </c>
      <c r="I9" s="26">
        <f t="shared" si="0"/>
        <v>70</v>
      </c>
      <c r="J9" s="91"/>
      <c r="K9" s="92"/>
      <c r="L9" s="93"/>
      <c r="M9" s="94"/>
    </row>
    <row r="10" spans="1:13" s="31" customFormat="1" ht="18" customHeight="1" x14ac:dyDescent="0.25">
      <c r="A10" s="102"/>
      <c r="B10" s="78" t="s">
        <v>335</v>
      </c>
      <c r="C10" s="102">
        <v>8</v>
      </c>
      <c r="D10" s="102">
        <f t="shared" ref="D10:D23" si="1">E10</f>
        <v>1</v>
      </c>
      <c r="E10" s="102">
        <f>C10/8</f>
        <v>1</v>
      </c>
      <c r="F10" s="57" t="s">
        <v>39</v>
      </c>
      <c r="G10" s="24">
        <v>1.5</v>
      </c>
      <c r="H10" s="35">
        <f>SUM(E126:E127)/G10</f>
        <v>45.370833333333337</v>
      </c>
      <c r="I10" s="26">
        <f t="shared" si="0"/>
        <v>68.056250000000006</v>
      </c>
      <c r="J10" s="19"/>
      <c r="K10" s="19"/>
      <c r="L10" s="27"/>
      <c r="M10" s="28"/>
    </row>
    <row r="11" spans="1:13" s="31" customFormat="1" ht="18" customHeight="1" x14ac:dyDescent="0.25">
      <c r="A11" s="102"/>
      <c r="B11" s="78" t="s">
        <v>336</v>
      </c>
      <c r="C11" s="102">
        <v>16</v>
      </c>
      <c r="D11" s="102">
        <f t="shared" si="1"/>
        <v>2</v>
      </c>
      <c r="E11" s="102">
        <f t="shared" ref="E11:E23" si="2">C11/8</f>
        <v>2</v>
      </c>
      <c r="F11" s="58" t="s">
        <v>40</v>
      </c>
      <c r="G11" s="59">
        <v>1</v>
      </c>
      <c r="H11" s="60"/>
      <c r="I11" s="61"/>
      <c r="J11" s="19"/>
      <c r="K11" s="19"/>
      <c r="L11" s="27"/>
      <c r="M11" s="28"/>
    </row>
    <row r="12" spans="1:13" s="31" customFormat="1" ht="18" customHeight="1" x14ac:dyDescent="0.25">
      <c r="A12" s="102"/>
      <c r="B12" s="78" t="s">
        <v>337</v>
      </c>
      <c r="C12" s="102">
        <v>20</v>
      </c>
      <c r="D12" s="102">
        <f t="shared" si="1"/>
        <v>2.5</v>
      </c>
      <c r="E12" s="102">
        <f t="shared" si="2"/>
        <v>2.5</v>
      </c>
      <c r="F12" s="31" t="s">
        <v>20</v>
      </c>
      <c r="I12" s="81">
        <f>SUM(I7:I11)</f>
        <v>212.05625000000001</v>
      </c>
      <c r="J12" s="19"/>
      <c r="K12" s="19"/>
      <c r="L12" s="27"/>
      <c r="M12" s="28"/>
    </row>
    <row r="13" spans="1:13" s="31" customFormat="1" ht="18" customHeight="1" x14ac:dyDescent="0.25">
      <c r="A13" s="102"/>
      <c r="B13" s="78" t="s">
        <v>338</v>
      </c>
      <c r="C13" s="102">
        <v>10</v>
      </c>
      <c r="D13" s="102">
        <f t="shared" si="1"/>
        <v>1.25</v>
      </c>
      <c r="E13" s="102">
        <f t="shared" si="2"/>
        <v>1.25</v>
      </c>
      <c r="F13" s="31" t="s">
        <v>21</v>
      </c>
      <c r="G13" s="38">
        <f>I12</f>
        <v>212.05625000000001</v>
      </c>
      <c r="H13" s="39" t="s">
        <v>22</v>
      </c>
      <c r="J13" s="19"/>
      <c r="K13" s="19"/>
      <c r="L13" s="27"/>
      <c r="M13" s="28"/>
    </row>
    <row r="14" spans="1:13" s="31" customFormat="1" ht="15.75" customHeight="1" x14ac:dyDescent="0.25">
      <c r="A14" s="102"/>
      <c r="B14" s="78" t="s">
        <v>339</v>
      </c>
      <c r="C14" s="102">
        <v>10</v>
      </c>
      <c r="D14" s="102">
        <f t="shared" si="1"/>
        <v>1.25</v>
      </c>
      <c r="E14" s="102">
        <f t="shared" si="2"/>
        <v>1.25</v>
      </c>
      <c r="F14" s="31" t="s">
        <v>23</v>
      </c>
      <c r="G14" s="38">
        <f>SUM(H10,H9,H7)</f>
        <v>119.37083333333334</v>
      </c>
      <c r="H14" s="39" t="s">
        <v>22</v>
      </c>
      <c r="J14" s="37"/>
      <c r="K14" s="20"/>
    </row>
    <row r="15" spans="1:13" s="31" customFormat="1" ht="18" customHeight="1" x14ac:dyDescent="0.25">
      <c r="A15" s="102"/>
      <c r="B15" s="78" t="s">
        <v>340</v>
      </c>
      <c r="C15" s="102">
        <v>8</v>
      </c>
      <c r="D15" s="102">
        <f t="shared" si="1"/>
        <v>1</v>
      </c>
      <c r="E15" s="102">
        <f t="shared" si="2"/>
        <v>1</v>
      </c>
      <c r="F15" s="42"/>
      <c r="G15" s="41"/>
      <c r="H15" s="41"/>
      <c r="I15" s="42"/>
      <c r="J15" s="20"/>
    </row>
    <row r="16" spans="1:13" s="31" customFormat="1" x14ac:dyDescent="0.25">
      <c r="A16" s="102"/>
      <c r="B16" s="78" t="s">
        <v>341</v>
      </c>
      <c r="C16" s="102">
        <v>10</v>
      </c>
      <c r="D16" s="102">
        <f t="shared" si="1"/>
        <v>1.25</v>
      </c>
      <c r="E16" s="102">
        <f t="shared" si="2"/>
        <v>1.25</v>
      </c>
      <c r="J16" s="20"/>
    </row>
    <row r="17" spans="1:13" s="31" customFormat="1" x14ac:dyDescent="0.25">
      <c r="A17" s="102"/>
      <c r="B17" s="78" t="s">
        <v>342</v>
      </c>
      <c r="C17" s="102">
        <v>10</v>
      </c>
      <c r="D17" s="102">
        <f t="shared" si="1"/>
        <v>1.25</v>
      </c>
      <c r="E17" s="102">
        <f t="shared" si="2"/>
        <v>1.25</v>
      </c>
      <c r="F17" s="16"/>
      <c r="G17" s="17" t="s">
        <v>4</v>
      </c>
      <c r="H17" s="18" t="s">
        <v>3</v>
      </c>
      <c r="I17" s="18" t="s">
        <v>5</v>
      </c>
      <c r="J17" s="19"/>
      <c r="K17" s="19"/>
      <c r="L17" s="20"/>
      <c r="M17" s="20"/>
    </row>
    <row r="18" spans="1:13" s="31" customFormat="1" ht="30" x14ac:dyDescent="0.25">
      <c r="A18" s="102"/>
      <c r="B18" s="78" t="s">
        <v>343</v>
      </c>
      <c r="C18" s="102">
        <v>10</v>
      </c>
      <c r="D18" s="102">
        <f t="shared" si="1"/>
        <v>1.25</v>
      </c>
      <c r="E18" s="102">
        <f t="shared" si="2"/>
        <v>1.25</v>
      </c>
      <c r="F18" s="56" t="s">
        <v>38</v>
      </c>
      <c r="G18" s="24">
        <v>1</v>
      </c>
      <c r="H18" s="25">
        <v>4</v>
      </c>
      <c r="I18" s="26">
        <f>G18*H18</f>
        <v>4</v>
      </c>
      <c r="J18" s="19"/>
      <c r="K18" s="19"/>
      <c r="L18" s="27"/>
      <c r="M18" s="28"/>
    </row>
    <row r="19" spans="1:13" s="31" customFormat="1" ht="18.75" customHeight="1" x14ac:dyDescent="0.25">
      <c r="A19" s="102"/>
      <c r="B19" s="78" t="s">
        <v>344</v>
      </c>
      <c r="C19" s="102">
        <v>12</v>
      </c>
      <c r="D19" s="102">
        <f t="shared" si="1"/>
        <v>1.5</v>
      </c>
      <c r="E19" s="102">
        <f t="shared" si="2"/>
        <v>1.5</v>
      </c>
      <c r="F19" s="57" t="s">
        <v>9</v>
      </c>
      <c r="G19" s="24">
        <v>1</v>
      </c>
      <c r="H19" s="25">
        <v>40</v>
      </c>
      <c r="I19" s="26">
        <f t="shared" ref="I19:I21" si="3">G19*H19</f>
        <v>40</v>
      </c>
      <c r="J19" s="91">
        <f>SUM(E34:E49)</f>
        <v>17</v>
      </c>
      <c r="K19" s="92">
        <f>SUM(I19:I20)</f>
        <v>82</v>
      </c>
      <c r="L19" s="93">
        <f>SUM(D9:D124)</f>
        <v>81.375</v>
      </c>
      <c r="M19" s="94">
        <f>SUM(I19:I20)</f>
        <v>82</v>
      </c>
    </row>
    <row r="20" spans="1:13" s="31" customFormat="1" x14ac:dyDescent="0.25">
      <c r="A20" s="102"/>
      <c r="B20" s="78" t="s">
        <v>345</v>
      </c>
      <c r="C20" s="102">
        <v>16</v>
      </c>
      <c r="D20" s="102">
        <f t="shared" si="1"/>
        <v>2</v>
      </c>
      <c r="E20" s="102">
        <f t="shared" si="2"/>
        <v>2</v>
      </c>
      <c r="F20" s="57" t="s">
        <v>11</v>
      </c>
      <c r="G20" s="24">
        <v>1</v>
      </c>
      <c r="H20" s="25">
        <v>42</v>
      </c>
      <c r="I20" s="26">
        <f t="shared" si="3"/>
        <v>42</v>
      </c>
      <c r="J20" s="91"/>
      <c r="K20" s="92"/>
      <c r="L20" s="93"/>
      <c r="M20" s="94"/>
    </row>
    <row r="21" spans="1:13" s="31" customFormat="1" x14ac:dyDescent="0.25">
      <c r="A21" s="102"/>
      <c r="B21" s="78" t="s">
        <v>346</v>
      </c>
      <c r="C21" s="102">
        <v>16</v>
      </c>
      <c r="D21" s="102">
        <f t="shared" si="1"/>
        <v>2</v>
      </c>
      <c r="E21" s="102">
        <f t="shared" si="2"/>
        <v>2</v>
      </c>
      <c r="F21" s="57" t="s">
        <v>39</v>
      </c>
      <c r="G21" s="24">
        <v>1.5</v>
      </c>
      <c r="H21" s="35">
        <f>SUM(D126:D127)/G21</f>
        <v>27.745833333333334</v>
      </c>
      <c r="I21" s="26">
        <f t="shared" si="3"/>
        <v>41.618749999999999</v>
      </c>
      <c r="J21" s="19"/>
      <c r="K21" s="19"/>
      <c r="L21" s="27"/>
      <c r="M21" s="28"/>
    </row>
    <row r="22" spans="1:13" s="31" customFormat="1" x14ac:dyDescent="0.25">
      <c r="A22" s="102"/>
      <c r="B22" s="78" t="s">
        <v>347</v>
      </c>
      <c r="C22" s="102">
        <v>10</v>
      </c>
      <c r="D22" s="102">
        <f t="shared" si="1"/>
        <v>1.25</v>
      </c>
      <c r="E22" s="102">
        <f t="shared" si="2"/>
        <v>1.25</v>
      </c>
      <c r="F22" s="58" t="s">
        <v>40</v>
      </c>
      <c r="G22" s="59">
        <v>1</v>
      </c>
      <c r="H22" s="60"/>
      <c r="I22" s="61">
        <f>G22*H22</f>
        <v>0</v>
      </c>
      <c r="J22" s="19"/>
      <c r="K22" s="19"/>
      <c r="L22" s="27"/>
      <c r="M22" s="28"/>
    </row>
    <row r="23" spans="1:13" s="31" customFormat="1" x14ac:dyDescent="0.25">
      <c r="A23" s="102"/>
      <c r="B23" s="78" t="s">
        <v>348</v>
      </c>
      <c r="C23" s="102">
        <v>10</v>
      </c>
      <c r="D23" s="102">
        <f t="shared" si="1"/>
        <v>1.25</v>
      </c>
      <c r="E23" s="102">
        <f t="shared" si="2"/>
        <v>1.25</v>
      </c>
      <c r="F23" s="31" t="s">
        <v>20</v>
      </c>
      <c r="I23" s="62">
        <f>SUM(I18:I22)</f>
        <v>127.61875000000001</v>
      </c>
      <c r="J23" s="19"/>
      <c r="K23" s="19"/>
      <c r="L23" s="27"/>
      <c r="M23" s="28"/>
    </row>
    <row r="24" spans="1:13" s="31" customFormat="1" x14ac:dyDescent="0.25">
      <c r="A24" s="98"/>
      <c r="B24" s="99" t="s">
        <v>41</v>
      </c>
      <c r="C24" s="98"/>
      <c r="D24" s="98"/>
      <c r="E24" s="32"/>
      <c r="F24" s="31" t="s">
        <v>21</v>
      </c>
      <c r="G24" s="38">
        <f>I23</f>
        <v>127.61875000000001</v>
      </c>
      <c r="H24" s="39" t="s">
        <v>22</v>
      </c>
      <c r="J24" s="19"/>
      <c r="K24" s="19"/>
      <c r="L24" s="27"/>
      <c r="M24" s="28"/>
    </row>
    <row r="25" spans="1:13" s="31" customFormat="1" x14ac:dyDescent="0.25">
      <c r="A25" s="96"/>
      <c r="B25" s="78" t="s">
        <v>316</v>
      </c>
      <c r="C25" s="96">
        <v>24</v>
      </c>
      <c r="D25" s="96">
        <f>E25</f>
        <v>3</v>
      </c>
      <c r="E25" s="29">
        <f>SUM(C25/8)</f>
        <v>3</v>
      </c>
      <c r="F25" s="31" t="s">
        <v>23</v>
      </c>
      <c r="G25" s="38">
        <f>SUM(H21,H20,H18)</f>
        <v>73.745833333333337</v>
      </c>
      <c r="H25" s="39" t="s">
        <v>22</v>
      </c>
      <c r="J25" s="37"/>
      <c r="K25" s="20"/>
    </row>
    <row r="26" spans="1:13" s="31" customFormat="1" x14ac:dyDescent="0.25">
      <c r="A26" s="96"/>
      <c r="B26" s="78" t="s">
        <v>311</v>
      </c>
      <c r="C26" s="96">
        <v>18</v>
      </c>
      <c r="D26" s="96">
        <f t="shared" ref="D26:D27" si="4">E26</f>
        <v>2.25</v>
      </c>
      <c r="E26" s="29">
        <f>SUM(C26/8)</f>
        <v>2.25</v>
      </c>
    </row>
    <row r="27" spans="1:13" s="31" customFormat="1" x14ac:dyDescent="0.25">
      <c r="A27" s="96"/>
      <c r="B27" s="78" t="s">
        <v>44</v>
      </c>
      <c r="C27" s="96">
        <v>12</v>
      </c>
      <c r="D27" s="96">
        <f t="shared" si="4"/>
        <v>1.5</v>
      </c>
      <c r="E27" s="29">
        <f>SUM(C27/8)</f>
        <v>1.5</v>
      </c>
    </row>
    <row r="28" spans="1:13" s="31" customFormat="1" ht="18.75" customHeight="1" x14ac:dyDescent="0.25">
      <c r="A28" s="96"/>
      <c r="B28" s="100" t="s">
        <v>45</v>
      </c>
      <c r="C28" s="96">
        <v>8</v>
      </c>
      <c r="D28" s="96"/>
      <c r="E28" s="29">
        <f>SUM(C28/8)</f>
        <v>1</v>
      </c>
    </row>
    <row r="29" spans="1:13" s="31" customFormat="1" x14ac:dyDescent="0.25">
      <c r="A29" s="96"/>
      <c r="B29" s="78" t="s">
        <v>46</v>
      </c>
      <c r="C29" s="96">
        <v>6</v>
      </c>
      <c r="D29" s="96">
        <f>E29</f>
        <v>0.75</v>
      </c>
      <c r="E29" s="29">
        <f>SUM(C29/8)</f>
        <v>0.75</v>
      </c>
    </row>
    <row r="30" spans="1:13" x14ac:dyDescent="0.25">
      <c r="A30" s="97"/>
      <c r="B30" s="78" t="s">
        <v>315</v>
      </c>
      <c r="C30" s="96">
        <v>15</v>
      </c>
      <c r="D30" s="96">
        <f t="shared" ref="D30:D37" si="5">E30</f>
        <v>1.875</v>
      </c>
      <c r="E30" s="29">
        <f>SUM(C30/8)</f>
        <v>1.875</v>
      </c>
      <c r="F30" s="31"/>
      <c r="G30" s="31"/>
      <c r="H30" s="31"/>
      <c r="I30" s="31"/>
    </row>
    <row r="31" spans="1:13" ht="18.75" customHeight="1" x14ac:dyDescent="0.25">
      <c r="A31" s="96"/>
      <c r="B31" s="78" t="s">
        <v>255</v>
      </c>
      <c r="C31" s="96">
        <v>16</v>
      </c>
      <c r="D31" s="96">
        <f t="shared" si="5"/>
        <v>2</v>
      </c>
      <c r="E31" s="29">
        <f>SUM(C31/8)</f>
        <v>2</v>
      </c>
    </row>
    <row r="32" spans="1:13" ht="18.75" customHeight="1" x14ac:dyDescent="0.25">
      <c r="A32" s="96"/>
      <c r="B32" s="78" t="s">
        <v>256</v>
      </c>
      <c r="C32" s="96">
        <v>16</v>
      </c>
      <c r="D32" s="96">
        <f t="shared" si="5"/>
        <v>2</v>
      </c>
      <c r="E32" s="29">
        <f>SUM(C32/8)</f>
        <v>2</v>
      </c>
    </row>
    <row r="33" spans="1:6" ht="18.75" customHeight="1" x14ac:dyDescent="0.25">
      <c r="A33" s="96"/>
      <c r="B33" s="78" t="s">
        <v>250</v>
      </c>
      <c r="C33" s="96">
        <v>16</v>
      </c>
      <c r="D33" s="96">
        <f t="shared" si="5"/>
        <v>2</v>
      </c>
      <c r="E33" s="29">
        <f>SUM(C33/8)</f>
        <v>2</v>
      </c>
    </row>
    <row r="34" spans="1:6" ht="18.75" customHeight="1" x14ac:dyDescent="0.25">
      <c r="A34" s="96"/>
      <c r="B34" s="78" t="s">
        <v>50</v>
      </c>
      <c r="C34" s="96">
        <v>6</v>
      </c>
      <c r="D34" s="96">
        <f t="shared" si="5"/>
        <v>0.75</v>
      </c>
      <c r="E34" s="29">
        <f>SUM(C34/8)</f>
        <v>0.75</v>
      </c>
    </row>
    <row r="35" spans="1:6" ht="18.75" customHeight="1" x14ac:dyDescent="0.25">
      <c r="A35" s="96"/>
      <c r="B35" s="78" t="s">
        <v>251</v>
      </c>
      <c r="C35" s="96">
        <v>16</v>
      </c>
      <c r="D35" s="96">
        <f t="shared" si="5"/>
        <v>2</v>
      </c>
      <c r="E35" s="29">
        <f>SUM(C35/8)</f>
        <v>2</v>
      </c>
    </row>
    <row r="36" spans="1:6" ht="18.75" customHeight="1" x14ac:dyDescent="0.25">
      <c r="A36" s="96"/>
      <c r="B36" s="78" t="s">
        <v>308</v>
      </c>
      <c r="C36" s="96">
        <v>16</v>
      </c>
      <c r="D36" s="96">
        <f t="shared" si="5"/>
        <v>2</v>
      </c>
      <c r="E36" s="29">
        <f>SUM(C36/8)</f>
        <v>2</v>
      </c>
    </row>
    <row r="37" spans="1:6" ht="18.75" customHeight="1" x14ac:dyDescent="0.25">
      <c r="A37" s="29"/>
      <c r="B37" s="79" t="s">
        <v>252</v>
      </c>
      <c r="C37" s="29">
        <v>10</v>
      </c>
      <c r="D37" s="29">
        <f t="shared" si="5"/>
        <v>1.25</v>
      </c>
      <c r="E37" s="29">
        <f>SUM(C37/8)</f>
        <v>1.25</v>
      </c>
    </row>
    <row r="38" spans="1:6" ht="18.75" customHeight="1" x14ac:dyDescent="0.25">
      <c r="A38" s="29"/>
      <c r="B38" s="43" t="s">
        <v>52</v>
      </c>
      <c r="C38" s="29">
        <v>6</v>
      </c>
      <c r="D38" s="29"/>
      <c r="E38" s="29">
        <f>SUM(C38/8)</f>
        <v>0.75</v>
      </c>
    </row>
    <row r="39" spans="1:6" ht="18.75" customHeight="1" x14ac:dyDescent="0.25">
      <c r="A39" s="29"/>
      <c r="B39" s="79" t="s">
        <v>309</v>
      </c>
      <c r="C39" s="29">
        <v>10</v>
      </c>
      <c r="D39" s="29">
        <f>E39</f>
        <v>1.25</v>
      </c>
      <c r="E39" s="29">
        <f>SUM(C39/8)</f>
        <v>1.25</v>
      </c>
    </row>
    <row r="40" spans="1:6" ht="18.75" customHeight="1" x14ac:dyDescent="0.25">
      <c r="A40" s="29"/>
      <c r="B40" s="79" t="s">
        <v>313</v>
      </c>
      <c r="C40" s="29">
        <v>10</v>
      </c>
      <c r="D40" s="29">
        <f t="shared" ref="D40:D41" si="6">E40</f>
        <v>1.25</v>
      </c>
      <c r="E40" s="29">
        <f>SUM(C40/8)</f>
        <v>1.25</v>
      </c>
    </row>
    <row r="41" spans="1:6" ht="18.75" customHeight="1" x14ac:dyDescent="0.25">
      <c r="A41" s="29"/>
      <c r="B41" s="79" t="s">
        <v>55</v>
      </c>
      <c r="C41" s="29">
        <v>6</v>
      </c>
      <c r="D41" s="29">
        <f t="shared" si="6"/>
        <v>0.75</v>
      </c>
      <c r="E41" s="29">
        <f>SUM(C41/8)</f>
        <v>0.75</v>
      </c>
    </row>
    <row r="42" spans="1:6" ht="18.75" customHeight="1" x14ac:dyDescent="0.25">
      <c r="A42" s="29"/>
      <c r="B42" s="43" t="s">
        <v>56</v>
      </c>
      <c r="C42" s="29">
        <v>6</v>
      </c>
      <c r="D42" s="29"/>
      <c r="E42" s="29">
        <f>SUM(C42/8)</f>
        <v>0.75</v>
      </c>
    </row>
    <row r="43" spans="1:6" ht="18.75" customHeight="1" x14ac:dyDescent="0.25">
      <c r="A43" s="29"/>
      <c r="B43" s="79" t="s">
        <v>57</v>
      </c>
      <c r="C43" s="29">
        <v>10</v>
      </c>
      <c r="D43" s="29">
        <f>E43</f>
        <v>1.25</v>
      </c>
      <c r="E43" s="29">
        <f>SUM(C43/8)</f>
        <v>1.25</v>
      </c>
    </row>
    <row r="44" spans="1:6" ht="18.75" customHeight="1" x14ac:dyDescent="0.25">
      <c r="A44" s="29"/>
      <c r="B44" s="78" t="s">
        <v>58</v>
      </c>
      <c r="C44" s="29">
        <v>10</v>
      </c>
      <c r="D44" s="29">
        <f t="shared" ref="D44:D46" si="7">E44</f>
        <v>1.25</v>
      </c>
      <c r="E44" s="29">
        <f>SUM(C44/8)</f>
        <v>1.25</v>
      </c>
    </row>
    <row r="45" spans="1:6" ht="18.75" customHeight="1" x14ac:dyDescent="0.25">
      <c r="A45" s="29"/>
      <c r="B45" s="79" t="s">
        <v>62</v>
      </c>
      <c r="C45" s="29">
        <v>6</v>
      </c>
      <c r="D45" s="29">
        <f t="shared" si="7"/>
        <v>0.75</v>
      </c>
      <c r="E45" s="29">
        <f>SUM(C45/8)</f>
        <v>0.75</v>
      </c>
    </row>
    <row r="46" spans="1:6" ht="18.75" customHeight="1" x14ac:dyDescent="0.25">
      <c r="A46" s="29"/>
      <c r="B46" s="78" t="s">
        <v>70</v>
      </c>
      <c r="C46" s="29">
        <v>6</v>
      </c>
      <c r="D46" s="29">
        <f t="shared" si="7"/>
        <v>0.75</v>
      </c>
      <c r="E46" s="29">
        <f>SUM(C46/8)</f>
        <v>0.75</v>
      </c>
      <c r="F46" s="52"/>
    </row>
    <row r="47" spans="1:6" ht="18.75" customHeight="1" x14ac:dyDescent="0.25">
      <c r="A47" s="29"/>
      <c r="B47" s="36" t="s">
        <v>71</v>
      </c>
      <c r="C47" s="29">
        <v>6</v>
      </c>
      <c r="D47" s="29"/>
      <c r="E47" s="29">
        <f>SUM(C47/8)</f>
        <v>0.75</v>
      </c>
      <c r="F47" s="52"/>
    </row>
    <row r="48" spans="1:6" ht="18.75" customHeight="1" x14ac:dyDescent="0.25">
      <c r="A48" s="29"/>
      <c r="B48" s="36" t="s">
        <v>72</v>
      </c>
      <c r="C48" s="29">
        <v>6</v>
      </c>
      <c r="D48" s="29"/>
      <c r="E48" s="29">
        <f>SUM(C48/8)</f>
        <v>0.75</v>
      </c>
      <c r="F48" s="52"/>
    </row>
    <row r="49" spans="1:1023" ht="18.75" customHeight="1" x14ac:dyDescent="0.25">
      <c r="A49" s="29"/>
      <c r="B49" s="80" t="s">
        <v>73</v>
      </c>
      <c r="C49" s="29">
        <v>6</v>
      </c>
      <c r="D49" s="29">
        <f>E49</f>
        <v>0.75</v>
      </c>
      <c r="E49" s="29">
        <f>SUM(C49/8)</f>
        <v>0.75</v>
      </c>
      <c r="F49" s="52"/>
    </row>
    <row r="50" spans="1:1023" ht="18.75" customHeight="1" x14ac:dyDescent="0.25">
      <c r="A50" s="29"/>
      <c r="B50" s="78" t="s">
        <v>312</v>
      </c>
      <c r="C50" s="29">
        <v>10</v>
      </c>
      <c r="D50" s="29">
        <f t="shared" ref="D50:D51" si="8">E50</f>
        <v>1.25</v>
      </c>
      <c r="E50" s="29">
        <f>SUM(C50/8)</f>
        <v>1.25</v>
      </c>
      <c r="F50" s="52"/>
    </row>
    <row r="51" spans="1:1023" ht="18.75" customHeight="1" x14ac:dyDescent="0.25">
      <c r="A51" s="29"/>
      <c r="B51" s="78" t="s">
        <v>314</v>
      </c>
      <c r="C51" s="29">
        <v>6</v>
      </c>
      <c r="D51" s="29">
        <f t="shared" si="8"/>
        <v>0.75</v>
      </c>
      <c r="E51" s="29">
        <f>SUM(C51/8)</f>
        <v>0.75</v>
      </c>
      <c r="F51" s="52"/>
    </row>
    <row r="52" spans="1:1023" ht="18.75" customHeight="1" x14ac:dyDescent="0.25">
      <c r="A52" s="29"/>
      <c r="B52" s="36" t="s">
        <v>76</v>
      </c>
      <c r="C52" s="29">
        <v>6</v>
      </c>
      <c r="D52" s="29"/>
      <c r="E52" s="29">
        <f>SUM(C52/8)</f>
        <v>0.75</v>
      </c>
      <c r="F52" s="52"/>
    </row>
    <row r="53" spans="1:1023" ht="18.75" customHeight="1" x14ac:dyDescent="0.25">
      <c r="A53" s="29"/>
      <c r="B53" s="78" t="s">
        <v>310</v>
      </c>
      <c r="C53" s="29">
        <v>6</v>
      </c>
      <c r="D53" s="29">
        <f>E53</f>
        <v>0.75</v>
      </c>
      <c r="E53" s="29">
        <f>SUM(C53/8)</f>
        <v>0.75</v>
      </c>
      <c r="F53" s="52"/>
    </row>
    <row r="54" spans="1:1023" ht="18.75" customHeight="1" x14ac:dyDescent="0.25">
      <c r="A54" s="33"/>
      <c r="B54" s="33" t="s">
        <v>78</v>
      </c>
      <c r="C54" s="32"/>
      <c r="D54" s="32"/>
      <c r="E54" s="32"/>
      <c r="F54" s="52"/>
    </row>
    <row r="55" spans="1:1023" ht="18.75" customHeight="1" x14ac:dyDescent="0.25">
      <c r="A55" s="29"/>
      <c r="B55" s="36" t="s">
        <v>79</v>
      </c>
      <c r="C55" s="29">
        <v>10</v>
      </c>
      <c r="D55" s="29"/>
      <c r="E55" s="29">
        <f>SUM(C55/8)</f>
        <v>1.25</v>
      </c>
      <c r="F55" s="52"/>
    </row>
    <row r="56" spans="1:1023" ht="18.75" customHeight="1" x14ac:dyDescent="0.25">
      <c r="A56" s="29"/>
      <c r="B56" s="36" t="s">
        <v>80</v>
      </c>
      <c r="C56" s="29">
        <v>8</v>
      </c>
      <c r="D56" s="29"/>
      <c r="E56" s="29">
        <f>SUM(C56/8)</f>
        <v>1</v>
      </c>
      <c r="F56" s="52">
        <f>SUM(C9:C53)*0.45</f>
        <v>211.05</v>
      </c>
    </row>
    <row r="57" spans="1:1023" ht="18.75" customHeight="1" x14ac:dyDescent="0.25">
      <c r="A57" s="29"/>
      <c r="B57" s="36" t="s">
        <v>81</v>
      </c>
      <c r="C57" s="29">
        <v>8</v>
      </c>
      <c r="D57" s="29"/>
      <c r="E57" s="29">
        <f>SUM(C57/8)</f>
        <v>1</v>
      </c>
      <c r="F57" s="52"/>
    </row>
    <row r="58" spans="1:1023" ht="18.75" customHeight="1" x14ac:dyDescent="0.25">
      <c r="A58" s="29"/>
      <c r="B58" s="36" t="s">
        <v>82</v>
      </c>
      <c r="C58" s="29">
        <v>10</v>
      </c>
      <c r="D58" s="29"/>
      <c r="E58" s="29">
        <f>SUM(C58/8)</f>
        <v>1.25</v>
      </c>
      <c r="F58" s="52"/>
      <c r="AMH58"/>
      <c r="AMI58"/>
    </row>
    <row r="59" spans="1:1023" ht="18.75" customHeight="1" x14ac:dyDescent="0.25">
      <c r="A59" s="29"/>
      <c r="B59" s="36" t="s">
        <v>83</v>
      </c>
      <c r="C59" s="29">
        <v>8</v>
      </c>
      <c r="D59" s="29"/>
      <c r="E59" s="29">
        <f>SUM(C59/8)</f>
        <v>1</v>
      </c>
      <c r="F59" s="52"/>
    </row>
    <row r="60" spans="1:1023" x14ac:dyDescent="0.25">
      <c r="A60" s="29"/>
      <c r="B60" s="36" t="s">
        <v>84</v>
      </c>
      <c r="C60" s="29">
        <v>8</v>
      </c>
      <c r="D60" s="29"/>
      <c r="E60" s="29">
        <f>SUM(C60/8)</f>
        <v>1</v>
      </c>
    </row>
    <row r="61" spans="1:1023" ht="20.25" customHeight="1" x14ac:dyDescent="0.25">
      <c r="A61" s="29"/>
      <c r="B61" s="36" t="s">
        <v>85</v>
      </c>
      <c r="C61" s="29">
        <v>8</v>
      </c>
      <c r="D61" s="29"/>
      <c r="E61" s="29">
        <f>SUM(C61/8)</f>
        <v>1</v>
      </c>
    </row>
    <row r="62" spans="1:1023" x14ac:dyDescent="0.25">
      <c r="A62" s="29"/>
      <c r="B62" s="36" t="s">
        <v>86</v>
      </c>
      <c r="C62" s="29">
        <v>6</v>
      </c>
      <c r="D62" s="29"/>
      <c r="E62" s="29">
        <f>SUM(C62/8)</f>
        <v>0.75</v>
      </c>
    </row>
    <row r="63" spans="1:1023" x14ac:dyDescent="0.25">
      <c r="A63" s="29"/>
      <c r="B63" s="36" t="s">
        <v>87</v>
      </c>
      <c r="C63" s="29">
        <v>8</v>
      </c>
      <c r="D63" s="29"/>
      <c r="E63" s="29">
        <f>SUM(C63/8)</f>
        <v>1</v>
      </c>
    </row>
    <row r="64" spans="1:1023" x14ac:dyDescent="0.25">
      <c r="A64" s="29"/>
      <c r="B64" s="36" t="s">
        <v>88</v>
      </c>
      <c r="C64" s="29">
        <v>8</v>
      </c>
      <c r="D64" s="29"/>
      <c r="E64" s="29">
        <f>SUM(C64/8)</f>
        <v>1</v>
      </c>
    </row>
    <row r="65" spans="1:5" x14ac:dyDescent="0.25">
      <c r="A65" s="29"/>
      <c r="B65" s="36" t="s">
        <v>89</v>
      </c>
      <c r="C65" s="29">
        <v>8</v>
      </c>
      <c r="D65" s="29"/>
      <c r="E65" s="29">
        <f>SUM(C65/8)</f>
        <v>1</v>
      </c>
    </row>
    <row r="66" spans="1:5" x14ac:dyDescent="0.25">
      <c r="A66" s="29"/>
      <c r="B66" s="36" t="s">
        <v>90</v>
      </c>
      <c r="C66" s="29">
        <v>8</v>
      </c>
      <c r="D66" s="29"/>
      <c r="E66" s="29">
        <f>SUM(C66/8)</f>
        <v>1</v>
      </c>
    </row>
    <row r="67" spans="1:5" x14ac:dyDescent="0.25">
      <c r="A67" s="29"/>
      <c r="B67" s="36" t="s">
        <v>91</v>
      </c>
      <c r="C67" s="29">
        <v>6</v>
      </c>
      <c r="D67" s="29"/>
      <c r="E67" s="29">
        <f>SUM(C67/8)</f>
        <v>0.75</v>
      </c>
    </row>
    <row r="68" spans="1:5" x14ac:dyDescent="0.25">
      <c r="A68" s="29"/>
      <c r="B68" s="36" t="s">
        <v>92</v>
      </c>
      <c r="C68" s="29">
        <v>8</v>
      </c>
      <c r="D68" s="29"/>
      <c r="E68" s="29">
        <f>SUM(C68/8)</f>
        <v>1</v>
      </c>
    </row>
    <row r="69" spans="1:5" x14ac:dyDescent="0.25">
      <c r="A69" s="29"/>
      <c r="B69" s="36" t="s">
        <v>93</v>
      </c>
      <c r="C69" s="29">
        <v>8</v>
      </c>
      <c r="D69" s="29"/>
      <c r="E69" s="29">
        <f>SUM(C69/8)</f>
        <v>1</v>
      </c>
    </row>
    <row r="70" spans="1:5" x14ac:dyDescent="0.25">
      <c r="A70" s="29"/>
      <c r="B70" s="36" t="s">
        <v>94</v>
      </c>
      <c r="C70" s="29">
        <v>8</v>
      </c>
      <c r="D70" s="29"/>
      <c r="E70" s="29">
        <f>SUM(C70/8)</f>
        <v>1</v>
      </c>
    </row>
    <row r="71" spans="1:5" x14ac:dyDescent="0.25">
      <c r="A71" s="29"/>
      <c r="B71" s="36" t="s">
        <v>95</v>
      </c>
      <c r="C71" s="29">
        <v>8</v>
      </c>
      <c r="D71" s="29"/>
      <c r="E71" s="29">
        <f>SUM(C71/8)</f>
        <v>1</v>
      </c>
    </row>
    <row r="72" spans="1:5" x14ac:dyDescent="0.25">
      <c r="A72" s="29"/>
      <c r="B72" s="36" t="s">
        <v>96</v>
      </c>
      <c r="C72" s="29">
        <v>6</v>
      </c>
      <c r="D72" s="29"/>
      <c r="E72" s="29">
        <f>SUM(C72/8)</f>
        <v>0.75</v>
      </c>
    </row>
    <row r="73" spans="1:5" x14ac:dyDescent="0.25">
      <c r="A73" s="29"/>
      <c r="B73" s="36" t="s">
        <v>97</v>
      </c>
      <c r="C73" s="29">
        <v>6</v>
      </c>
      <c r="D73" s="29"/>
      <c r="E73" s="29">
        <f>SUM(C73/8)</f>
        <v>0.75</v>
      </c>
    </row>
    <row r="74" spans="1:5" x14ac:dyDescent="0.25">
      <c r="A74" s="29"/>
      <c r="B74" s="36" t="s">
        <v>98</v>
      </c>
      <c r="C74" s="29">
        <v>6</v>
      </c>
      <c r="D74" s="29"/>
      <c r="E74" s="29">
        <f t="shared" ref="E74:E76" si="9">SUM(C74/8)</f>
        <v>0.75</v>
      </c>
    </row>
    <row r="75" spans="1:5" x14ac:dyDescent="0.25">
      <c r="A75" s="29"/>
      <c r="B75" s="36" t="s">
        <v>99</v>
      </c>
      <c r="C75" s="29">
        <v>6</v>
      </c>
      <c r="D75" s="29"/>
      <c r="E75" s="29">
        <f t="shared" si="9"/>
        <v>0.75</v>
      </c>
    </row>
    <row r="76" spans="1:5" ht="31.5" x14ac:dyDescent="0.25">
      <c r="A76" s="30"/>
      <c r="B76" s="53" t="s">
        <v>303</v>
      </c>
      <c r="C76" s="29">
        <v>8</v>
      </c>
      <c r="D76" s="29"/>
      <c r="E76" s="29">
        <f t="shared" si="9"/>
        <v>1</v>
      </c>
    </row>
    <row r="77" spans="1:5" x14ac:dyDescent="0.25">
      <c r="A77" s="30"/>
      <c r="B77" s="36" t="s">
        <v>101</v>
      </c>
      <c r="C77" s="29">
        <v>8</v>
      </c>
      <c r="D77" s="29"/>
      <c r="E77" s="29">
        <f>SUM(C77/8)</f>
        <v>1</v>
      </c>
    </row>
    <row r="78" spans="1:5" x14ac:dyDescent="0.25">
      <c r="A78" s="29"/>
      <c r="B78" s="36" t="s">
        <v>102</v>
      </c>
      <c r="C78" s="29">
        <v>8</v>
      </c>
      <c r="D78" s="29"/>
      <c r="E78" s="29">
        <f t="shared" ref="E78:E92" si="10">SUM(C78/8)</f>
        <v>1</v>
      </c>
    </row>
    <row r="79" spans="1:5" x14ac:dyDescent="0.25">
      <c r="A79" s="29"/>
      <c r="B79" s="53" t="s">
        <v>103</v>
      </c>
      <c r="C79" s="29">
        <v>8</v>
      </c>
      <c r="D79" s="29"/>
      <c r="E79" s="29">
        <f t="shared" si="10"/>
        <v>1</v>
      </c>
    </row>
    <row r="80" spans="1:5" x14ac:dyDescent="0.25">
      <c r="A80" s="29"/>
      <c r="B80" s="36" t="s">
        <v>104</v>
      </c>
      <c r="C80" s="29">
        <v>8</v>
      </c>
      <c r="D80" s="29"/>
      <c r="E80" s="29">
        <f t="shared" si="10"/>
        <v>1</v>
      </c>
    </row>
    <row r="81" spans="1:5" x14ac:dyDescent="0.25">
      <c r="A81" s="29"/>
      <c r="B81" s="36" t="s">
        <v>105</v>
      </c>
      <c r="C81" s="29">
        <v>8</v>
      </c>
      <c r="D81" s="29"/>
      <c r="E81" s="29">
        <f t="shared" si="10"/>
        <v>1</v>
      </c>
    </row>
    <row r="82" spans="1:5" x14ac:dyDescent="0.25">
      <c r="A82" s="29"/>
      <c r="B82" s="53" t="s">
        <v>106</v>
      </c>
      <c r="C82" s="29">
        <v>8</v>
      </c>
      <c r="D82" s="29"/>
      <c r="E82" s="29">
        <f t="shared" si="10"/>
        <v>1</v>
      </c>
    </row>
    <row r="83" spans="1:5" x14ac:dyDescent="0.25">
      <c r="A83" s="29"/>
      <c r="B83" s="36" t="s">
        <v>107</v>
      </c>
      <c r="C83" s="29">
        <v>6</v>
      </c>
      <c r="D83" s="29"/>
      <c r="E83" s="29">
        <f t="shared" si="10"/>
        <v>0.75</v>
      </c>
    </row>
    <row r="84" spans="1:5" x14ac:dyDescent="0.25">
      <c r="A84" s="33"/>
      <c r="B84" s="33" t="s">
        <v>108</v>
      </c>
      <c r="C84" s="32"/>
      <c r="D84" s="32"/>
      <c r="E84" s="32"/>
    </row>
    <row r="85" spans="1:5" x14ac:dyDescent="0.25">
      <c r="A85" s="29"/>
      <c r="B85" s="36" t="s">
        <v>109</v>
      </c>
      <c r="C85" s="29">
        <v>8</v>
      </c>
      <c r="D85" s="29"/>
      <c r="E85" s="29">
        <f t="shared" si="10"/>
        <v>1</v>
      </c>
    </row>
    <row r="86" spans="1:5" x14ac:dyDescent="0.25">
      <c r="A86" s="29"/>
      <c r="B86" s="36" t="s">
        <v>110</v>
      </c>
      <c r="C86" s="29">
        <v>8</v>
      </c>
      <c r="D86" s="29"/>
      <c r="E86" s="29">
        <f t="shared" si="10"/>
        <v>1</v>
      </c>
    </row>
    <row r="87" spans="1:5" x14ac:dyDescent="0.25">
      <c r="A87" s="29"/>
      <c r="B87" s="36" t="s">
        <v>111</v>
      </c>
      <c r="C87" s="29">
        <v>8</v>
      </c>
      <c r="D87" s="29"/>
      <c r="E87" s="29">
        <f t="shared" si="10"/>
        <v>1</v>
      </c>
    </row>
    <row r="88" spans="1:5" x14ac:dyDescent="0.25">
      <c r="A88" s="29"/>
      <c r="B88" s="36" t="s">
        <v>112</v>
      </c>
      <c r="C88" s="29">
        <v>6</v>
      </c>
      <c r="D88" s="29"/>
      <c r="E88" s="29">
        <f t="shared" si="10"/>
        <v>0.75</v>
      </c>
    </row>
    <row r="89" spans="1:5" x14ac:dyDescent="0.25">
      <c r="A89" s="29"/>
      <c r="B89" s="36" t="s">
        <v>113</v>
      </c>
      <c r="C89" s="29">
        <v>6</v>
      </c>
      <c r="D89" s="29"/>
      <c r="E89" s="29">
        <f t="shared" si="10"/>
        <v>0.75</v>
      </c>
    </row>
    <row r="90" spans="1:5" x14ac:dyDescent="0.25">
      <c r="A90" s="29"/>
      <c r="B90" s="36" t="s">
        <v>114</v>
      </c>
      <c r="C90" s="29">
        <v>8</v>
      </c>
      <c r="D90" s="29"/>
      <c r="E90" s="29">
        <f t="shared" si="10"/>
        <v>1</v>
      </c>
    </row>
    <row r="91" spans="1:5" x14ac:dyDescent="0.25">
      <c r="A91" s="29"/>
      <c r="B91" s="53" t="s">
        <v>115</v>
      </c>
      <c r="C91" s="29">
        <v>8</v>
      </c>
      <c r="D91" s="29"/>
      <c r="E91" s="29">
        <f t="shared" si="10"/>
        <v>1</v>
      </c>
    </row>
    <row r="92" spans="1:5" x14ac:dyDescent="0.25">
      <c r="A92" s="29"/>
      <c r="B92" s="36" t="s">
        <v>116</v>
      </c>
      <c r="C92" s="29">
        <v>8</v>
      </c>
      <c r="D92" s="29"/>
      <c r="E92" s="29">
        <f t="shared" si="10"/>
        <v>1</v>
      </c>
    </row>
    <row r="93" spans="1:5" x14ac:dyDescent="0.25">
      <c r="A93" s="33"/>
      <c r="B93" s="33" t="s">
        <v>117</v>
      </c>
      <c r="C93" s="33"/>
      <c r="D93" s="33"/>
      <c r="E93" s="33"/>
    </row>
    <row r="94" spans="1:5" ht="31.5" x14ac:dyDescent="0.25">
      <c r="A94" s="29"/>
      <c r="B94" s="53" t="s">
        <v>304</v>
      </c>
      <c r="C94" s="29">
        <v>8</v>
      </c>
      <c r="D94" s="29"/>
      <c r="E94" s="29">
        <f>SUM(C94/8)</f>
        <v>1</v>
      </c>
    </row>
    <row r="95" spans="1:5" x14ac:dyDescent="0.25">
      <c r="A95" s="29"/>
      <c r="B95" s="36" t="s">
        <v>119</v>
      </c>
      <c r="C95" s="29">
        <v>8</v>
      </c>
      <c r="D95" s="29"/>
      <c r="E95" s="29">
        <f t="shared" ref="E95:E113" si="11">SUM(C95/8)</f>
        <v>1</v>
      </c>
    </row>
    <row r="96" spans="1:5" x14ac:dyDescent="0.25">
      <c r="A96" s="29"/>
      <c r="B96" s="36" t="s">
        <v>120</v>
      </c>
      <c r="C96" s="29">
        <v>6</v>
      </c>
      <c r="D96" s="29"/>
      <c r="E96" s="29">
        <f t="shared" si="11"/>
        <v>0.75</v>
      </c>
    </row>
    <row r="97" spans="1:5" x14ac:dyDescent="0.25">
      <c r="A97" s="29"/>
      <c r="B97" s="36" t="s">
        <v>121</v>
      </c>
      <c r="C97" s="29">
        <v>8</v>
      </c>
      <c r="D97" s="29"/>
      <c r="E97" s="29">
        <f t="shared" si="11"/>
        <v>1</v>
      </c>
    </row>
    <row r="98" spans="1:5" x14ac:dyDescent="0.25">
      <c r="A98" s="29"/>
      <c r="B98" s="36" t="s">
        <v>122</v>
      </c>
      <c r="C98" s="29">
        <v>8</v>
      </c>
      <c r="D98" s="29"/>
      <c r="E98" s="29">
        <f t="shared" si="11"/>
        <v>1</v>
      </c>
    </row>
    <row r="99" spans="1:5" ht="31.5" x14ac:dyDescent="0.25">
      <c r="A99" s="29"/>
      <c r="B99" s="53" t="s">
        <v>123</v>
      </c>
      <c r="C99" s="29">
        <v>8</v>
      </c>
      <c r="D99" s="29"/>
      <c r="E99" s="29">
        <f t="shared" si="11"/>
        <v>1</v>
      </c>
    </row>
    <row r="100" spans="1:5" x14ac:dyDescent="0.25">
      <c r="A100" s="29"/>
      <c r="B100" s="36" t="s">
        <v>124</v>
      </c>
      <c r="C100" s="29">
        <v>8</v>
      </c>
      <c r="D100" s="29"/>
      <c r="E100" s="29">
        <f t="shared" si="11"/>
        <v>1</v>
      </c>
    </row>
    <row r="101" spans="1:5" x14ac:dyDescent="0.25">
      <c r="A101" s="29"/>
      <c r="B101" s="36" t="s">
        <v>125</v>
      </c>
      <c r="C101" s="29">
        <v>6</v>
      </c>
      <c r="D101" s="29"/>
      <c r="E101" s="29">
        <f t="shared" si="11"/>
        <v>0.75</v>
      </c>
    </row>
    <row r="102" spans="1:5" x14ac:dyDescent="0.25">
      <c r="A102" s="29"/>
      <c r="B102" s="36" t="s">
        <v>126</v>
      </c>
      <c r="C102" s="29">
        <v>8</v>
      </c>
      <c r="D102" s="29"/>
      <c r="E102" s="29">
        <f t="shared" si="11"/>
        <v>1</v>
      </c>
    </row>
    <row r="103" spans="1:5" x14ac:dyDescent="0.25">
      <c r="A103" s="29"/>
      <c r="B103" s="53" t="s">
        <v>127</v>
      </c>
      <c r="C103" s="29">
        <v>8</v>
      </c>
      <c r="D103" s="29"/>
      <c r="E103" s="29">
        <f t="shared" si="11"/>
        <v>1</v>
      </c>
    </row>
    <row r="104" spans="1:5" x14ac:dyDescent="0.25">
      <c r="A104" s="30"/>
      <c r="B104" s="36" t="s">
        <v>128</v>
      </c>
      <c r="C104" s="29">
        <v>6</v>
      </c>
      <c r="D104" s="29"/>
      <c r="E104" s="29">
        <f t="shared" si="11"/>
        <v>0.75</v>
      </c>
    </row>
    <row r="105" spans="1:5" x14ac:dyDescent="0.25">
      <c r="A105" s="30"/>
      <c r="B105" s="36" t="s">
        <v>129</v>
      </c>
      <c r="C105" s="29">
        <v>8</v>
      </c>
      <c r="D105" s="29"/>
      <c r="E105" s="29">
        <f t="shared" si="11"/>
        <v>1</v>
      </c>
    </row>
    <row r="106" spans="1:5" x14ac:dyDescent="0.25">
      <c r="A106" s="30"/>
      <c r="B106" s="36" t="s">
        <v>130</v>
      </c>
      <c r="C106" s="29">
        <v>8</v>
      </c>
      <c r="D106" s="29"/>
      <c r="E106" s="29">
        <f t="shared" si="11"/>
        <v>1</v>
      </c>
    </row>
    <row r="107" spans="1:5" x14ac:dyDescent="0.25">
      <c r="A107" s="29"/>
      <c r="B107" s="53" t="s">
        <v>131</v>
      </c>
      <c r="C107" s="29">
        <v>6</v>
      </c>
      <c r="D107" s="29"/>
      <c r="E107" s="29">
        <f t="shared" si="11"/>
        <v>0.75</v>
      </c>
    </row>
    <row r="108" spans="1:5" x14ac:dyDescent="0.25">
      <c r="A108" s="29"/>
      <c r="B108" s="53" t="s">
        <v>132</v>
      </c>
      <c r="C108" s="29">
        <v>6</v>
      </c>
      <c r="D108" s="29"/>
      <c r="E108" s="29">
        <f t="shared" si="11"/>
        <v>0.75</v>
      </c>
    </row>
    <row r="109" spans="1:5" x14ac:dyDescent="0.25">
      <c r="A109" s="29"/>
      <c r="B109" s="36" t="s">
        <v>133</v>
      </c>
      <c r="C109" s="29">
        <v>8</v>
      </c>
      <c r="D109" s="29"/>
      <c r="E109" s="29">
        <f t="shared" si="11"/>
        <v>1</v>
      </c>
    </row>
    <row r="110" spans="1:5" x14ac:dyDescent="0.25">
      <c r="A110" s="29"/>
      <c r="B110" s="36" t="s">
        <v>134</v>
      </c>
      <c r="C110" s="29">
        <v>8</v>
      </c>
      <c r="D110" s="29"/>
      <c r="E110" s="29">
        <f t="shared" si="11"/>
        <v>1</v>
      </c>
    </row>
    <row r="111" spans="1:5" ht="31.5" x14ac:dyDescent="0.25">
      <c r="A111" s="29"/>
      <c r="B111" s="53" t="s">
        <v>305</v>
      </c>
      <c r="C111" s="29">
        <v>8</v>
      </c>
      <c r="D111" s="29"/>
      <c r="E111" s="29">
        <f t="shared" si="11"/>
        <v>1</v>
      </c>
    </row>
    <row r="112" spans="1:5" x14ac:dyDescent="0.25">
      <c r="A112" s="29"/>
      <c r="B112" s="36" t="s">
        <v>135</v>
      </c>
      <c r="C112" s="29">
        <v>8</v>
      </c>
      <c r="D112" s="29"/>
      <c r="E112" s="29">
        <f t="shared" si="11"/>
        <v>1</v>
      </c>
    </row>
    <row r="113" spans="1:9" x14ac:dyDescent="0.25">
      <c r="A113" s="29"/>
      <c r="B113" s="36" t="s">
        <v>136</v>
      </c>
      <c r="C113" s="29">
        <v>8</v>
      </c>
      <c r="D113" s="29"/>
      <c r="E113" s="29">
        <f t="shared" si="11"/>
        <v>1</v>
      </c>
    </row>
    <row r="114" spans="1:9" x14ac:dyDescent="0.25">
      <c r="A114" s="103"/>
      <c r="B114" s="103" t="s">
        <v>349</v>
      </c>
      <c r="C114" s="103"/>
      <c r="D114" s="103"/>
      <c r="E114" s="103"/>
    </row>
    <row r="115" spans="1:9" x14ac:dyDescent="0.25">
      <c r="A115" s="102"/>
      <c r="B115" s="84" t="s">
        <v>350</v>
      </c>
      <c r="C115" s="102">
        <v>20</v>
      </c>
      <c r="D115" s="102">
        <f>E115</f>
        <v>2.5</v>
      </c>
      <c r="E115" s="102">
        <f>C115/8</f>
        <v>2.5</v>
      </c>
    </row>
    <row r="116" spans="1:9" x14ac:dyDescent="0.25">
      <c r="A116" s="102"/>
      <c r="B116" s="84" t="s">
        <v>351</v>
      </c>
      <c r="C116" s="102">
        <v>20</v>
      </c>
      <c r="D116" s="102">
        <f t="shared" ref="D116:D122" si="12">E116</f>
        <v>2.5</v>
      </c>
      <c r="E116" s="102">
        <f t="shared" ref="E116:E122" si="13">C116/8</f>
        <v>2.5</v>
      </c>
    </row>
    <row r="117" spans="1:9" x14ac:dyDescent="0.25">
      <c r="A117" s="102"/>
      <c r="B117" s="84" t="s">
        <v>352</v>
      </c>
      <c r="C117" s="102">
        <v>20</v>
      </c>
      <c r="D117" s="102">
        <f t="shared" si="12"/>
        <v>2.5</v>
      </c>
      <c r="E117" s="102">
        <f t="shared" si="13"/>
        <v>2.5</v>
      </c>
    </row>
    <row r="118" spans="1:9" x14ac:dyDescent="0.25">
      <c r="A118" s="102"/>
      <c r="B118" s="84" t="s">
        <v>353</v>
      </c>
      <c r="C118" s="102">
        <v>20</v>
      </c>
      <c r="D118" s="102">
        <f t="shared" si="12"/>
        <v>2.5</v>
      </c>
      <c r="E118" s="102">
        <f t="shared" si="13"/>
        <v>2.5</v>
      </c>
    </row>
    <row r="119" spans="1:9" x14ac:dyDescent="0.25">
      <c r="A119" s="102"/>
      <c r="B119" s="84" t="s">
        <v>354</v>
      </c>
      <c r="C119" s="102">
        <v>20</v>
      </c>
      <c r="D119" s="102">
        <f t="shared" si="12"/>
        <v>2.5</v>
      </c>
      <c r="E119" s="102">
        <f t="shared" si="13"/>
        <v>2.5</v>
      </c>
      <c r="H119" s="2">
        <v>320</v>
      </c>
      <c r="I119" s="2">
        <v>40</v>
      </c>
    </row>
    <row r="120" spans="1:9" x14ac:dyDescent="0.25">
      <c r="A120" s="102"/>
      <c r="B120" s="84" t="s">
        <v>355</v>
      </c>
      <c r="C120" s="102">
        <v>20</v>
      </c>
      <c r="D120" s="102">
        <f t="shared" si="12"/>
        <v>2.5</v>
      </c>
      <c r="E120" s="102">
        <f t="shared" si="13"/>
        <v>2.5</v>
      </c>
    </row>
    <row r="121" spans="1:9" x14ac:dyDescent="0.25">
      <c r="A121" s="102"/>
      <c r="B121" s="84" t="s">
        <v>356</v>
      </c>
      <c r="C121" s="102">
        <v>20</v>
      </c>
      <c r="D121" s="102">
        <f t="shared" si="12"/>
        <v>2.5</v>
      </c>
      <c r="E121" s="102">
        <f t="shared" si="13"/>
        <v>2.5</v>
      </c>
    </row>
    <row r="122" spans="1:9" x14ac:dyDescent="0.25">
      <c r="A122" s="102"/>
      <c r="B122" s="84" t="s">
        <v>357</v>
      </c>
      <c r="C122" s="102">
        <v>24</v>
      </c>
      <c r="D122" s="102">
        <f t="shared" si="12"/>
        <v>3</v>
      </c>
      <c r="E122" s="102">
        <f t="shared" si="13"/>
        <v>3</v>
      </c>
    </row>
    <row r="123" spans="1:9" x14ac:dyDescent="0.25">
      <c r="A123" s="82"/>
      <c r="B123" s="84" t="s">
        <v>306</v>
      </c>
      <c r="C123" s="83">
        <v>24</v>
      </c>
      <c r="D123" s="83">
        <f>E123</f>
        <v>3</v>
      </c>
      <c r="E123" s="83">
        <f>SUM(C123/8)</f>
        <v>3</v>
      </c>
    </row>
    <row r="124" spans="1:9" x14ac:dyDescent="0.25">
      <c r="A124" s="82"/>
      <c r="B124" s="84" t="s">
        <v>317</v>
      </c>
      <c r="C124" s="83">
        <v>32</v>
      </c>
      <c r="D124" s="83">
        <f>E124</f>
        <v>4</v>
      </c>
      <c r="E124" s="83">
        <f>SUM(C124/8)</f>
        <v>4</v>
      </c>
    </row>
    <row r="125" spans="1:9" x14ac:dyDescent="0.25">
      <c r="A125" s="32"/>
      <c r="B125" s="44" t="s">
        <v>24</v>
      </c>
      <c r="C125" s="33"/>
      <c r="D125" s="33"/>
      <c r="E125" s="33"/>
    </row>
    <row r="126" spans="1:9" x14ac:dyDescent="0.25">
      <c r="A126" s="29"/>
      <c r="B126" s="36" t="s">
        <v>25</v>
      </c>
      <c r="C126" s="29">
        <f>SUM(C9:C124)*0.45</f>
        <v>504.45</v>
      </c>
      <c r="D126" s="29">
        <f>SUM(D9:D125)*0.45</f>
        <v>36.618749999999999</v>
      </c>
      <c r="E126" s="29">
        <f t="shared" ref="E126:E128" si="14">SUM(C126/8)</f>
        <v>63.056249999999999</v>
      </c>
    </row>
    <row r="127" spans="1:9" x14ac:dyDescent="0.25">
      <c r="A127" s="29"/>
      <c r="B127" s="36" t="s">
        <v>26</v>
      </c>
      <c r="C127" s="29">
        <v>40</v>
      </c>
      <c r="D127" s="29">
        <f>E127</f>
        <v>5</v>
      </c>
      <c r="E127" s="29">
        <f t="shared" si="14"/>
        <v>5</v>
      </c>
    </row>
    <row r="128" spans="1:9" x14ac:dyDescent="0.25">
      <c r="A128" s="29"/>
      <c r="B128" s="55" t="s">
        <v>27</v>
      </c>
      <c r="C128" s="29">
        <v>8</v>
      </c>
      <c r="D128" s="29">
        <v>1</v>
      </c>
      <c r="E128" s="29">
        <f t="shared" si="14"/>
        <v>1</v>
      </c>
    </row>
    <row r="129" spans="1:5" x14ac:dyDescent="0.25">
      <c r="A129" s="45"/>
      <c r="B129" s="45" t="s">
        <v>5</v>
      </c>
      <c r="C129" s="46">
        <f>SUM(C9:C128)</f>
        <v>1673.45</v>
      </c>
      <c r="D129" s="46">
        <f>SUM(D9:D128)</f>
        <v>123.99375000000001</v>
      </c>
      <c r="E129" s="77">
        <f>SUM(C129/8)</f>
        <v>209.18125000000001</v>
      </c>
    </row>
  </sheetData>
  <mergeCells count="9">
    <mergeCell ref="C6:E6"/>
    <mergeCell ref="J8:J9"/>
    <mergeCell ref="K8:K9"/>
    <mergeCell ref="L8:L9"/>
    <mergeCell ref="J19:J20"/>
    <mergeCell ref="K19:K20"/>
    <mergeCell ref="L19:L20"/>
    <mergeCell ref="M19:M20"/>
    <mergeCell ref="M8:M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4"/>
  <sheetViews>
    <sheetView zoomScale="80" zoomScaleNormal="80" workbookViewId="0">
      <selection activeCell="D7" sqref="D7"/>
    </sheetView>
  </sheetViews>
  <sheetFormatPr defaultColWidth="10.875" defaultRowHeight="15.75" x14ac:dyDescent="0.25"/>
  <cols>
    <col min="1" max="1" width="7.5" style="1" customWidth="1"/>
    <col min="2" max="2" width="79.875" style="2" customWidth="1"/>
    <col min="3" max="4" width="14.25" style="1" customWidth="1"/>
    <col min="5" max="5" width="13.875" style="3" customWidth="1"/>
    <col min="6" max="6" width="19.125" style="2" customWidth="1"/>
    <col min="7" max="7" width="12.75" style="2" customWidth="1"/>
    <col min="8" max="8" width="10.875" style="2"/>
    <col min="9" max="9" width="10.75" style="2" customWidth="1"/>
    <col min="10" max="10" width="0.25" style="2" hidden="1" customWidth="1"/>
    <col min="11" max="11" width="10.875" style="2" hidden="1"/>
    <col min="12" max="12" width="10.875" style="2"/>
    <col min="13" max="13" width="13.5" style="2" customWidth="1"/>
    <col min="14" max="1025" width="10.875" style="2"/>
  </cols>
  <sheetData>
    <row r="1" spans="1:13" ht="15.75" customHeight="1" x14ac:dyDescent="0.25">
      <c r="A1" s="4"/>
      <c r="B1" s="4"/>
      <c r="C1" s="5"/>
      <c r="D1" s="5"/>
      <c r="E1" s="6"/>
    </row>
    <row r="2" spans="1:13" ht="15.75" customHeight="1" x14ac:dyDescent="0.25">
      <c r="A2" s="6"/>
      <c r="B2" s="6"/>
      <c r="C2" s="5"/>
      <c r="D2" s="5"/>
      <c r="E2" s="6"/>
    </row>
    <row r="3" spans="1:13" ht="15.75" customHeight="1" x14ac:dyDescent="0.25">
      <c r="A3" s="6"/>
      <c r="B3" s="7"/>
      <c r="C3" s="5" t="s">
        <v>277</v>
      </c>
      <c r="D3" s="5"/>
      <c r="E3" s="8">
        <v>43956</v>
      </c>
    </row>
    <row r="4" spans="1:13" ht="15.75" customHeight="1" x14ac:dyDescent="0.25">
      <c r="A4" s="6"/>
      <c r="B4" s="5"/>
      <c r="C4" s="5"/>
      <c r="D4" s="5"/>
      <c r="E4" s="9" t="s">
        <v>278</v>
      </c>
    </row>
    <row r="5" spans="1:13" ht="15.75" customHeight="1" x14ac:dyDescent="0.25">
      <c r="A5" s="10"/>
      <c r="B5" s="10"/>
      <c r="C5" s="11"/>
      <c r="D5" s="11"/>
      <c r="E5" s="10"/>
      <c r="F5" s="12" t="s">
        <v>300</v>
      </c>
    </row>
    <row r="6" spans="1:13" s="20" customFormat="1" ht="18" customHeight="1" x14ac:dyDescent="0.25">
      <c r="A6" s="13"/>
      <c r="B6" s="14" t="s">
        <v>1</v>
      </c>
      <c r="C6" s="15" t="s">
        <v>2</v>
      </c>
      <c r="D6" s="15" t="s">
        <v>326</v>
      </c>
      <c r="E6" s="13" t="s">
        <v>3</v>
      </c>
      <c r="F6" s="16"/>
      <c r="G6" s="17" t="s">
        <v>4</v>
      </c>
      <c r="H6" s="18" t="s">
        <v>3</v>
      </c>
      <c r="I6" s="18" t="s">
        <v>5</v>
      </c>
      <c r="J6" s="19"/>
      <c r="K6" s="19"/>
    </row>
    <row r="7" spans="1:13" s="20" customFormat="1" ht="18" customHeight="1" x14ac:dyDescent="0.25">
      <c r="A7" s="13"/>
      <c r="B7" s="21" t="s">
        <v>6</v>
      </c>
      <c r="C7" s="22"/>
      <c r="D7" s="22"/>
      <c r="E7" s="13"/>
      <c r="F7" s="23" t="s">
        <v>7</v>
      </c>
      <c r="G7" s="24">
        <v>1.5</v>
      </c>
      <c r="H7" s="25">
        <f>E11/G7</f>
        <v>5.333333333333333</v>
      </c>
      <c r="I7" s="26">
        <f>G7*H7</f>
        <v>8</v>
      </c>
      <c r="J7" s="19"/>
      <c r="K7" s="19"/>
      <c r="L7" s="27"/>
      <c r="M7" s="28"/>
    </row>
    <row r="8" spans="1:13" s="20" customFormat="1" ht="18" customHeight="1" x14ac:dyDescent="0.25">
      <c r="A8" s="29">
        <v>1</v>
      </c>
      <c r="B8" s="36" t="s">
        <v>8</v>
      </c>
      <c r="C8" s="29">
        <v>120</v>
      </c>
      <c r="D8" s="29">
        <f>64/8</f>
        <v>8</v>
      </c>
      <c r="E8" s="29">
        <f>C8/8</f>
        <v>15</v>
      </c>
      <c r="F8" s="23" t="s">
        <v>9</v>
      </c>
      <c r="G8" s="24">
        <v>2</v>
      </c>
      <c r="H8" s="25">
        <f>117/G8</f>
        <v>58.5</v>
      </c>
      <c r="I8" s="26">
        <f t="shared" ref="I8:I13" si="0">G8*H8</f>
        <v>117</v>
      </c>
      <c r="J8" s="91">
        <f>SUM(E13:E150)</f>
        <v>233</v>
      </c>
      <c r="K8" s="92">
        <f>SUM(I8:I10)</f>
        <v>257.3</v>
      </c>
      <c r="L8" s="93">
        <f>SUM(E13:E150)</f>
        <v>233</v>
      </c>
      <c r="M8" s="94">
        <f>SUM(I8:I9)</f>
        <v>234</v>
      </c>
    </row>
    <row r="9" spans="1:13" s="20" customFormat="1" ht="18" customHeight="1" x14ac:dyDescent="0.25">
      <c r="A9" s="29">
        <v>2</v>
      </c>
      <c r="B9" s="36" t="s">
        <v>10</v>
      </c>
      <c r="C9" s="29">
        <f>SUM(C13:C150)*0.1</f>
        <v>186.4</v>
      </c>
      <c r="D9" s="29">
        <f>SUM(D13:D150)*0.1</f>
        <v>15.450000000000001</v>
      </c>
      <c r="E9" s="29">
        <f>C9/8</f>
        <v>23.3</v>
      </c>
      <c r="F9" s="23" t="s">
        <v>11</v>
      </c>
      <c r="G9" s="24">
        <v>2</v>
      </c>
      <c r="H9" s="25">
        <f>117/G9</f>
        <v>58.5</v>
      </c>
      <c r="I9" s="26">
        <f t="shared" si="0"/>
        <v>117</v>
      </c>
      <c r="J9" s="91"/>
      <c r="K9" s="92"/>
      <c r="L9" s="93"/>
      <c r="M9" s="94"/>
    </row>
    <row r="10" spans="1:13" s="20" customFormat="1" ht="18" customHeight="1" x14ac:dyDescent="0.25">
      <c r="A10" s="29">
        <v>3</v>
      </c>
      <c r="B10" s="36" t="s">
        <v>12</v>
      </c>
      <c r="C10" s="29">
        <v>40</v>
      </c>
      <c r="D10" s="29">
        <v>4</v>
      </c>
      <c r="E10" s="29">
        <f>C10/8</f>
        <v>5</v>
      </c>
      <c r="F10" s="23" t="s">
        <v>13</v>
      </c>
      <c r="G10" s="24">
        <v>1</v>
      </c>
      <c r="H10" s="25">
        <f>E9</f>
        <v>23.3</v>
      </c>
      <c r="I10" s="26">
        <f t="shared" si="0"/>
        <v>23.3</v>
      </c>
      <c r="J10" s="91"/>
      <c r="K10" s="92"/>
      <c r="L10" s="27"/>
      <c r="M10" s="28"/>
    </row>
    <row r="11" spans="1:13" s="31" customFormat="1" ht="18" customHeight="1" x14ac:dyDescent="0.25">
      <c r="A11" s="29">
        <v>4</v>
      </c>
      <c r="B11" s="36" t="s">
        <v>232</v>
      </c>
      <c r="C11" s="29">
        <v>64</v>
      </c>
      <c r="D11" s="29">
        <f t="shared" ref="D11" si="1">E11</f>
        <v>8</v>
      </c>
      <c r="E11" s="29">
        <f>C11/8</f>
        <v>8</v>
      </c>
      <c r="F11" s="23" t="s">
        <v>14</v>
      </c>
      <c r="G11" s="24">
        <v>1</v>
      </c>
      <c r="H11" s="25">
        <f>E8</f>
        <v>15</v>
      </c>
      <c r="I11" s="26">
        <f t="shared" si="0"/>
        <v>15</v>
      </c>
      <c r="J11" s="19"/>
      <c r="K11" s="19"/>
      <c r="L11" s="27"/>
      <c r="M11" s="28"/>
    </row>
    <row r="12" spans="1:13" s="31" customFormat="1" ht="18" customHeight="1" x14ac:dyDescent="0.25">
      <c r="A12" s="13"/>
      <c r="B12" s="21" t="s">
        <v>299</v>
      </c>
      <c r="C12" s="21"/>
      <c r="D12" s="21"/>
      <c r="E12" s="21"/>
      <c r="F12" s="23" t="s">
        <v>16</v>
      </c>
      <c r="G12" s="24">
        <v>1</v>
      </c>
      <c r="H12" s="25">
        <f>E10</f>
        <v>5</v>
      </c>
      <c r="I12" s="26">
        <f t="shared" si="0"/>
        <v>5</v>
      </c>
      <c r="J12" s="19"/>
      <c r="K12" s="19"/>
      <c r="L12" s="27"/>
      <c r="M12" s="28"/>
    </row>
    <row r="13" spans="1:13" s="31" customFormat="1" ht="18" customHeight="1" x14ac:dyDescent="0.25">
      <c r="A13" s="29">
        <v>5</v>
      </c>
      <c r="B13" s="36" t="s">
        <v>17</v>
      </c>
      <c r="C13" s="29">
        <v>8</v>
      </c>
      <c r="D13" s="29">
        <f>E13</f>
        <v>1</v>
      </c>
      <c r="E13" s="29">
        <f>C13/8</f>
        <v>1</v>
      </c>
      <c r="F13" s="23" t="s">
        <v>18</v>
      </c>
      <c r="G13" s="24">
        <v>2</v>
      </c>
      <c r="H13" s="25">
        <f>SUM(E156:E157)/G13</f>
        <v>59.925000000000004</v>
      </c>
      <c r="I13" s="26">
        <f t="shared" si="0"/>
        <v>119.85000000000001</v>
      </c>
      <c r="J13" s="19"/>
      <c r="K13" s="19"/>
      <c r="L13" s="27"/>
      <c r="M13" s="28"/>
    </row>
    <row r="14" spans="1:13" s="31" customFormat="1" ht="18" customHeight="1" x14ac:dyDescent="0.25">
      <c r="A14" s="32"/>
      <c r="B14" s="33" t="s">
        <v>19</v>
      </c>
      <c r="C14" s="32"/>
      <c r="D14" s="32"/>
      <c r="E14" s="32"/>
      <c r="F14" s="34" t="s">
        <v>20</v>
      </c>
      <c r="G14" s="24">
        <f>SUM(G7:G13)</f>
        <v>10.5</v>
      </c>
      <c r="H14" s="35">
        <f>SUM(H7:H13)</f>
        <v>225.55833333333337</v>
      </c>
      <c r="I14" s="26">
        <f>SUM(I7:I13)</f>
        <v>405.15000000000003</v>
      </c>
      <c r="J14" s="19"/>
      <c r="K14" s="19"/>
      <c r="L14" s="27"/>
      <c r="M14" s="28"/>
    </row>
    <row r="15" spans="1:13" s="31" customFormat="1" ht="18" customHeight="1" x14ac:dyDescent="0.25">
      <c r="A15" s="32"/>
      <c r="B15" s="33" t="s">
        <v>41</v>
      </c>
      <c r="C15" s="32"/>
      <c r="D15" s="32"/>
      <c r="E15" s="32"/>
      <c r="J15" s="37"/>
      <c r="K15" s="20"/>
    </row>
    <row r="16" spans="1:13" s="31" customFormat="1" ht="18" customHeight="1" x14ac:dyDescent="0.25">
      <c r="A16" s="29"/>
      <c r="B16" s="68" t="s">
        <v>247</v>
      </c>
      <c r="C16" s="29">
        <v>12</v>
      </c>
      <c r="D16" s="29">
        <f>(C16+4)/8</f>
        <v>2</v>
      </c>
      <c r="E16" s="29">
        <f>C16/8</f>
        <v>1.5</v>
      </c>
      <c r="F16" s="31" t="s">
        <v>21</v>
      </c>
      <c r="G16" s="38">
        <f>I14</f>
        <v>405.15000000000003</v>
      </c>
      <c r="H16" s="39" t="s">
        <v>276</v>
      </c>
      <c r="J16" s="20"/>
      <c r="L16" s="31">
        <f>G16/20</f>
        <v>20.2575</v>
      </c>
    </row>
    <row r="17" spans="1:13" s="31" customFormat="1" ht="18" customHeight="1" x14ac:dyDescent="0.25">
      <c r="A17" s="29"/>
      <c r="B17" s="68" t="s">
        <v>261</v>
      </c>
      <c r="C17" s="29">
        <v>12</v>
      </c>
      <c r="D17" s="29">
        <f t="shared" ref="D17:D18" si="2">(C17+4)/8</f>
        <v>2</v>
      </c>
      <c r="E17" s="29">
        <f>C17/8</f>
        <v>1.5</v>
      </c>
      <c r="F17" s="31" t="s">
        <v>23</v>
      </c>
      <c r="G17" s="38">
        <f>SUM(H7,H9,H11,H12,H13)</f>
        <v>143.75833333333335</v>
      </c>
      <c r="H17" s="39" t="s">
        <v>276</v>
      </c>
      <c r="J17" s="20"/>
      <c r="L17" s="31">
        <f>G17/20</f>
        <v>7.1879166666666681</v>
      </c>
    </row>
    <row r="18" spans="1:13" s="31" customFormat="1" ht="18" customHeight="1" x14ac:dyDescent="0.25">
      <c r="A18" s="29"/>
      <c r="B18" s="68" t="s">
        <v>44</v>
      </c>
      <c r="C18" s="29">
        <v>12</v>
      </c>
      <c r="D18" s="29">
        <f t="shared" si="2"/>
        <v>2</v>
      </c>
      <c r="E18" s="29">
        <f t="shared" ref="E18:E42" si="3">C18/8</f>
        <v>1.5</v>
      </c>
      <c r="F18" s="40"/>
      <c r="G18" s="41"/>
      <c r="H18" s="41"/>
      <c r="I18" s="42"/>
      <c r="J18" s="20"/>
    </row>
    <row r="19" spans="1:13" s="31" customFormat="1" ht="18.75" customHeight="1" x14ac:dyDescent="0.25">
      <c r="A19" s="29"/>
      <c r="B19" s="36" t="s">
        <v>45</v>
      </c>
      <c r="C19" s="29">
        <v>12</v>
      </c>
      <c r="D19" s="29"/>
      <c r="E19" s="29">
        <f t="shared" si="3"/>
        <v>1.5</v>
      </c>
    </row>
    <row r="20" spans="1:13" s="31" customFormat="1" ht="18.75" customHeight="1" x14ac:dyDescent="0.25">
      <c r="A20" s="29"/>
      <c r="B20" s="68" t="s">
        <v>46</v>
      </c>
      <c r="C20" s="29">
        <v>12</v>
      </c>
      <c r="D20" s="29">
        <f>(C20+4)/8</f>
        <v>2</v>
      </c>
      <c r="E20" s="29">
        <f t="shared" si="3"/>
        <v>1.5</v>
      </c>
      <c r="F20" s="31" t="s">
        <v>301</v>
      </c>
    </row>
    <row r="21" spans="1:13" s="31" customFormat="1" x14ac:dyDescent="0.25">
      <c r="A21" s="30"/>
      <c r="B21" s="68" t="s">
        <v>248</v>
      </c>
      <c r="C21" s="29">
        <v>12</v>
      </c>
      <c r="D21" s="29">
        <f t="shared" ref="D21:D27" si="4">(C21+4)/8</f>
        <v>2</v>
      </c>
      <c r="E21" s="29">
        <f t="shared" si="3"/>
        <v>1.5</v>
      </c>
      <c r="F21" s="16"/>
      <c r="G21" s="17" t="s">
        <v>4</v>
      </c>
      <c r="H21" s="18" t="s">
        <v>3</v>
      </c>
      <c r="I21" s="18" t="s">
        <v>5</v>
      </c>
      <c r="J21" s="19"/>
      <c r="K21" s="19"/>
      <c r="L21" s="20"/>
      <c r="M21" s="20"/>
    </row>
    <row r="22" spans="1:13" s="31" customFormat="1" x14ac:dyDescent="0.25">
      <c r="A22" s="29"/>
      <c r="B22" s="68" t="s">
        <v>255</v>
      </c>
      <c r="C22" s="29">
        <v>12</v>
      </c>
      <c r="D22" s="29">
        <f t="shared" si="4"/>
        <v>2</v>
      </c>
      <c r="E22" s="29">
        <f t="shared" si="3"/>
        <v>1.5</v>
      </c>
      <c r="F22" s="23" t="s">
        <v>7</v>
      </c>
      <c r="G22" s="24">
        <v>1.5</v>
      </c>
      <c r="H22" s="25">
        <f>D11/G22</f>
        <v>5.333333333333333</v>
      </c>
      <c r="I22" s="26">
        <f>G22*H22</f>
        <v>8</v>
      </c>
      <c r="J22" s="19"/>
      <c r="K22" s="19"/>
      <c r="L22" s="27"/>
      <c r="M22" s="28"/>
    </row>
    <row r="23" spans="1:13" s="31" customFormat="1" x14ac:dyDescent="0.25">
      <c r="A23" s="29"/>
      <c r="B23" s="68" t="s">
        <v>256</v>
      </c>
      <c r="C23" s="29">
        <v>12</v>
      </c>
      <c r="D23" s="29">
        <f t="shared" si="4"/>
        <v>2</v>
      </c>
      <c r="E23" s="29">
        <f t="shared" si="3"/>
        <v>1.5</v>
      </c>
      <c r="F23" s="23" t="s">
        <v>9</v>
      </c>
      <c r="G23" s="24">
        <v>2</v>
      </c>
      <c r="H23" s="25">
        <f>75/G23</f>
        <v>37.5</v>
      </c>
      <c r="I23" s="26">
        <f t="shared" ref="I23:I28" si="5">G23*H23</f>
        <v>75</v>
      </c>
      <c r="J23" s="91">
        <f>SUM(E28:E169)</f>
        <v>744</v>
      </c>
      <c r="K23" s="92">
        <f>SUM(I23:I25)</f>
        <v>170.45</v>
      </c>
      <c r="L23" s="93">
        <f>SUM(D13:D150)</f>
        <v>154.5</v>
      </c>
      <c r="M23" s="94">
        <f>SUM(I23:I24)</f>
        <v>155</v>
      </c>
    </row>
    <row r="24" spans="1:13" s="31" customFormat="1" x14ac:dyDescent="0.25">
      <c r="A24" s="29"/>
      <c r="B24" s="68" t="s">
        <v>250</v>
      </c>
      <c r="C24" s="29">
        <v>12</v>
      </c>
      <c r="D24" s="29">
        <f t="shared" si="4"/>
        <v>2</v>
      </c>
      <c r="E24" s="29">
        <f t="shared" si="3"/>
        <v>1.5</v>
      </c>
      <c r="F24" s="23" t="s">
        <v>11</v>
      </c>
      <c r="G24" s="24">
        <v>2</v>
      </c>
      <c r="H24" s="25">
        <f>80/G24</f>
        <v>40</v>
      </c>
      <c r="I24" s="26">
        <f t="shared" si="5"/>
        <v>80</v>
      </c>
      <c r="J24" s="91"/>
      <c r="K24" s="92"/>
      <c r="L24" s="93"/>
      <c r="M24" s="94"/>
    </row>
    <row r="25" spans="1:13" s="31" customFormat="1" x14ac:dyDescent="0.25">
      <c r="A25" s="29"/>
      <c r="B25" s="68" t="s">
        <v>251</v>
      </c>
      <c r="C25" s="29">
        <v>12</v>
      </c>
      <c r="D25" s="29">
        <f t="shared" si="4"/>
        <v>2</v>
      </c>
      <c r="E25" s="29">
        <f t="shared" si="3"/>
        <v>1.5</v>
      </c>
      <c r="F25" s="23" t="s">
        <v>13</v>
      </c>
      <c r="G25" s="24">
        <v>1</v>
      </c>
      <c r="H25" s="25">
        <f>D9</f>
        <v>15.450000000000001</v>
      </c>
      <c r="I25" s="26">
        <f t="shared" si="5"/>
        <v>15.450000000000001</v>
      </c>
      <c r="J25" s="91"/>
      <c r="K25" s="92"/>
      <c r="L25" s="27"/>
      <c r="M25" s="28"/>
    </row>
    <row r="26" spans="1:13" s="31" customFormat="1" ht="18.75" customHeight="1" x14ac:dyDescent="0.25">
      <c r="A26" s="29"/>
      <c r="B26" s="68" t="s">
        <v>257</v>
      </c>
      <c r="C26" s="29">
        <v>12</v>
      </c>
      <c r="D26" s="29">
        <f t="shared" si="4"/>
        <v>2</v>
      </c>
      <c r="E26" s="29">
        <f t="shared" si="3"/>
        <v>1.5</v>
      </c>
      <c r="F26" s="23" t="s">
        <v>14</v>
      </c>
      <c r="G26" s="24">
        <v>1</v>
      </c>
      <c r="H26" s="25">
        <f>D8</f>
        <v>8</v>
      </c>
      <c r="I26" s="26">
        <f t="shared" si="5"/>
        <v>8</v>
      </c>
      <c r="J26" s="19"/>
      <c r="K26" s="19"/>
      <c r="L26" s="27"/>
      <c r="M26" s="28"/>
    </row>
    <row r="27" spans="1:13" x14ac:dyDescent="0.25">
      <c r="A27" s="29"/>
      <c r="B27" s="68" t="s">
        <v>252</v>
      </c>
      <c r="C27" s="29">
        <v>12</v>
      </c>
      <c r="D27" s="29">
        <f t="shared" si="4"/>
        <v>2</v>
      </c>
      <c r="E27" s="29">
        <f t="shared" si="3"/>
        <v>1.5</v>
      </c>
      <c r="F27" s="23" t="s">
        <v>16</v>
      </c>
      <c r="G27" s="24">
        <v>1</v>
      </c>
      <c r="H27" s="25">
        <f>D10</f>
        <v>4</v>
      </c>
      <c r="I27" s="26">
        <f t="shared" si="5"/>
        <v>4</v>
      </c>
      <c r="J27" s="19"/>
      <c r="K27" s="19"/>
      <c r="L27" s="27"/>
      <c r="M27" s="28"/>
    </row>
    <row r="28" spans="1:13" ht="18.75" customHeight="1" x14ac:dyDescent="0.25">
      <c r="A28" s="29"/>
      <c r="B28" s="43" t="s">
        <v>52</v>
      </c>
      <c r="C28" s="29">
        <v>12</v>
      </c>
      <c r="D28" s="29"/>
      <c r="E28" s="29">
        <f t="shared" si="3"/>
        <v>1.5</v>
      </c>
      <c r="F28" s="23" t="s">
        <v>18</v>
      </c>
      <c r="G28" s="24">
        <v>2</v>
      </c>
      <c r="H28" s="25">
        <f>SUM(D156:D157)/G28</f>
        <v>38.762500000000003</v>
      </c>
      <c r="I28" s="26">
        <f t="shared" si="5"/>
        <v>77.525000000000006</v>
      </c>
      <c r="J28" s="19"/>
      <c r="K28" s="19"/>
      <c r="L28" s="27"/>
      <c r="M28" s="28"/>
    </row>
    <row r="29" spans="1:13" ht="18.75" customHeight="1" x14ac:dyDescent="0.25">
      <c r="A29" s="29"/>
      <c r="B29" s="68" t="s">
        <v>249</v>
      </c>
      <c r="C29" s="29">
        <v>12</v>
      </c>
      <c r="D29" s="29">
        <f>(C29+4)/8</f>
        <v>2</v>
      </c>
      <c r="E29" s="29">
        <f t="shared" si="3"/>
        <v>1.5</v>
      </c>
      <c r="F29" s="34" t="s">
        <v>20</v>
      </c>
      <c r="G29" s="24">
        <f>SUM(G22:G28)</f>
        <v>10.5</v>
      </c>
      <c r="H29" s="35">
        <f>SUM(H22:H28)</f>
        <v>149.04583333333335</v>
      </c>
      <c r="I29" s="26">
        <f>SUM(I22:I28)</f>
        <v>267.97500000000002</v>
      </c>
      <c r="J29" s="19"/>
      <c r="K29" s="19"/>
      <c r="L29" s="27"/>
      <c r="M29" s="28"/>
    </row>
    <row r="30" spans="1:13" ht="18.75" customHeight="1" x14ac:dyDescent="0.25">
      <c r="A30" s="29"/>
      <c r="B30" s="68" t="s">
        <v>254</v>
      </c>
      <c r="C30" s="29">
        <v>12</v>
      </c>
      <c r="D30" s="29">
        <f t="shared" ref="D30:D31" si="6">(C30+4)/8</f>
        <v>2</v>
      </c>
      <c r="E30" s="29">
        <f t="shared" si="3"/>
        <v>1.5</v>
      </c>
      <c r="F30" s="31"/>
      <c r="G30" s="31"/>
      <c r="H30" s="31"/>
      <c r="I30" s="31"/>
      <c r="J30" s="37"/>
      <c r="K30" s="20"/>
      <c r="L30" s="31"/>
      <c r="M30" s="31"/>
    </row>
    <row r="31" spans="1:13" ht="18.75" customHeight="1" x14ac:dyDescent="0.25">
      <c r="A31" s="29"/>
      <c r="B31" s="68" t="s">
        <v>258</v>
      </c>
      <c r="C31" s="29">
        <v>12</v>
      </c>
      <c r="D31" s="29">
        <f t="shared" si="6"/>
        <v>2</v>
      </c>
      <c r="E31" s="29">
        <f t="shared" si="3"/>
        <v>1.5</v>
      </c>
      <c r="F31" s="31" t="s">
        <v>21</v>
      </c>
      <c r="G31" s="38">
        <f>I29</f>
        <v>267.97500000000002</v>
      </c>
      <c r="H31" s="39" t="s">
        <v>276</v>
      </c>
      <c r="I31" s="31"/>
      <c r="J31" s="20"/>
      <c r="K31" s="31"/>
      <c r="L31" s="31">
        <f>G31/20</f>
        <v>13.398750000000001</v>
      </c>
      <c r="M31" s="31"/>
    </row>
    <row r="32" spans="1:13" ht="18.75" customHeight="1" x14ac:dyDescent="0.25">
      <c r="A32" s="29"/>
      <c r="B32" s="43" t="s">
        <v>56</v>
      </c>
      <c r="C32" s="29">
        <v>12</v>
      </c>
      <c r="D32" s="29"/>
      <c r="E32" s="29">
        <f t="shared" si="3"/>
        <v>1.5</v>
      </c>
      <c r="F32" s="31" t="s">
        <v>23</v>
      </c>
      <c r="G32" s="38">
        <f>SUM(H22,H24,H26,H27,H28)</f>
        <v>96.095833333333331</v>
      </c>
      <c r="H32" s="39" t="s">
        <v>276</v>
      </c>
      <c r="I32" s="31"/>
      <c r="J32" s="20"/>
      <c r="K32" s="31"/>
      <c r="L32" s="31">
        <f>G32/20</f>
        <v>4.8047916666666666</v>
      </c>
      <c r="M32" s="31"/>
    </row>
    <row r="33" spans="1:5" ht="18.75" customHeight="1" x14ac:dyDescent="0.25">
      <c r="A33" s="29"/>
      <c r="B33" s="68" t="s">
        <v>58</v>
      </c>
      <c r="C33" s="29">
        <v>12</v>
      </c>
      <c r="D33" s="29">
        <f>(C33+4)/8</f>
        <v>2</v>
      </c>
      <c r="E33" s="29">
        <f t="shared" si="3"/>
        <v>1.5</v>
      </c>
    </row>
    <row r="34" spans="1:5" ht="18.75" customHeight="1" x14ac:dyDescent="0.25">
      <c r="A34" s="29"/>
      <c r="B34" s="36" t="s">
        <v>59</v>
      </c>
      <c r="C34" s="29">
        <v>12</v>
      </c>
      <c r="D34" s="29"/>
      <c r="E34" s="29">
        <f t="shared" si="3"/>
        <v>1.5</v>
      </c>
    </row>
    <row r="35" spans="1:5" ht="18.75" customHeight="1" x14ac:dyDescent="0.25">
      <c r="A35" s="29"/>
      <c r="B35" s="68" t="s">
        <v>253</v>
      </c>
      <c r="C35" s="29">
        <v>12</v>
      </c>
      <c r="D35" s="29">
        <f>(C35+4)/8</f>
        <v>2</v>
      </c>
      <c r="E35" s="29">
        <f t="shared" si="3"/>
        <v>1.5</v>
      </c>
    </row>
    <row r="36" spans="1:5" ht="18.75" customHeight="1" x14ac:dyDescent="0.25">
      <c r="A36" s="29"/>
      <c r="B36" s="68" t="s">
        <v>70</v>
      </c>
      <c r="C36" s="29">
        <v>12</v>
      </c>
      <c r="D36" s="29">
        <f>(C36+4)/8</f>
        <v>2</v>
      </c>
      <c r="E36" s="29">
        <f t="shared" si="3"/>
        <v>1.5</v>
      </c>
    </row>
    <row r="37" spans="1:5" ht="18.75" customHeight="1" x14ac:dyDescent="0.25">
      <c r="A37" s="29"/>
      <c r="B37" s="36" t="s">
        <v>71</v>
      </c>
      <c r="C37" s="29">
        <v>12</v>
      </c>
      <c r="D37" s="29"/>
      <c r="E37" s="29">
        <f t="shared" si="3"/>
        <v>1.5</v>
      </c>
    </row>
    <row r="38" spans="1:5" ht="18.75" customHeight="1" x14ac:dyDescent="0.25">
      <c r="A38" s="29"/>
      <c r="B38" s="36" t="s">
        <v>72</v>
      </c>
      <c r="C38" s="29">
        <v>12</v>
      </c>
      <c r="D38" s="29"/>
      <c r="E38" s="29">
        <f t="shared" si="3"/>
        <v>1.5</v>
      </c>
    </row>
    <row r="39" spans="1:5" x14ac:dyDescent="0.25">
      <c r="A39" s="29"/>
      <c r="B39" s="68" t="s">
        <v>73</v>
      </c>
      <c r="C39" s="29">
        <v>12</v>
      </c>
      <c r="D39" s="29">
        <f>(C39+4)/8</f>
        <v>2</v>
      </c>
      <c r="E39" s="29">
        <f t="shared" si="3"/>
        <v>1.5</v>
      </c>
    </row>
    <row r="40" spans="1:5" ht="18.75" customHeight="1" x14ac:dyDescent="0.25">
      <c r="A40" s="29"/>
      <c r="B40" s="68" t="s">
        <v>259</v>
      </c>
      <c r="C40" s="29">
        <v>12</v>
      </c>
      <c r="D40" s="29">
        <f t="shared" ref="D40:D41" si="7">(C40+4)/8</f>
        <v>2</v>
      </c>
      <c r="E40" s="29">
        <f t="shared" si="3"/>
        <v>1.5</v>
      </c>
    </row>
    <row r="41" spans="1:5" ht="18.75" customHeight="1" x14ac:dyDescent="0.25">
      <c r="A41" s="29"/>
      <c r="B41" s="68" t="s">
        <v>260</v>
      </c>
      <c r="C41" s="29">
        <v>12</v>
      </c>
      <c r="D41" s="29">
        <f t="shared" si="7"/>
        <v>2</v>
      </c>
      <c r="E41" s="29">
        <f t="shared" si="3"/>
        <v>1.5</v>
      </c>
    </row>
    <row r="42" spans="1:5" ht="18.75" customHeight="1" x14ac:dyDescent="0.25">
      <c r="A42" s="29"/>
      <c r="B42" s="36" t="s">
        <v>76</v>
      </c>
      <c r="C42" s="29">
        <v>12</v>
      </c>
      <c r="D42" s="29"/>
      <c r="E42" s="29">
        <f t="shared" si="3"/>
        <v>1.5</v>
      </c>
    </row>
    <row r="43" spans="1:5" ht="18.75" customHeight="1" x14ac:dyDescent="0.25">
      <c r="A43" s="33"/>
      <c r="B43" s="33" t="s">
        <v>78</v>
      </c>
      <c r="C43" s="33"/>
      <c r="D43" s="33"/>
      <c r="E43" s="33"/>
    </row>
    <row r="44" spans="1:5" ht="18.75" customHeight="1" x14ac:dyDescent="0.25">
      <c r="A44" s="29"/>
      <c r="B44" s="36" t="s">
        <v>79</v>
      </c>
      <c r="C44" s="29">
        <v>12</v>
      </c>
      <c r="D44" s="29"/>
      <c r="E44" s="29">
        <f>C44/8</f>
        <v>1.5</v>
      </c>
    </row>
    <row r="45" spans="1:5" ht="18.75" customHeight="1" x14ac:dyDescent="0.25">
      <c r="A45" s="29"/>
      <c r="B45" s="36" t="s">
        <v>80</v>
      </c>
      <c r="C45" s="29">
        <v>12</v>
      </c>
      <c r="D45" s="29"/>
      <c r="E45" s="29">
        <f t="shared" ref="E45:E72" si="8">C45/8</f>
        <v>1.5</v>
      </c>
    </row>
    <row r="46" spans="1:5" ht="18.75" customHeight="1" x14ac:dyDescent="0.25">
      <c r="A46" s="29"/>
      <c r="B46" s="36" t="s">
        <v>81</v>
      </c>
      <c r="C46" s="29">
        <v>12</v>
      </c>
      <c r="D46" s="29"/>
      <c r="E46" s="29">
        <f t="shared" si="8"/>
        <v>1.5</v>
      </c>
    </row>
    <row r="47" spans="1:5" ht="18.75" customHeight="1" x14ac:dyDescent="0.25">
      <c r="A47" s="29"/>
      <c r="B47" s="36" t="s">
        <v>262</v>
      </c>
      <c r="C47" s="29">
        <v>12</v>
      </c>
      <c r="D47" s="29"/>
      <c r="E47" s="29">
        <f t="shared" si="8"/>
        <v>1.5</v>
      </c>
    </row>
    <row r="48" spans="1:5" ht="18.75" customHeight="1" x14ac:dyDescent="0.25">
      <c r="A48" s="29"/>
      <c r="B48" s="36" t="s">
        <v>263</v>
      </c>
      <c r="C48" s="29">
        <v>12</v>
      </c>
      <c r="D48" s="29"/>
      <c r="E48" s="29">
        <f t="shared" si="8"/>
        <v>1.5</v>
      </c>
    </row>
    <row r="49" spans="1:5" ht="18.75" customHeight="1" x14ac:dyDescent="0.25">
      <c r="A49" s="29"/>
      <c r="B49" s="36" t="s">
        <v>84</v>
      </c>
      <c r="C49" s="29">
        <v>12</v>
      </c>
      <c r="D49" s="29"/>
      <c r="E49" s="29">
        <f t="shared" si="8"/>
        <v>1.5</v>
      </c>
    </row>
    <row r="50" spans="1:5" x14ac:dyDescent="0.25">
      <c r="A50" s="29"/>
      <c r="B50" s="36" t="s">
        <v>85</v>
      </c>
      <c r="C50" s="29">
        <v>12</v>
      </c>
      <c r="D50" s="29"/>
      <c r="E50" s="29">
        <f t="shared" si="8"/>
        <v>1.5</v>
      </c>
    </row>
    <row r="51" spans="1:5" x14ac:dyDescent="0.25">
      <c r="A51" s="29"/>
      <c r="B51" s="36" t="s">
        <v>86</v>
      </c>
      <c r="C51" s="29">
        <v>12</v>
      </c>
      <c r="D51" s="29"/>
      <c r="E51" s="29">
        <f t="shared" si="8"/>
        <v>1.5</v>
      </c>
    </row>
    <row r="52" spans="1:5" x14ac:dyDescent="0.25">
      <c r="A52" s="29"/>
      <c r="B52" s="36" t="s">
        <v>87</v>
      </c>
      <c r="C52" s="29">
        <v>12</v>
      </c>
      <c r="D52" s="29"/>
      <c r="E52" s="29">
        <f t="shared" si="8"/>
        <v>1.5</v>
      </c>
    </row>
    <row r="53" spans="1:5" x14ac:dyDescent="0.25">
      <c r="A53" s="29"/>
      <c r="B53" s="36" t="s">
        <v>88</v>
      </c>
      <c r="C53" s="29">
        <v>12</v>
      </c>
      <c r="D53" s="29"/>
      <c r="E53" s="29">
        <f t="shared" si="8"/>
        <v>1.5</v>
      </c>
    </row>
    <row r="54" spans="1:5" x14ac:dyDescent="0.25">
      <c r="A54" s="29"/>
      <c r="B54" s="36" t="s">
        <v>89</v>
      </c>
      <c r="C54" s="29">
        <v>12</v>
      </c>
      <c r="D54" s="29"/>
      <c r="E54" s="29">
        <f t="shared" si="8"/>
        <v>1.5</v>
      </c>
    </row>
    <row r="55" spans="1:5" ht="18.75" customHeight="1" x14ac:dyDescent="0.25">
      <c r="A55" s="29"/>
      <c r="B55" s="36" t="s">
        <v>90</v>
      </c>
      <c r="C55" s="29">
        <v>12</v>
      </c>
      <c r="D55" s="29"/>
      <c r="E55" s="29">
        <f t="shared" si="8"/>
        <v>1.5</v>
      </c>
    </row>
    <row r="56" spans="1:5" ht="18.75" customHeight="1" x14ac:dyDescent="0.25">
      <c r="A56" s="29"/>
      <c r="B56" s="36" t="s">
        <v>91</v>
      </c>
      <c r="C56" s="29">
        <v>12</v>
      </c>
      <c r="D56" s="29"/>
      <c r="E56" s="29">
        <f t="shared" si="8"/>
        <v>1.5</v>
      </c>
    </row>
    <row r="57" spans="1:5" x14ac:dyDescent="0.25">
      <c r="A57" s="29"/>
      <c r="B57" s="36" t="s">
        <v>92</v>
      </c>
      <c r="C57" s="29">
        <v>12</v>
      </c>
      <c r="D57" s="29"/>
      <c r="E57" s="29">
        <f t="shared" si="8"/>
        <v>1.5</v>
      </c>
    </row>
    <row r="58" spans="1:5" ht="18.75" customHeight="1" x14ac:dyDescent="0.25">
      <c r="A58" s="29"/>
      <c r="B58" s="36" t="s">
        <v>93</v>
      </c>
      <c r="C58" s="29">
        <v>12</v>
      </c>
      <c r="D58" s="29"/>
      <c r="E58" s="29">
        <f t="shared" si="8"/>
        <v>1.5</v>
      </c>
    </row>
    <row r="59" spans="1:5" ht="18.75" customHeight="1" x14ac:dyDescent="0.25">
      <c r="A59" s="29"/>
      <c r="B59" s="36" t="s">
        <v>94</v>
      </c>
      <c r="C59" s="29">
        <v>12</v>
      </c>
      <c r="D59" s="29"/>
      <c r="E59" s="29">
        <f t="shared" si="8"/>
        <v>1.5</v>
      </c>
    </row>
    <row r="60" spans="1:5" x14ac:dyDescent="0.25">
      <c r="A60" s="29"/>
      <c r="B60" s="36" t="s">
        <v>95</v>
      </c>
      <c r="C60" s="29">
        <v>12</v>
      </c>
      <c r="D60" s="29"/>
      <c r="E60" s="29">
        <f t="shared" si="8"/>
        <v>1.5</v>
      </c>
    </row>
    <row r="61" spans="1:5" ht="18.75" customHeight="1" x14ac:dyDescent="0.25">
      <c r="A61" s="29"/>
      <c r="B61" s="36" t="s">
        <v>96</v>
      </c>
      <c r="C61" s="29">
        <v>12</v>
      </c>
      <c r="D61" s="29"/>
      <c r="E61" s="29">
        <f t="shared" si="8"/>
        <v>1.5</v>
      </c>
    </row>
    <row r="62" spans="1:5" x14ac:dyDescent="0.25">
      <c r="A62" s="29"/>
      <c r="B62" s="36" t="s">
        <v>97</v>
      </c>
      <c r="C62" s="29">
        <v>12</v>
      </c>
      <c r="D62" s="29"/>
      <c r="E62" s="29">
        <f t="shared" si="8"/>
        <v>1.5</v>
      </c>
    </row>
    <row r="63" spans="1:5" x14ac:dyDescent="0.25">
      <c r="A63" s="29"/>
      <c r="B63" s="36" t="s">
        <v>98</v>
      </c>
      <c r="C63" s="29">
        <v>12</v>
      </c>
      <c r="D63" s="29"/>
      <c r="E63" s="29">
        <f t="shared" si="8"/>
        <v>1.5</v>
      </c>
    </row>
    <row r="64" spans="1:5" x14ac:dyDescent="0.25">
      <c r="A64" s="29"/>
      <c r="B64" s="36" t="s">
        <v>99</v>
      </c>
      <c r="C64" s="29">
        <v>12</v>
      </c>
      <c r="D64" s="29"/>
      <c r="E64" s="29">
        <f t="shared" si="8"/>
        <v>1.5</v>
      </c>
    </row>
    <row r="65" spans="1:5" ht="31.5" x14ac:dyDescent="0.25">
      <c r="A65" s="30"/>
      <c r="B65" s="53" t="s">
        <v>100</v>
      </c>
      <c r="C65" s="29">
        <v>12</v>
      </c>
      <c r="D65" s="29"/>
      <c r="E65" s="29">
        <f t="shared" si="8"/>
        <v>1.5</v>
      </c>
    </row>
    <row r="66" spans="1:5" x14ac:dyDescent="0.25">
      <c r="A66" s="30"/>
      <c r="B66" s="36" t="s">
        <v>101</v>
      </c>
      <c r="C66" s="29">
        <v>12</v>
      </c>
      <c r="D66" s="29"/>
      <c r="E66" s="29">
        <f t="shared" si="8"/>
        <v>1.5</v>
      </c>
    </row>
    <row r="67" spans="1:5" x14ac:dyDescent="0.25">
      <c r="A67" s="29"/>
      <c r="B67" s="36" t="s">
        <v>264</v>
      </c>
      <c r="C67" s="29">
        <v>12</v>
      </c>
      <c r="D67" s="29"/>
      <c r="E67" s="29">
        <f t="shared" si="8"/>
        <v>1.5</v>
      </c>
    </row>
    <row r="68" spans="1:5" x14ac:dyDescent="0.25">
      <c r="A68" s="29"/>
      <c r="B68" s="53" t="s">
        <v>265</v>
      </c>
      <c r="C68" s="29">
        <v>12</v>
      </c>
      <c r="D68" s="29"/>
      <c r="E68" s="29">
        <f t="shared" si="8"/>
        <v>1.5</v>
      </c>
    </row>
    <row r="69" spans="1:5" x14ac:dyDescent="0.25">
      <c r="A69" s="29"/>
      <c r="B69" s="36" t="s">
        <v>266</v>
      </c>
      <c r="C69" s="29">
        <v>12</v>
      </c>
      <c r="D69" s="29"/>
      <c r="E69" s="29">
        <f t="shared" si="8"/>
        <v>1.5</v>
      </c>
    </row>
    <row r="70" spans="1:5" x14ac:dyDescent="0.25">
      <c r="A70" s="29"/>
      <c r="B70" s="36" t="s">
        <v>267</v>
      </c>
      <c r="C70" s="29">
        <v>12</v>
      </c>
      <c r="D70" s="29"/>
      <c r="E70" s="29">
        <f t="shared" si="8"/>
        <v>1.5</v>
      </c>
    </row>
    <row r="71" spans="1:5" x14ac:dyDescent="0.25">
      <c r="A71" s="29"/>
      <c r="B71" s="53" t="s">
        <v>268</v>
      </c>
      <c r="C71" s="29">
        <v>12</v>
      </c>
      <c r="D71" s="29"/>
      <c r="E71" s="29">
        <f t="shared" si="8"/>
        <v>1.5</v>
      </c>
    </row>
    <row r="72" spans="1:5" x14ac:dyDescent="0.25">
      <c r="A72" s="29"/>
      <c r="B72" s="36" t="s">
        <v>107</v>
      </c>
      <c r="C72" s="29">
        <v>12</v>
      </c>
      <c r="D72" s="29"/>
      <c r="E72" s="29">
        <f t="shared" si="8"/>
        <v>1.5</v>
      </c>
    </row>
    <row r="73" spans="1:5" x14ac:dyDescent="0.25">
      <c r="A73" s="33"/>
      <c r="B73" s="33" t="s">
        <v>108</v>
      </c>
      <c r="C73" s="33"/>
      <c r="D73" s="33"/>
      <c r="E73" s="33"/>
    </row>
    <row r="74" spans="1:5" x14ac:dyDescent="0.25">
      <c r="A74" s="29"/>
      <c r="B74" s="36" t="s">
        <v>109</v>
      </c>
      <c r="C74" s="29">
        <v>12</v>
      </c>
      <c r="D74" s="29"/>
      <c r="E74" s="29">
        <f>C74/8</f>
        <v>1.5</v>
      </c>
    </row>
    <row r="75" spans="1:5" x14ac:dyDescent="0.25">
      <c r="A75" s="29"/>
      <c r="B75" s="36" t="s">
        <v>110</v>
      </c>
      <c r="C75" s="29">
        <v>12</v>
      </c>
      <c r="D75" s="29"/>
      <c r="E75" s="29">
        <f t="shared" ref="E75:E81" si="9">C75/8</f>
        <v>1.5</v>
      </c>
    </row>
    <row r="76" spans="1:5" x14ac:dyDescent="0.25">
      <c r="A76" s="29"/>
      <c r="B76" s="36" t="s">
        <v>111</v>
      </c>
      <c r="C76" s="29">
        <v>12</v>
      </c>
      <c r="D76" s="29"/>
      <c r="E76" s="29">
        <f t="shared" si="9"/>
        <v>1.5</v>
      </c>
    </row>
    <row r="77" spans="1:5" x14ac:dyDescent="0.25">
      <c r="A77" s="29"/>
      <c r="B77" s="36" t="s">
        <v>112</v>
      </c>
      <c r="C77" s="29">
        <v>12</v>
      </c>
      <c r="D77" s="29"/>
      <c r="E77" s="29">
        <f t="shared" si="9"/>
        <v>1.5</v>
      </c>
    </row>
    <row r="78" spans="1:5" x14ac:dyDescent="0.25">
      <c r="A78" s="29"/>
      <c r="B78" s="36" t="s">
        <v>113</v>
      </c>
      <c r="C78" s="29">
        <v>12</v>
      </c>
      <c r="D78" s="29"/>
      <c r="E78" s="29">
        <f t="shared" si="9"/>
        <v>1.5</v>
      </c>
    </row>
    <row r="79" spans="1:5" x14ac:dyDescent="0.25">
      <c r="A79" s="29"/>
      <c r="B79" s="36" t="s">
        <v>114</v>
      </c>
      <c r="C79" s="29">
        <v>12</v>
      </c>
      <c r="D79" s="29"/>
      <c r="E79" s="29">
        <f t="shared" si="9"/>
        <v>1.5</v>
      </c>
    </row>
    <row r="80" spans="1:5" x14ac:dyDescent="0.25">
      <c r="A80" s="29"/>
      <c r="B80" s="53" t="s">
        <v>115</v>
      </c>
      <c r="C80" s="29">
        <v>12</v>
      </c>
      <c r="D80" s="29"/>
      <c r="E80" s="29">
        <f t="shared" si="9"/>
        <v>1.5</v>
      </c>
    </row>
    <row r="81" spans="1:7" x14ac:dyDescent="0.25">
      <c r="A81" s="29"/>
      <c r="B81" s="36" t="s">
        <v>116</v>
      </c>
      <c r="C81" s="29">
        <v>12</v>
      </c>
      <c r="D81" s="29"/>
      <c r="E81" s="29">
        <f t="shared" si="9"/>
        <v>1.5</v>
      </c>
    </row>
    <row r="82" spans="1:7" x14ac:dyDescent="0.25">
      <c r="A82" s="33"/>
      <c r="B82" s="33" t="s">
        <v>117</v>
      </c>
      <c r="C82" s="33"/>
      <c r="D82" s="33"/>
      <c r="E82" s="33"/>
    </row>
    <row r="83" spans="1:7" ht="31.5" x14ac:dyDescent="0.25">
      <c r="A83" s="29"/>
      <c r="B83" s="53" t="s">
        <v>118</v>
      </c>
      <c r="C83" s="29">
        <v>12</v>
      </c>
      <c r="D83" s="29"/>
      <c r="E83" s="29">
        <f>C83/8</f>
        <v>1.5</v>
      </c>
    </row>
    <row r="84" spans="1:7" x14ac:dyDescent="0.25">
      <c r="A84" s="29"/>
      <c r="B84" s="36" t="s">
        <v>272</v>
      </c>
      <c r="C84" s="29">
        <v>12</v>
      </c>
      <c r="D84" s="29"/>
      <c r="E84" s="29">
        <f t="shared" ref="E84:E97" si="10">C84/8</f>
        <v>1.5</v>
      </c>
    </row>
    <row r="85" spans="1:7" ht="30" customHeight="1" x14ac:dyDescent="0.25">
      <c r="A85" s="29"/>
      <c r="B85" s="53" t="s">
        <v>273</v>
      </c>
      <c r="C85" s="29">
        <v>12</v>
      </c>
      <c r="D85" s="29"/>
      <c r="E85" s="29">
        <f t="shared" si="10"/>
        <v>1.5</v>
      </c>
    </row>
    <row r="86" spans="1:7" x14ac:dyDescent="0.25">
      <c r="A86" s="29"/>
      <c r="B86" s="36" t="s">
        <v>121</v>
      </c>
      <c r="C86" s="29">
        <v>12</v>
      </c>
      <c r="D86" s="29"/>
      <c r="E86" s="29">
        <f t="shared" si="10"/>
        <v>1.5</v>
      </c>
    </row>
    <row r="87" spans="1:7" x14ac:dyDescent="0.25">
      <c r="A87" s="29"/>
      <c r="B87" s="36" t="s">
        <v>122</v>
      </c>
      <c r="C87" s="29">
        <v>12</v>
      </c>
      <c r="D87" s="29"/>
      <c r="E87" s="29">
        <f t="shared" si="10"/>
        <v>1.5</v>
      </c>
      <c r="G87" s="2" t="s">
        <v>215</v>
      </c>
    </row>
    <row r="88" spans="1:7" ht="31.5" x14ac:dyDescent="0.25">
      <c r="A88" s="29"/>
      <c r="B88" s="53" t="s">
        <v>123</v>
      </c>
      <c r="C88" s="29">
        <v>12</v>
      </c>
      <c r="D88" s="29"/>
      <c r="E88" s="29">
        <f t="shared" si="10"/>
        <v>1.5</v>
      </c>
      <c r="G88" s="2" t="s">
        <v>216</v>
      </c>
    </row>
    <row r="89" spans="1:7" x14ac:dyDescent="0.25">
      <c r="A89" s="29"/>
      <c r="B89" s="36" t="s">
        <v>124</v>
      </c>
      <c r="C89" s="29">
        <v>12</v>
      </c>
      <c r="D89" s="29"/>
      <c r="E89" s="29">
        <f t="shared" si="10"/>
        <v>1.5</v>
      </c>
    </row>
    <row r="90" spans="1:7" x14ac:dyDescent="0.25">
      <c r="A90" s="29"/>
      <c r="B90" s="36" t="s">
        <v>125</v>
      </c>
      <c r="C90" s="29">
        <v>12</v>
      </c>
      <c r="D90" s="29"/>
      <c r="E90" s="29">
        <f t="shared" si="10"/>
        <v>1.5</v>
      </c>
      <c r="G90" s="2" t="s">
        <v>217</v>
      </c>
    </row>
    <row r="91" spans="1:7" x14ac:dyDescent="0.25">
      <c r="A91" s="29"/>
      <c r="B91" s="36" t="s">
        <v>126</v>
      </c>
      <c r="C91" s="29">
        <v>12</v>
      </c>
      <c r="D91" s="29"/>
      <c r="E91" s="29">
        <f t="shared" si="10"/>
        <v>1.5</v>
      </c>
    </row>
    <row r="92" spans="1:7" x14ac:dyDescent="0.25">
      <c r="A92" s="29"/>
      <c r="B92" s="53" t="s">
        <v>127</v>
      </c>
      <c r="C92" s="29">
        <v>12</v>
      </c>
      <c r="D92" s="29"/>
      <c r="E92" s="29">
        <f t="shared" si="10"/>
        <v>1.5</v>
      </c>
    </row>
    <row r="93" spans="1:7" x14ac:dyDescent="0.25">
      <c r="A93" s="29"/>
      <c r="B93" s="36" t="s">
        <v>269</v>
      </c>
      <c r="C93" s="29">
        <v>12</v>
      </c>
      <c r="D93" s="29"/>
      <c r="E93" s="29">
        <f t="shared" si="10"/>
        <v>1.5</v>
      </c>
    </row>
    <row r="94" spans="1:7" x14ac:dyDescent="0.25">
      <c r="A94" s="29"/>
      <c r="B94" s="36" t="s">
        <v>129</v>
      </c>
      <c r="C94" s="29">
        <v>12</v>
      </c>
      <c r="D94" s="29"/>
      <c r="E94" s="29">
        <f t="shared" si="10"/>
        <v>1.5</v>
      </c>
    </row>
    <row r="95" spans="1:7" x14ac:dyDescent="0.25">
      <c r="A95" s="29"/>
      <c r="B95" s="36" t="s">
        <v>271</v>
      </c>
      <c r="C95" s="29">
        <v>12</v>
      </c>
      <c r="D95" s="29"/>
      <c r="E95" s="29">
        <f t="shared" si="10"/>
        <v>1.5</v>
      </c>
    </row>
    <row r="96" spans="1:7" x14ac:dyDescent="0.25">
      <c r="A96" s="29"/>
      <c r="B96" s="53" t="s">
        <v>131</v>
      </c>
      <c r="C96" s="29">
        <v>12</v>
      </c>
      <c r="D96" s="29"/>
      <c r="E96" s="29">
        <f t="shared" si="10"/>
        <v>1.5</v>
      </c>
    </row>
    <row r="97" spans="1:5" x14ac:dyDescent="0.25">
      <c r="A97" s="29"/>
      <c r="B97" s="53" t="s">
        <v>270</v>
      </c>
      <c r="C97" s="29">
        <v>12</v>
      </c>
      <c r="D97" s="29"/>
      <c r="E97" s="29">
        <f t="shared" si="10"/>
        <v>1.5</v>
      </c>
    </row>
    <row r="98" spans="1:5" x14ac:dyDescent="0.25">
      <c r="A98" s="33"/>
      <c r="B98" s="33" t="s">
        <v>274</v>
      </c>
      <c r="C98" s="33"/>
      <c r="D98" s="33"/>
      <c r="E98" s="33"/>
    </row>
    <row r="99" spans="1:5" x14ac:dyDescent="0.25">
      <c r="A99" s="29"/>
      <c r="B99" s="68" t="s">
        <v>137</v>
      </c>
      <c r="C99" s="29">
        <v>16</v>
      </c>
      <c r="D99" s="29">
        <f>E99</f>
        <v>2</v>
      </c>
      <c r="E99" s="29">
        <f>C99/8</f>
        <v>2</v>
      </c>
    </row>
    <row r="100" spans="1:5" x14ac:dyDescent="0.25">
      <c r="A100" s="29"/>
      <c r="B100" s="68" t="s">
        <v>138</v>
      </c>
      <c r="C100" s="29">
        <v>16</v>
      </c>
      <c r="D100" s="29">
        <f t="shared" ref="D100:D112" si="11">E100</f>
        <v>2</v>
      </c>
      <c r="E100" s="29">
        <f t="shared" ref="E100:E112" si="12">C100/8</f>
        <v>2</v>
      </c>
    </row>
    <row r="101" spans="1:5" x14ac:dyDescent="0.25">
      <c r="A101" s="29"/>
      <c r="B101" s="68" t="s">
        <v>139</v>
      </c>
      <c r="C101" s="29">
        <v>16</v>
      </c>
      <c r="D101" s="29">
        <f t="shared" si="11"/>
        <v>2</v>
      </c>
      <c r="E101" s="29">
        <f t="shared" si="12"/>
        <v>2</v>
      </c>
    </row>
    <row r="102" spans="1:5" x14ac:dyDescent="0.25">
      <c r="A102" s="29"/>
      <c r="B102" s="68" t="s">
        <v>141</v>
      </c>
      <c r="C102" s="29">
        <v>16</v>
      </c>
      <c r="D102" s="29">
        <f t="shared" si="11"/>
        <v>2</v>
      </c>
      <c r="E102" s="29">
        <f t="shared" si="12"/>
        <v>2</v>
      </c>
    </row>
    <row r="103" spans="1:5" x14ac:dyDescent="0.25">
      <c r="A103" s="29"/>
      <c r="B103" s="68" t="s">
        <v>140</v>
      </c>
      <c r="C103" s="29">
        <v>16</v>
      </c>
      <c r="D103" s="29">
        <f t="shared" si="11"/>
        <v>2</v>
      </c>
      <c r="E103" s="29">
        <f t="shared" si="12"/>
        <v>2</v>
      </c>
    </row>
    <row r="104" spans="1:5" x14ac:dyDescent="0.25">
      <c r="A104" s="29"/>
      <c r="B104" s="68" t="s">
        <v>142</v>
      </c>
      <c r="C104" s="29">
        <v>16</v>
      </c>
      <c r="D104" s="29">
        <f t="shared" si="11"/>
        <v>2</v>
      </c>
      <c r="E104" s="29">
        <f t="shared" si="12"/>
        <v>2</v>
      </c>
    </row>
    <row r="105" spans="1:5" x14ac:dyDescent="0.25">
      <c r="A105" s="29"/>
      <c r="B105" s="68" t="s">
        <v>143</v>
      </c>
      <c r="C105" s="29">
        <v>16</v>
      </c>
      <c r="D105" s="29">
        <f t="shared" si="11"/>
        <v>2</v>
      </c>
      <c r="E105" s="29">
        <f t="shared" si="12"/>
        <v>2</v>
      </c>
    </row>
    <row r="106" spans="1:5" x14ac:dyDescent="0.25">
      <c r="A106" s="29"/>
      <c r="B106" s="68" t="s">
        <v>144</v>
      </c>
      <c r="C106" s="29">
        <v>16</v>
      </c>
      <c r="D106" s="29">
        <f t="shared" si="11"/>
        <v>2</v>
      </c>
      <c r="E106" s="29">
        <f t="shared" si="12"/>
        <v>2</v>
      </c>
    </row>
    <row r="107" spans="1:5" x14ac:dyDescent="0.25">
      <c r="A107" s="29"/>
      <c r="B107" s="68" t="s">
        <v>145</v>
      </c>
      <c r="C107" s="29">
        <v>16</v>
      </c>
      <c r="D107" s="29">
        <f t="shared" si="11"/>
        <v>2</v>
      </c>
      <c r="E107" s="29">
        <f t="shared" si="12"/>
        <v>2</v>
      </c>
    </row>
    <row r="108" spans="1:5" x14ac:dyDescent="0.25">
      <c r="A108" s="29"/>
      <c r="B108" s="68" t="s">
        <v>146</v>
      </c>
      <c r="C108" s="29">
        <v>16</v>
      </c>
      <c r="D108" s="29">
        <f t="shared" si="11"/>
        <v>2</v>
      </c>
      <c r="E108" s="29">
        <f t="shared" si="12"/>
        <v>2</v>
      </c>
    </row>
    <row r="109" spans="1:5" x14ac:dyDescent="0.25">
      <c r="A109" s="29"/>
      <c r="B109" s="68" t="s">
        <v>147</v>
      </c>
      <c r="C109" s="29">
        <v>16</v>
      </c>
      <c r="D109" s="29">
        <f t="shared" si="11"/>
        <v>2</v>
      </c>
      <c r="E109" s="29">
        <f t="shared" si="12"/>
        <v>2</v>
      </c>
    </row>
    <row r="110" spans="1:5" x14ac:dyDescent="0.25">
      <c r="A110" s="29"/>
      <c r="B110" s="68" t="s">
        <v>148</v>
      </c>
      <c r="C110" s="29">
        <v>16</v>
      </c>
      <c r="D110" s="29">
        <f t="shared" si="11"/>
        <v>2</v>
      </c>
      <c r="E110" s="29">
        <f t="shared" si="12"/>
        <v>2</v>
      </c>
    </row>
    <row r="111" spans="1:5" x14ac:dyDescent="0.25">
      <c r="A111" s="29"/>
      <c r="B111" s="68" t="s">
        <v>233</v>
      </c>
      <c r="C111" s="29">
        <v>16</v>
      </c>
      <c r="D111" s="29">
        <f t="shared" si="11"/>
        <v>2</v>
      </c>
      <c r="E111" s="29">
        <f t="shared" si="12"/>
        <v>2</v>
      </c>
    </row>
    <row r="112" spans="1:5" x14ac:dyDescent="0.25">
      <c r="A112" s="29"/>
      <c r="B112" s="68" t="s">
        <v>243</v>
      </c>
      <c r="C112" s="29">
        <v>8</v>
      </c>
      <c r="D112" s="29">
        <f t="shared" si="11"/>
        <v>1</v>
      </c>
      <c r="E112" s="29">
        <f t="shared" si="12"/>
        <v>1</v>
      </c>
    </row>
    <row r="113" spans="1:5" x14ac:dyDescent="0.25">
      <c r="A113" s="33"/>
      <c r="B113" s="33" t="s">
        <v>218</v>
      </c>
      <c r="C113" s="33"/>
      <c r="D113" s="33"/>
      <c r="E113" s="33"/>
    </row>
    <row r="114" spans="1:5" x14ac:dyDescent="0.25">
      <c r="A114" s="29"/>
      <c r="B114" s="68" t="s">
        <v>228</v>
      </c>
      <c r="C114" s="29">
        <v>20</v>
      </c>
      <c r="D114" s="29">
        <f>E114</f>
        <v>2.5</v>
      </c>
      <c r="E114" s="29">
        <f>C114/8</f>
        <v>2.5</v>
      </c>
    </row>
    <row r="115" spans="1:5" x14ac:dyDescent="0.25">
      <c r="A115" s="29"/>
      <c r="B115" s="68" t="s">
        <v>288</v>
      </c>
      <c r="C115" s="29">
        <v>20</v>
      </c>
      <c r="D115" s="29">
        <f t="shared" ref="D115:D139" si="13">E115</f>
        <v>2.5</v>
      </c>
      <c r="E115" s="29">
        <f t="shared" ref="E115:E139" si="14">C115/8</f>
        <v>2.5</v>
      </c>
    </row>
    <row r="116" spans="1:5" x14ac:dyDescent="0.25">
      <c r="A116" s="29"/>
      <c r="B116" s="68" t="s">
        <v>219</v>
      </c>
      <c r="C116" s="29">
        <v>20</v>
      </c>
      <c r="D116" s="29">
        <f t="shared" si="13"/>
        <v>2.5</v>
      </c>
      <c r="E116" s="29">
        <f t="shared" si="14"/>
        <v>2.5</v>
      </c>
    </row>
    <row r="117" spans="1:5" x14ac:dyDescent="0.25">
      <c r="A117" s="29"/>
      <c r="B117" s="68" t="s">
        <v>220</v>
      </c>
      <c r="C117" s="29">
        <v>20</v>
      </c>
      <c r="D117" s="29">
        <f t="shared" si="13"/>
        <v>2.5</v>
      </c>
      <c r="E117" s="29">
        <f t="shared" si="14"/>
        <v>2.5</v>
      </c>
    </row>
    <row r="118" spans="1:5" x14ac:dyDescent="0.25">
      <c r="A118" s="29"/>
      <c r="B118" s="68" t="s">
        <v>221</v>
      </c>
      <c r="C118" s="29">
        <v>20</v>
      </c>
      <c r="D118" s="29">
        <f t="shared" si="13"/>
        <v>2.5</v>
      </c>
      <c r="E118" s="29">
        <f t="shared" si="14"/>
        <v>2.5</v>
      </c>
    </row>
    <row r="119" spans="1:5" x14ac:dyDescent="0.25">
      <c r="A119" s="29"/>
      <c r="B119" s="68" t="s">
        <v>222</v>
      </c>
      <c r="C119" s="29">
        <v>20</v>
      </c>
      <c r="D119" s="29">
        <f t="shared" si="13"/>
        <v>2.5</v>
      </c>
      <c r="E119" s="29">
        <f t="shared" si="14"/>
        <v>2.5</v>
      </c>
    </row>
    <row r="120" spans="1:5" x14ac:dyDescent="0.25">
      <c r="A120" s="29"/>
      <c r="B120" s="68" t="s">
        <v>229</v>
      </c>
      <c r="C120" s="29">
        <v>20</v>
      </c>
      <c r="D120" s="29">
        <f t="shared" si="13"/>
        <v>2.5</v>
      </c>
      <c r="E120" s="29">
        <f t="shared" si="14"/>
        <v>2.5</v>
      </c>
    </row>
    <row r="121" spans="1:5" x14ac:dyDescent="0.25">
      <c r="A121" s="29"/>
      <c r="B121" s="68" t="s">
        <v>230</v>
      </c>
      <c r="C121" s="29">
        <v>20</v>
      </c>
      <c r="D121" s="29">
        <f t="shared" si="13"/>
        <v>2.5</v>
      </c>
      <c r="E121" s="29">
        <f t="shared" si="14"/>
        <v>2.5</v>
      </c>
    </row>
    <row r="122" spans="1:5" x14ac:dyDescent="0.25">
      <c r="A122" s="29"/>
      <c r="B122" s="68" t="s">
        <v>239</v>
      </c>
      <c r="C122" s="29">
        <v>20</v>
      </c>
      <c r="D122" s="29">
        <f t="shared" si="13"/>
        <v>2.5</v>
      </c>
      <c r="E122" s="29">
        <f t="shared" si="14"/>
        <v>2.5</v>
      </c>
    </row>
    <row r="123" spans="1:5" x14ac:dyDescent="0.25">
      <c r="A123" s="29"/>
      <c r="B123" s="68" t="s">
        <v>223</v>
      </c>
      <c r="C123" s="29">
        <v>20</v>
      </c>
      <c r="D123" s="29">
        <f t="shared" si="13"/>
        <v>2.5</v>
      </c>
      <c r="E123" s="29">
        <f t="shared" si="14"/>
        <v>2.5</v>
      </c>
    </row>
    <row r="124" spans="1:5" x14ac:dyDescent="0.25">
      <c r="A124" s="29"/>
      <c r="B124" s="68" t="s">
        <v>226</v>
      </c>
      <c r="C124" s="29">
        <v>20</v>
      </c>
      <c r="D124" s="29">
        <f t="shared" si="13"/>
        <v>2.5</v>
      </c>
      <c r="E124" s="29">
        <f t="shared" si="14"/>
        <v>2.5</v>
      </c>
    </row>
    <row r="125" spans="1:5" x14ac:dyDescent="0.25">
      <c r="A125" s="29"/>
      <c r="B125" s="68" t="s">
        <v>224</v>
      </c>
      <c r="C125" s="29">
        <v>20</v>
      </c>
      <c r="D125" s="29">
        <f t="shared" si="13"/>
        <v>2.5</v>
      </c>
      <c r="E125" s="29">
        <f t="shared" si="14"/>
        <v>2.5</v>
      </c>
    </row>
    <row r="126" spans="1:5" x14ac:dyDescent="0.25">
      <c r="A126" s="29"/>
      <c r="B126" s="68" t="s">
        <v>225</v>
      </c>
      <c r="C126" s="29">
        <v>20</v>
      </c>
      <c r="D126" s="29">
        <f t="shared" si="13"/>
        <v>2.5</v>
      </c>
      <c r="E126" s="29">
        <f t="shared" si="14"/>
        <v>2.5</v>
      </c>
    </row>
    <row r="127" spans="1:5" x14ac:dyDescent="0.25">
      <c r="A127" s="29"/>
      <c r="B127" s="68" t="s">
        <v>227</v>
      </c>
      <c r="C127" s="29">
        <v>20</v>
      </c>
      <c r="D127" s="29">
        <f t="shared" si="13"/>
        <v>2.5</v>
      </c>
      <c r="E127" s="29">
        <f t="shared" si="14"/>
        <v>2.5</v>
      </c>
    </row>
    <row r="128" spans="1:5" x14ac:dyDescent="0.25">
      <c r="A128" s="29"/>
      <c r="B128" s="68" t="s">
        <v>234</v>
      </c>
      <c r="C128" s="29">
        <v>20</v>
      </c>
      <c r="D128" s="29">
        <f t="shared" si="13"/>
        <v>2.5</v>
      </c>
      <c r="E128" s="29">
        <f t="shared" si="14"/>
        <v>2.5</v>
      </c>
    </row>
    <row r="129" spans="1:5" x14ac:dyDescent="0.25">
      <c r="A129" s="29"/>
      <c r="B129" s="68" t="s">
        <v>231</v>
      </c>
      <c r="C129" s="29">
        <v>16</v>
      </c>
      <c r="D129" s="29">
        <f t="shared" si="13"/>
        <v>2</v>
      </c>
      <c r="E129" s="29">
        <f t="shared" si="14"/>
        <v>2</v>
      </c>
    </row>
    <row r="130" spans="1:5" x14ac:dyDescent="0.25">
      <c r="A130" s="29"/>
      <c r="B130" s="68" t="s">
        <v>236</v>
      </c>
      <c r="C130" s="29">
        <v>20</v>
      </c>
      <c r="D130" s="29">
        <f t="shared" si="13"/>
        <v>2.5</v>
      </c>
      <c r="E130" s="29">
        <f t="shared" si="14"/>
        <v>2.5</v>
      </c>
    </row>
    <row r="131" spans="1:5" x14ac:dyDescent="0.25">
      <c r="A131" s="29"/>
      <c r="B131" s="68" t="s">
        <v>237</v>
      </c>
      <c r="C131" s="29">
        <v>20</v>
      </c>
      <c r="D131" s="29">
        <f t="shared" si="13"/>
        <v>2.5</v>
      </c>
      <c r="E131" s="29">
        <f t="shared" si="14"/>
        <v>2.5</v>
      </c>
    </row>
    <row r="132" spans="1:5" x14ac:dyDescent="0.25">
      <c r="A132" s="29"/>
      <c r="B132" s="68" t="s">
        <v>238</v>
      </c>
      <c r="C132" s="29">
        <v>20</v>
      </c>
      <c r="D132" s="29">
        <f t="shared" si="13"/>
        <v>2.5</v>
      </c>
      <c r="E132" s="29">
        <f t="shared" si="14"/>
        <v>2.5</v>
      </c>
    </row>
    <row r="133" spans="1:5" x14ac:dyDescent="0.25">
      <c r="A133" s="29"/>
      <c r="B133" s="68" t="s">
        <v>240</v>
      </c>
      <c r="C133" s="29">
        <v>40</v>
      </c>
      <c r="D133" s="29">
        <f t="shared" si="13"/>
        <v>5</v>
      </c>
      <c r="E133" s="29">
        <f t="shared" si="14"/>
        <v>5</v>
      </c>
    </row>
    <row r="134" spans="1:5" x14ac:dyDescent="0.25">
      <c r="A134" s="29"/>
      <c r="B134" s="68" t="s">
        <v>241</v>
      </c>
      <c r="C134" s="29">
        <v>40</v>
      </c>
      <c r="D134" s="29">
        <f t="shared" si="13"/>
        <v>5</v>
      </c>
      <c r="E134" s="29">
        <f t="shared" si="14"/>
        <v>5</v>
      </c>
    </row>
    <row r="135" spans="1:5" x14ac:dyDescent="0.25">
      <c r="A135" s="29"/>
      <c r="B135" s="68" t="s">
        <v>242</v>
      </c>
      <c r="C135" s="29">
        <v>20</v>
      </c>
      <c r="D135" s="29">
        <f t="shared" si="13"/>
        <v>2.5</v>
      </c>
      <c r="E135" s="29">
        <f t="shared" si="14"/>
        <v>2.5</v>
      </c>
    </row>
    <row r="136" spans="1:5" x14ac:dyDescent="0.25">
      <c r="A136" s="29"/>
      <c r="B136" s="68" t="s">
        <v>244</v>
      </c>
      <c r="C136" s="29">
        <v>80</v>
      </c>
      <c r="D136" s="29">
        <f t="shared" si="13"/>
        <v>10</v>
      </c>
      <c r="E136" s="29">
        <f t="shared" si="14"/>
        <v>10</v>
      </c>
    </row>
    <row r="137" spans="1:5" x14ac:dyDescent="0.25">
      <c r="A137" s="29"/>
      <c r="B137" s="68" t="s">
        <v>245</v>
      </c>
      <c r="C137" s="29">
        <v>8</v>
      </c>
      <c r="D137" s="29">
        <f t="shared" si="13"/>
        <v>1</v>
      </c>
      <c r="E137" s="29">
        <f t="shared" si="14"/>
        <v>1</v>
      </c>
    </row>
    <row r="138" spans="1:5" x14ac:dyDescent="0.25">
      <c r="A138" s="29"/>
      <c r="B138" s="68" t="s">
        <v>287</v>
      </c>
      <c r="C138" s="29">
        <v>8</v>
      </c>
      <c r="D138" s="29">
        <f t="shared" si="13"/>
        <v>1</v>
      </c>
      <c r="E138" s="29">
        <f t="shared" si="14"/>
        <v>1</v>
      </c>
    </row>
    <row r="139" spans="1:5" x14ac:dyDescent="0.25">
      <c r="A139" s="29"/>
      <c r="B139" s="68" t="s">
        <v>246</v>
      </c>
      <c r="C139" s="29">
        <v>12</v>
      </c>
      <c r="D139" s="29">
        <f t="shared" si="13"/>
        <v>1.5</v>
      </c>
      <c r="E139" s="29">
        <f t="shared" si="14"/>
        <v>1.5</v>
      </c>
    </row>
    <row r="140" spans="1:5" x14ac:dyDescent="0.25">
      <c r="A140" s="32"/>
      <c r="B140" s="33" t="s">
        <v>31</v>
      </c>
      <c r="C140" s="32"/>
      <c r="D140" s="32"/>
      <c r="E140" s="32"/>
    </row>
    <row r="141" spans="1:5" x14ac:dyDescent="0.25">
      <c r="A141" s="29"/>
      <c r="B141" s="68" t="s">
        <v>37</v>
      </c>
      <c r="C141" s="54">
        <v>12</v>
      </c>
      <c r="D141" s="54">
        <f>E141</f>
        <v>1.5</v>
      </c>
      <c r="E141" s="29">
        <f>C141/8</f>
        <v>1.5</v>
      </c>
    </row>
    <row r="142" spans="1:5" x14ac:dyDescent="0.25">
      <c r="A142" s="29"/>
      <c r="B142" s="68" t="s">
        <v>32</v>
      </c>
      <c r="C142" s="54">
        <v>8</v>
      </c>
      <c r="D142" s="54">
        <f t="shared" ref="D142:D145" si="15">E142</f>
        <v>1</v>
      </c>
      <c r="E142" s="29">
        <f t="shared" ref="E142:E145" si="16">C142/8</f>
        <v>1</v>
      </c>
    </row>
    <row r="143" spans="1:5" x14ac:dyDescent="0.25">
      <c r="A143" s="29"/>
      <c r="B143" s="68" t="s">
        <v>33</v>
      </c>
      <c r="C143" s="54">
        <v>8</v>
      </c>
      <c r="D143" s="54">
        <f t="shared" si="15"/>
        <v>1</v>
      </c>
      <c r="E143" s="29">
        <f t="shared" si="16"/>
        <v>1</v>
      </c>
    </row>
    <row r="144" spans="1:5" x14ac:dyDescent="0.25">
      <c r="A144" s="29"/>
      <c r="B144" s="68" t="s">
        <v>34</v>
      </c>
      <c r="C144" s="54">
        <v>8</v>
      </c>
      <c r="D144" s="54">
        <f t="shared" si="15"/>
        <v>1</v>
      </c>
      <c r="E144" s="29">
        <f t="shared" si="16"/>
        <v>1</v>
      </c>
    </row>
    <row r="145" spans="1:5" x14ac:dyDescent="0.25">
      <c r="A145" s="29"/>
      <c r="B145" s="68" t="s">
        <v>35</v>
      </c>
      <c r="C145" s="54">
        <v>8</v>
      </c>
      <c r="D145" s="54">
        <f t="shared" si="15"/>
        <v>1</v>
      </c>
      <c r="E145" s="29">
        <f t="shared" si="16"/>
        <v>1</v>
      </c>
    </row>
    <row r="146" spans="1:5" x14ac:dyDescent="0.25">
      <c r="A146" s="32"/>
      <c r="B146" s="33" t="s">
        <v>275</v>
      </c>
      <c r="C146" s="32"/>
      <c r="D146" s="32"/>
      <c r="E146" s="32"/>
    </row>
    <row r="147" spans="1:5" x14ac:dyDescent="0.25">
      <c r="A147" s="29"/>
      <c r="B147" s="68" t="s">
        <v>295</v>
      </c>
      <c r="C147" s="29">
        <v>16</v>
      </c>
      <c r="D147" s="29">
        <f>E147</f>
        <v>2</v>
      </c>
      <c r="E147" s="29">
        <f>C147/8</f>
        <v>2</v>
      </c>
    </row>
    <row r="148" spans="1:5" x14ac:dyDescent="0.25">
      <c r="A148" s="29"/>
      <c r="B148" s="68" t="s">
        <v>296</v>
      </c>
      <c r="C148" s="29">
        <v>16</v>
      </c>
      <c r="D148" s="29">
        <f t="shared" ref="D148:D151" si="17">E148</f>
        <v>2</v>
      </c>
      <c r="E148" s="29">
        <f t="shared" ref="E148:E151" si="18">C148/8</f>
        <v>2</v>
      </c>
    </row>
    <row r="149" spans="1:5" x14ac:dyDescent="0.25">
      <c r="A149" s="29"/>
      <c r="B149" s="68" t="s">
        <v>297</v>
      </c>
      <c r="C149" s="29">
        <v>16</v>
      </c>
      <c r="D149" s="29">
        <f t="shared" si="17"/>
        <v>2</v>
      </c>
      <c r="E149" s="29">
        <f t="shared" si="18"/>
        <v>2</v>
      </c>
    </row>
    <row r="150" spans="1:5" x14ac:dyDescent="0.25">
      <c r="A150" s="29"/>
      <c r="B150" s="68" t="s">
        <v>298</v>
      </c>
      <c r="C150" s="29">
        <v>16</v>
      </c>
      <c r="D150" s="29">
        <f t="shared" si="17"/>
        <v>2</v>
      </c>
      <c r="E150" s="29">
        <f t="shared" si="18"/>
        <v>2</v>
      </c>
    </row>
    <row r="151" spans="1:5" x14ac:dyDescent="0.25">
      <c r="A151" s="29"/>
      <c r="B151" s="68" t="s">
        <v>294</v>
      </c>
      <c r="C151" s="29">
        <v>8</v>
      </c>
      <c r="D151" s="29">
        <f t="shared" si="17"/>
        <v>1</v>
      </c>
      <c r="E151" s="29">
        <f t="shared" si="18"/>
        <v>1</v>
      </c>
    </row>
    <row r="152" spans="1:5" x14ac:dyDescent="0.25">
      <c r="A152" s="32"/>
      <c r="B152" s="33" t="s">
        <v>291</v>
      </c>
      <c r="C152" s="32"/>
      <c r="D152" s="32"/>
      <c r="E152" s="32"/>
    </row>
    <row r="153" spans="1:5" x14ac:dyDescent="0.25">
      <c r="A153" s="29"/>
      <c r="B153" s="68" t="s">
        <v>292</v>
      </c>
      <c r="C153" s="29"/>
      <c r="D153" s="29"/>
      <c r="E153" s="29"/>
    </row>
    <row r="154" spans="1:5" x14ac:dyDescent="0.25">
      <c r="A154" s="29"/>
      <c r="B154" s="68" t="s">
        <v>293</v>
      </c>
      <c r="C154" s="29"/>
      <c r="D154" s="29"/>
      <c r="E154" s="29"/>
    </row>
    <row r="155" spans="1:5" x14ac:dyDescent="0.25">
      <c r="A155" s="32"/>
      <c r="B155" s="44" t="s">
        <v>24</v>
      </c>
      <c r="C155" s="32"/>
      <c r="D155" s="32"/>
      <c r="E155" s="32"/>
    </row>
    <row r="156" spans="1:5" x14ac:dyDescent="0.25">
      <c r="A156" s="29"/>
      <c r="B156" s="36" t="s">
        <v>25</v>
      </c>
      <c r="C156" s="29">
        <f>SUM(C13:C150)*0.45</f>
        <v>838.80000000000007</v>
      </c>
      <c r="D156" s="29">
        <f>SUM(D13:D150)*0.45</f>
        <v>69.525000000000006</v>
      </c>
      <c r="E156" s="29">
        <f>C156/8</f>
        <v>104.85000000000001</v>
      </c>
    </row>
    <row r="157" spans="1:5" x14ac:dyDescent="0.25">
      <c r="A157" s="29"/>
      <c r="B157" s="36" t="s">
        <v>26</v>
      </c>
      <c r="C157" s="29">
        <v>120</v>
      </c>
      <c r="D157" s="29">
        <f>64/8</f>
        <v>8</v>
      </c>
      <c r="E157" s="29">
        <f>C157/8</f>
        <v>15</v>
      </c>
    </row>
    <row r="158" spans="1:5" x14ac:dyDescent="0.25">
      <c r="A158" s="29"/>
      <c r="B158" s="55" t="s">
        <v>27</v>
      </c>
      <c r="C158" s="29">
        <v>16</v>
      </c>
      <c r="D158" s="29">
        <v>2</v>
      </c>
      <c r="E158" s="29">
        <f>C158/8</f>
        <v>2</v>
      </c>
    </row>
    <row r="159" spans="1:5" x14ac:dyDescent="0.25">
      <c r="A159" s="45"/>
      <c r="B159" s="45" t="s">
        <v>5</v>
      </c>
      <c r="C159" s="46"/>
      <c r="D159" s="46">
        <f>SUM(D8:D158)</f>
        <v>270.47500000000002</v>
      </c>
      <c r="E159" s="46">
        <f>SUM(E8:E158)</f>
        <v>407.15000000000003</v>
      </c>
    </row>
    <row r="160" spans="1:5" x14ac:dyDescent="0.25">
      <c r="A160" s="29"/>
      <c r="B160" s="47"/>
      <c r="C160" s="48"/>
      <c r="D160" s="48"/>
      <c r="E160" s="29"/>
    </row>
    <row r="161" spans="1:4" x14ac:dyDescent="0.25">
      <c r="A161" s="29"/>
      <c r="B161" s="49"/>
      <c r="C161" s="50"/>
      <c r="D161" s="50"/>
    </row>
    <row r="162" spans="1:4" x14ac:dyDescent="0.25">
      <c r="A162" s="29"/>
      <c r="B162" s="51" t="s">
        <v>28</v>
      </c>
    </row>
    <row r="163" spans="1:4" x14ac:dyDescent="0.25">
      <c r="A163" s="29"/>
      <c r="B163" s="2" t="s">
        <v>29</v>
      </c>
    </row>
    <row r="164" spans="1:4" x14ac:dyDescent="0.25">
      <c r="B164" s="2" t="s">
        <v>235</v>
      </c>
    </row>
  </sheetData>
  <mergeCells count="8">
    <mergeCell ref="J8:J10"/>
    <mergeCell ref="K8:K10"/>
    <mergeCell ref="L8:L9"/>
    <mergeCell ref="M8:M9"/>
    <mergeCell ref="J23:J25"/>
    <mergeCell ref="K23:K25"/>
    <mergeCell ref="L23:L24"/>
    <mergeCell ref="M23:M24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4" workbookViewId="0">
      <selection activeCell="A5" sqref="A5"/>
    </sheetView>
  </sheetViews>
  <sheetFormatPr defaultRowHeight="15.7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279</v>
      </c>
    </row>
    <row r="9" spans="1:1" x14ac:dyDescent="0.25">
      <c r="A9" t="s">
        <v>280</v>
      </c>
    </row>
    <row r="10" spans="1:1" x14ac:dyDescent="0.25">
      <c r="A10" t="s">
        <v>281</v>
      </c>
    </row>
    <row r="11" spans="1:1" x14ac:dyDescent="0.25">
      <c r="A11" t="s">
        <v>282</v>
      </c>
    </row>
    <row r="12" spans="1:1" x14ac:dyDescent="0.25">
      <c r="A12" t="s">
        <v>51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t="s">
        <v>55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60</v>
      </c>
    </row>
    <row r="19" spans="1:1" x14ac:dyDescent="0.25">
      <c r="A19" t="s">
        <v>61</v>
      </c>
    </row>
    <row r="20" spans="1:1" x14ac:dyDescent="0.25">
      <c r="A20" t="s">
        <v>62</v>
      </c>
    </row>
    <row r="21" spans="1:1" x14ac:dyDescent="0.25">
      <c r="A21" t="s">
        <v>283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284</v>
      </c>
    </row>
    <row r="25" spans="1:1" x14ac:dyDescent="0.25">
      <c r="A25" t="s">
        <v>65</v>
      </c>
    </row>
    <row r="26" spans="1:1" x14ac:dyDescent="0.25">
      <c r="A26" t="s">
        <v>285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73</v>
      </c>
    </row>
    <row r="33" spans="1:1" x14ac:dyDescent="0.25">
      <c r="A33" t="s">
        <v>286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35" workbookViewId="0">
      <selection activeCell="A56" sqref="A56"/>
    </sheetView>
  </sheetViews>
  <sheetFormatPr defaultRowHeight="15.75" x14ac:dyDescent="0.25"/>
  <cols>
    <col min="1" max="1" width="58.625" bestFit="1" customWidth="1"/>
    <col min="2" max="3" width="9" style="75"/>
  </cols>
  <sheetData>
    <row r="1" spans="1:3" x14ac:dyDescent="0.25">
      <c r="A1" s="73" t="s">
        <v>289</v>
      </c>
      <c r="B1" s="74" t="s">
        <v>2</v>
      </c>
      <c r="C1" s="74" t="s">
        <v>149</v>
      </c>
    </row>
    <row r="2" spans="1:3" x14ac:dyDescent="0.25">
      <c r="A2" t="s">
        <v>178</v>
      </c>
      <c r="B2" s="75">
        <v>16</v>
      </c>
      <c r="C2" s="75">
        <f>B2/8</f>
        <v>2</v>
      </c>
    </row>
    <row r="3" spans="1:3" x14ac:dyDescent="0.25">
      <c r="A3" t="s">
        <v>150</v>
      </c>
      <c r="B3" s="75">
        <v>16</v>
      </c>
      <c r="C3" s="75">
        <f t="shared" ref="C3:C42" si="0">B3/8</f>
        <v>2</v>
      </c>
    </row>
    <row r="4" spans="1:3" x14ac:dyDescent="0.25">
      <c r="A4" s="63" t="s">
        <v>151</v>
      </c>
      <c r="B4" s="75">
        <v>16</v>
      </c>
      <c r="C4" s="75">
        <f t="shared" si="0"/>
        <v>2</v>
      </c>
    </row>
    <row r="5" spans="1:3" x14ac:dyDescent="0.25">
      <c r="A5" s="63" t="s">
        <v>152</v>
      </c>
      <c r="B5" s="75">
        <v>16</v>
      </c>
      <c r="C5" s="75">
        <f t="shared" si="0"/>
        <v>2</v>
      </c>
    </row>
    <row r="6" spans="1:3" x14ac:dyDescent="0.25">
      <c r="A6" t="s">
        <v>153</v>
      </c>
      <c r="B6" s="75">
        <v>16</v>
      </c>
      <c r="C6" s="75">
        <f t="shared" si="0"/>
        <v>2</v>
      </c>
    </row>
    <row r="7" spans="1:3" x14ac:dyDescent="0.25">
      <c r="A7" t="s">
        <v>154</v>
      </c>
      <c r="B7" s="75">
        <v>16</v>
      </c>
      <c r="C7" s="75">
        <f t="shared" si="0"/>
        <v>2</v>
      </c>
    </row>
    <row r="8" spans="1:3" ht="31.5" x14ac:dyDescent="0.25">
      <c r="A8" s="64" t="s">
        <v>155</v>
      </c>
      <c r="B8" s="75">
        <v>16</v>
      </c>
      <c r="C8" s="75">
        <f t="shared" si="0"/>
        <v>2</v>
      </c>
    </row>
    <row r="9" spans="1:3" x14ac:dyDescent="0.25">
      <c r="A9" t="s">
        <v>156</v>
      </c>
      <c r="B9" s="75">
        <v>16</v>
      </c>
      <c r="C9" s="75">
        <f t="shared" si="0"/>
        <v>2</v>
      </c>
    </row>
    <row r="10" spans="1:3" x14ac:dyDescent="0.25">
      <c r="A10" t="s">
        <v>157</v>
      </c>
      <c r="B10" s="75">
        <v>16</v>
      </c>
      <c r="C10" s="75">
        <f t="shared" si="0"/>
        <v>2</v>
      </c>
    </row>
    <row r="11" spans="1:3" x14ac:dyDescent="0.25">
      <c r="A11" t="s">
        <v>158</v>
      </c>
      <c r="B11" s="75">
        <v>8</v>
      </c>
      <c r="C11" s="75">
        <f t="shared" si="0"/>
        <v>1</v>
      </c>
    </row>
    <row r="12" spans="1:3" x14ac:dyDescent="0.25">
      <c r="A12" t="s">
        <v>159</v>
      </c>
      <c r="B12" s="75">
        <v>8</v>
      </c>
      <c r="C12" s="75">
        <f t="shared" si="0"/>
        <v>1</v>
      </c>
    </row>
    <row r="13" spans="1:3" x14ac:dyDescent="0.25">
      <c r="A13" t="s">
        <v>160</v>
      </c>
      <c r="B13" s="75">
        <v>8</v>
      </c>
      <c r="C13" s="75">
        <f t="shared" si="0"/>
        <v>1</v>
      </c>
    </row>
    <row r="14" spans="1:3" x14ac:dyDescent="0.25">
      <c r="A14" t="s">
        <v>161</v>
      </c>
      <c r="B14" s="75">
        <v>8</v>
      </c>
      <c r="C14" s="75">
        <f t="shared" si="0"/>
        <v>1</v>
      </c>
    </row>
    <row r="15" spans="1:3" x14ac:dyDescent="0.25">
      <c r="A15" t="s">
        <v>162</v>
      </c>
      <c r="B15" s="75">
        <v>8</v>
      </c>
      <c r="C15" s="75">
        <f t="shared" si="0"/>
        <v>1</v>
      </c>
    </row>
    <row r="16" spans="1:3" x14ac:dyDescent="0.25">
      <c r="A16" t="s">
        <v>163</v>
      </c>
      <c r="B16" s="75">
        <v>8</v>
      </c>
      <c r="C16" s="75">
        <f t="shared" si="0"/>
        <v>1</v>
      </c>
    </row>
    <row r="17" spans="1:3" x14ac:dyDescent="0.25">
      <c r="A17" t="s">
        <v>164</v>
      </c>
      <c r="B17" s="75">
        <v>8</v>
      </c>
      <c r="C17" s="75">
        <f t="shared" si="0"/>
        <v>1</v>
      </c>
    </row>
    <row r="18" spans="1:3" x14ac:dyDescent="0.25">
      <c r="A18" s="63" t="s">
        <v>165</v>
      </c>
      <c r="B18" s="75">
        <v>8</v>
      </c>
      <c r="C18" s="75">
        <f t="shared" si="0"/>
        <v>1</v>
      </c>
    </row>
    <row r="19" spans="1:3" x14ac:dyDescent="0.25">
      <c r="A19" s="63" t="s">
        <v>166</v>
      </c>
      <c r="B19" s="75">
        <v>8</v>
      </c>
      <c r="C19" s="75">
        <f t="shared" si="0"/>
        <v>1</v>
      </c>
    </row>
    <row r="20" spans="1:3" x14ac:dyDescent="0.25">
      <c r="A20" s="63" t="s">
        <v>192</v>
      </c>
      <c r="B20" s="75">
        <v>8</v>
      </c>
      <c r="C20" s="75">
        <f t="shared" si="0"/>
        <v>1</v>
      </c>
    </row>
    <row r="21" spans="1:3" x14ac:dyDescent="0.25">
      <c r="A21" s="63" t="s">
        <v>168</v>
      </c>
      <c r="B21" s="75">
        <v>8</v>
      </c>
      <c r="C21" s="75">
        <f t="shared" si="0"/>
        <v>1</v>
      </c>
    </row>
    <row r="22" spans="1:3" x14ac:dyDescent="0.25">
      <c r="A22" s="65" t="s">
        <v>167</v>
      </c>
      <c r="B22" s="75">
        <v>8</v>
      </c>
      <c r="C22" s="75">
        <f t="shared" si="0"/>
        <v>1</v>
      </c>
    </row>
    <row r="23" spans="1:3" x14ac:dyDescent="0.25">
      <c r="A23" s="63" t="s">
        <v>169</v>
      </c>
      <c r="B23" s="75">
        <v>8</v>
      </c>
      <c r="C23" s="75">
        <f t="shared" si="0"/>
        <v>1</v>
      </c>
    </row>
    <row r="24" spans="1:3" x14ac:dyDescent="0.25">
      <c r="A24" s="63" t="s">
        <v>170</v>
      </c>
      <c r="B24" s="75">
        <v>8</v>
      </c>
      <c r="C24" s="75">
        <f t="shared" si="0"/>
        <v>1</v>
      </c>
    </row>
    <row r="25" spans="1:3" x14ac:dyDescent="0.25">
      <c r="A25" s="63" t="s">
        <v>182</v>
      </c>
      <c r="B25" s="75">
        <v>8</v>
      </c>
      <c r="C25" s="75">
        <f t="shared" si="0"/>
        <v>1</v>
      </c>
    </row>
    <row r="26" spans="1:3" x14ac:dyDescent="0.25">
      <c r="A26" s="63" t="s">
        <v>171</v>
      </c>
      <c r="B26" s="75">
        <v>8</v>
      </c>
      <c r="C26" s="75">
        <f t="shared" si="0"/>
        <v>1</v>
      </c>
    </row>
    <row r="27" spans="1:3" x14ac:dyDescent="0.25">
      <c r="A27" s="63" t="s">
        <v>172</v>
      </c>
      <c r="B27" s="75">
        <v>8</v>
      </c>
      <c r="C27" s="75">
        <f t="shared" si="0"/>
        <v>1</v>
      </c>
    </row>
    <row r="28" spans="1:3" x14ac:dyDescent="0.25">
      <c r="A28" s="63" t="s">
        <v>173</v>
      </c>
      <c r="B28" s="75">
        <v>8</v>
      </c>
      <c r="C28" s="75">
        <f t="shared" si="0"/>
        <v>1</v>
      </c>
    </row>
    <row r="29" spans="1:3" x14ac:dyDescent="0.25">
      <c r="A29" s="63" t="s">
        <v>174</v>
      </c>
      <c r="B29" s="75">
        <v>8</v>
      </c>
      <c r="C29" s="75">
        <f t="shared" si="0"/>
        <v>1</v>
      </c>
    </row>
    <row r="30" spans="1:3" x14ac:dyDescent="0.25">
      <c r="A30" s="63" t="s">
        <v>175</v>
      </c>
      <c r="B30" s="75">
        <v>8</v>
      </c>
      <c r="C30" s="75">
        <f t="shared" si="0"/>
        <v>1</v>
      </c>
    </row>
    <row r="31" spans="1:3" x14ac:dyDescent="0.25">
      <c r="A31" s="63" t="s">
        <v>176</v>
      </c>
      <c r="B31" s="75">
        <v>8</v>
      </c>
      <c r="C31" s="75">
        <f t="shared" si="0"/>
        <v>1</v>
      </c>
    </row>
    <row r="32" spans="1:3" x14ac:dyDescent="0.25">
      <c r="A32" s="63" t="s">
        <v>177</v>
      </c>
      <c r="B32" s="75">
        <v>8</v>
      </c>
      <c r="C32" s="75">
        <f t="shared" si="0"/>
        <v>1</v>
      </c>
    </row>
    <row r="33" spans="1:3" x14ac:dyDescent="0.25">
      <c r="A33" s="63" t="s">
        <v>179</v>
      </c>
      <c r="B33" s="75">
        <v>8</v>
      </c>
      <c r="C33" s="75">
        <f t="shared" si="0"/>
        <v>1</v>
      </c>
    </row>
    <row r="34" spans="1:3" x14ac:dyDescent="0.25">
      <c r="A34" s="63" t="s">
        <v>180</v>
      </c>
      <c r="B34" s="75">
        <v>8</v>
      </c>
      <c r="C34" s="75">
        <f t="shared" si="0"/>
        <v>1</v>
      </c>
    </row>
    <row r="35" spans="1:3" x14ac:dyDescent="0.25">
      <c r="A35" s="63" t="s">
        <v>181</v>
      </c>
      <c r="B35" s="75">
        <v>8</v>
      </c>
      <c r="C35" s="75">
        <f t="shared" si="0"/>
        <v>1</v>
      </c>
    </row>
    <row r="36" spans="1:3" x14ac:dyDescent="0.25">
      <c r="A36" s="63" t="s">
        <v>183</v>
      </c>
      <c r="B36" s="75">
        <v>8</v>
      </c>
      <c r="C36" s="75">
        <f t="shared" si="0"/>
        <v>1</v>
      </c>
    </row>
    <row r="37" spans="1:3" x14ac:dyDescent="0.25">
      <c r="A37" s="63" t="s">
        <v>184</v>
      </c>
      <c r="B37" s="75">
        <v>8</v>
      </c>
      <c r="C37" s="75">
        <f t="shared" si="0"/>
        <v>1</v>
      </c>
    </row>
    <row r="38" spans="1:3" x14ac:dyDescent="0.25">
      <c r="A38" s="63" t="s">
        <v>185</v>
      </c>
      <c r="B38" s="75">
        <v>8</v>
      </c>
      <c r="C38" s="75">
        <f t="shared" si="0"/>
        <v>1</v>
      </c>
    </row>
    <row r="39" spans="1:3" x14ac:dyDescent="0.25">
      <c r="A39" s="63" t="s">
        <v>186</v>
      </c>
      <c r="B39" s="75">
        <v>8</v>
      </c>
      <c r="C39" s="75">
        <f t="shared" si="0"/>
        <v>1</v>
      </c>
    </row>
    <row r="40" spans="1:3" x14ac:dyDescent="0.25">
      <c r="A40" s="63" t="s">
        <v>187</v>
      </c>
      <c r="B40" s="75">
        <v>8</v>
      </c>
      <c r="C40" s="75">
        <f t="shared" si="0"/>
        <v>1</v>
      </c>
    </row>
    <row r="41" spans="1:3" x14ac:dyDescent="0.25">
      <c r="A41" s="63" t="s">
        <v>188</v>
      </c>
      <c r="B41" s="75">
        <v>8</v>
      </c>
      <c r="C41" s="75">
        <f t="shared" si="0"/>
        <v>1</v>
      </c>
    </row>
    <row r="42" spans="1:3" x14ac:dyDescent="0.25">
      <c r="A42" s="63" t="s">
        <v>189</v>
      </c>
      <c r="B42" s="75">
        <v>8</v>
      </c>
      <c r="C42" s="75">
        <f t="shared" si="0"/>
        <v>1</v>
      </c>
    </row>
    <row r="43" spans="1:3" ht="29.25" x14ac:dyDescent="0.25">
      <c r="A43" s="76" t="s">
        <v>290</v>
      </c>
      <c r="C43" s="75">
        <f>SUM(C2:C42)</f>
        <v>50</v>
      </c>
    </row>
    <row r="44" spans="1:3" x14ac:dyDescent="0.25">
      <c r="A44" s="63" t="s">
        <v>190</v>
      </c>
    </row>
    <row r="45" spans="1:3" x14ac:dyDescent="0.25">
      <c r="A45" s="63" t="s">
        <v>191</v>
      </c>
    </row>
    <row r="46" spans="1:3" x14ac:dyDescent="0.25">
      <c r="A46" s="63" t="s">
        <v>193</v>
      </c>
    </row>
    <row r="47" spans="1:3" x14ac:dyDescent="0.25">
      <c r="A47" s="63" t="s">
        <v>194</v>
      </c>
    </row>
    <row r="48" spans="1:3" x14ac:dyDescent="0.25">
      <c r="A48" s="63" t="s">
        <v>195</v>
      </c>
    </row>
    <row r="49" spans="1:1" x14ac:dyDescent="0.25">
      <c r="A49" s="63" t="s">
        <v>196</v>
      </c>
    </row>
    <row r="50" spans="1:1" x14ac:dyDescent="0.25">
      <c r="A50" s="63" t="s">
        <v>197</v>
      </c>
    </row>
    <row r="51" spans="1:1" x14ac:dyDescent="0.25">
      <c r="A51" s="63" t="s">
        <v>198</v>
      </c>
    </row>
    <row r="52" spans="1:1" x14ac:dyDescent="0.25">
      <c r="A52" s="63" t="s">
        <v>199</v>
      </c>
    </row>
    <row r="53" spans="1:1" x14ac:dyDescent="0.25">
      <c r="A53" s="63" t="s">
        <v>200</v>
      </c>
    </row>
    <row r="54" spans="1:1" x14ac:dyDescent="0.25">
      <c r="A54" s="63" t="s">
        <v>201</v>
      </c>
    </row>
    <row r="55" spans="1:1" x14ac:dyDescent="0.25">
      <c r="A55" s="63" t="s">
        <v>202</v>
      </c>
    </row>
    <row r="56" spans="1:1" x14ac:dyDescent="0.25">
      <c r="A56" s="63" t="s">
        <v>203</v>
      </c>
    </row>
    <row r="57" spans="1:1" x14ac:dyDescent="0.25">
      <c r="A57" s="63" t="s">
        <v>204</v>
      </c>
    </row>
    <row r="58" spans="1:1" x14ac:dyDescent="0.25">
      <c r="A58" s="63" t="s">
        <v>205</v>
      </c>
    </row>
    <row r="59" spans="1:1" x14ac:dyDescent="0.25">
      <c r="A59" s="63" t="s">
        <v>206</v>
      </c>
    </row>
    <row r="60" spans="1:1" x14ac:dyDescent="0.25">
      <c r="A60" s="63" t="s">
        <v>207</v>
      </c>
    </row>
    <row r="61" spans="1:1" x14ac:dyDescent="0.25">
      <c r="A61" s="63" t="s">
        <v>208</v>
      </c>
    </row>
    <row r="62" spans="1:1" x14ac:dyDescent="0.25">
      <c r="A62" s="63" t="s">
        <v>209</v>
      </c>
    </row>
    <row r="63" spans="1:1" x14ac:dyDescent="0.25">
      <c r="A63" s="63" t="s">
        <v>210</v>
      </c>
    </row>
    <row r="64" spans="1:1" x14ac:dyDescent="0.25">
      <c r="A64" s="63" t="s">
        <v>211</v>
      </c>
    </row>
    <row r="65" spans="1:1" x14ac:dyDescent="0.25">
      <c r="A65" s="63" t="s">
        <v>212</v>
      </c>
    </row>
    <row r="66" spans="1:1" ht="28.5" x14ac:dyDescent="0.25">
      <c r="A66" s="66" t="s">
        <v>213</v>
      </c>
    </row>
    <row r="67" spans="1:1" ht="29.25" x14ac:dyDescent="0.25">
      <c r="A67" s="67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</vt:lpstr>
      <vt:lpstr>mobile</vt:lpstr>
      <vt:lpstr>Web</vt:lpstr>
      <vt:lpstr>PDF</vt:lpstr>
      <vt:lpstr>UIPATH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4</cp:revision>
  <dcterms:created xsi:type="dcterms:W3CDTF">2013-06-07T15:02:07Z</dcterms:created>
  <dcterms:modified xsi:type="dcterms:W3CDTF">2020-05-06T09:51:36Z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