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RRCTender-CommitteManagementSystem\"/>
    </mc:Choice>
  </mc:AlternateContent>
  <bookViews>
    <workbookView xWindow="0" yWindow="0" windowWidth="16380" windowHeight="8190" tabRatio="500"/>
  </bookViews>
  <sheets>
    <sheet name="MOHRE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1" l="1"/>
  <c r="C55" i="1"/>
  <c r="D55" i="1" s="1"/>
  <c r="D34" i="1"/>
  <c r="D35" i="1"/>
  <c r="D36" i="1"/>
  <c r="D37" i="1"/>
  <c r="D38" i="1"/>
  <c r="D39" i="1"/>
  <c r="D3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6" i="1"/>
  <c r="D57" i="1"/>
  <c r="D56" i="1"/>
  <c r="D53" i="1"/>
  <c r="D52" i="1"/>
  <c r="D51" i="1"/>
  <c r="D50" i="1"/>
  <c r="D49" i="1"/>
  <c r="D48" i="1"/>
  <c r="D47" i="1"/>
  <c r="D45" i="1"/>
  <c r="D44" i="1"/>
  <c r="D43" i="1"/>
  <c r="D42" i="1"/>
  <c r="D41" i="1"/>
  <c r="D13" i="1"/>
  <c r="D11" i="1"/>
  <c r="G7" i="1" s="1"/>
  <c r="D10" i="1"/>
  <c r="G12" i="1" s="1"/>
  <c r="H12" i="1" s="1"/>
  <c r="H9" i="1"/>
  <c r="C9" i="1"/>
  <c r="D9" i="1" s="1"/>
  <c r="H8" i="1"/>
  <c r="D8" i="1"/>
  <c r="G11" i="1" s="1"/>
  <c r="H11" i="1" s="1"/>
  <c r="I8" i="1" l="1"/>
  <c r="K8" i="1"/>
  <c r="F17" i="1"/>
  <c r="K17" i="1" s="1"/>
  <c r="D58" i="1"/>
  <c r="G10" i="1"/>
  <c r="H10" i="1" s="1"/>
  <c r="J8" i="1" s="1"/>
  <c r="L8" i="1"/>
  <c r="H7" i="1"/>
  <c r="H13" i="1" l="1"/>
  <c r="H14" i="1" s="1"/>
  <c r="F16" i="1" s="1"/>
  <c r="K16" i="1" s="1"/>
  <c r="G14" i="1"/>
</calcChain>
</file>

<file path=xl/sharedStrings.xml><?xml version="1.0" encoding="utf-8"?>
<sst xmlns="http://schemas.openxmlformats.org/spreadsheetml/2006/main" count="78" uniqueCount="74">
  <si>
    <t>Module</t>
  </si>
  <si>
    <t>Hours</t>
  </si>
  <si>
    <t>Man Days</t>
  </si>
  <si>
    <t>Resource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</si>
  <si>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</si>
  <si>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</si>
  <si>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</si>
  <si>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</si>
  <si>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</si>
  <si>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</si>
  <si>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</si>
  <si>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</si>
  <si>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</si>
  <si>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</si>
  <si>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Design and Prototype</t>
  </si>
  <si>
    <t>BA</t>
  </si>
  <si>
    <t>Development</t>
  </si>
  <si>
    <t>Tech writer</t>
  </si>
  <si>
    <t xml:space="preserve">Application basic setup </t>
  </si>
  <si>
    <t>QA</t>
  </si>
  <si>
    <t>New Development</t>
  </si>
  <si>
    <t>Total</t>
  </si>
  <si>
    <t>-</t>
  </si>
  <si>
    <t xml:space="preserve"> - </t>
  </si>
  <si>
    <t>Effort</t>
  </si>
  <si>
    <t>Delivery Time</t>
  </si>
  <si>
    <t>System Features</t>
  </si>
  <si>
    <t>User management</t>
  </si>
  <si>
    <t>Authentication, Authorization, Entitlements</t>
  </si>
  <si>
    <t>Auditing and Logging</t>
  </si>
  <si>
    <t>Managing Exceptions and Errors</t>
  </si>
  <si>
    <t>Communication Management</t>
  </si>
  <si>
    <t>Security Features</t>
  </si>
  <si>
    <t>Protection against injection (SQL, CRLF, LDAP)</t>
  </si>
  <si>
    <t>URL encoding,  Input validation</t>
  </si>
  <si>
    <t>Cookie Encryption, Cookie replay attacks</t>
  </si>
  <si>
    <t>Session hijacking prevention</t>
  </si>
  <si>
    <t>Cross site scripting and session management</t>
  </si>
  <si>
    <t>Auditing and logging</t>
  </si>
  <si>
    <t>Exceptions  and error handling</t>
  </si>
  <si>
    <t>Quality Assurance</t>
  </si>
  <si>
    <t>QA &amp; Bug Fixing</t>
  </si>
  <si>
    <t>UAT</t>
  </si>
  <si>
    <t>Deployment per instance</t>
  </si>
  <si>
    <t>Assumptions</t>
  </si>
  <si>
    <t>Maintenance shall be on Time and Material</t>
  </si>
  <si>
    <t>User Entitlements (Creater, Admin, Comm Members, HOC)</t>
  </si>
  <si>
    <t>Manage Supplier List</t>
  </si>
  <si>
    <t>Receive Tender request</t>
  </si>
  <si>
    <t>Create Tender (requesters, Suppliers, Start &amp; close time etc)</t>
  </si>
  <si>
    <t>Distribute tenders</t>
  </si>
  <si>
    <t>Send reminder emails</t>
  </si>
  <si>
    <t>Automated Tender review request emails to comm. Members</t>
  </si>
  <si>
    <t>Tender Management Dashboard (List tenders, Tender review counts, Open tenders, closed tenders etc)</t>
  </si>
  <si>
    <t>Tender details page (read only)</t>
  </si>
  <si>
    <t>Tender review page (Comments, votes, Fiscal &amp; Technical evaluation scores etc)</t>
  </si>
  <si>
    <t>Send tender clarifications to supplier, receive &amp;  log supplier updates</t>
  </si>
  <si>
    <t>HOC nominatiions for primary and standby suppliers</t>
  </si>
  <si>
    <t>Change Tender status to awarded</t>
  </si>
  <si>
    <t>Tender Management</t>
  </si>
  <si>
    <t>Committee Management</t>
  </si>
  <si>
    <t>Create new project (Requester, subject, details, attachments, deadlines etc)</t>
  </si>
  <si>
    <t xml:space="preserve">View project details </t>
  </si>
  <si>
    <t>Distribute project details to Comm. Members via automated email</t>
  </si>
  <si>
    <t>manage Committee members</t>
  </si>
  <si>
    <t>Send reminder emails to committee members when project deadline approaches</t>
  </si>
  <si>
    <t>HOC has consolidated view of all comments and attachements from members</t>
  </si>
  <si>
    <t>HOC nominates project with reccomendations</t>
  </si>
  <si>
    <t>Tender Submission page with attachments for suppliers</t>
  </si>
  <si>
    <t>HOC review based on consolidated view of all attachments and comments from comm members</t>
  </si>
  <si>
    <t>Committee members review project. Add attachments and comments</t>
  </si>
  <si>
    <t>RRC Tender Management</t>
  </si>
  <si>
    <t>Monday</t>
  </si>
  <si>
    <t>13/7/2020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</si>
</sst>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CCCFF"/>
      </patternFill>
    </fill>
    <fill>
      <patternFill patternType="solid">
        <fgColor rgb="FFC3D69B"/>
        <bgColor rgb="FFFFCC99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1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66">
    <xf numFmtId="0" fontId="0" fillId="0" borderId="0" xfId="0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right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0" borderId="0" xfId="0" applyFont="1" applyAlignment="1">
      <alignment horizontal="right" vertical="center"/>
    </xf>
    <xf numFmtId="2" fontId="0" fillId="0" borderId="0" xfId="0" applyNumberFormat="1"/>
    <xf numFmtId="0" fontId="0" fillId="0" borderId="0" xfId="0" applyFont="1"/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indent="4"/>
    </xf>
    <xf numFmtId="0" fontId="8" fillId="2" borderId="4" xfId="0" applyFont="1" applyFill="1" applyBorder="1" applyAlignment="1">
      <alignment horizontal="left" vertical="center" indent="2"/>
    </xf>
    <xf numFmtId="0" fontId="3" fillId="8" borderId="4" xfId="0" applyFont="1" applyFill="1" applyBorder="1" applyAlignment="1">
      <alignment horizontal="left" vertical="center" indent="2"/>
    </xf>
    <xf numFmtId="0" fontId="3" fillId="8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2"/>
  <sheetViews>
    <sheetView tabSelected="1" zoomScale="80" zoomScaleNormal="80" workbookViewId="0">
      <selection activeCell="D4" sqref="D4"/>
    </sheetView>
  </sheetViews>
  <sheetFormatPr defaultColWidth="10.875" defaultRowHeight="15.75" x14ac:dyDescent="0.25"/>
  <cols>
    <col min="1" max="1" width="7.5" style="5" customWidth="1"/>
    <col min="2" max="2" width="74.25" style="6" customWidth="1"/>
    <col min="3" max="3" width="14.25" style="5" customWidth="1"/>
    <col min="4" max="4" width="13.875" style="7" customWidth="1"/>
    <col min="5" max="5" width="19.125" style="8" customWidth="1"/>
    <col min="6" max="6" width="12.75" style="6" customWidth="1"/>
    <col min="7" max="7" width="10.875" style="6"/>
    <col min="8" max="8" width="10.75" style="6" customWidth="1"/>
    <col min="9" max="9" width="0.25" style="6" hidden="1" customWidth="1"/>
    <col min="10" max="10" width="10.875" style="6" hidden="1"/>
    <col min="11" max="11" width="10.875" style="6"/>
    <col min="12" max="12" width="13.5" style="6" customWidth="1"/>
    <col min="13" max="1024" width="10.875" style="6"/>
  </cols>
  <sheetData>
    <row r="1" spans="1:12" ht="15.75" customHeight="1" x14ac:dyDescent="0.25">
      <c r="A1" s="9"/>
      <c r="B1" s="9"/>
      <c r="C1" s="10"/>
      <c r="D1" s="10"/>
    </row>
    <row r="2" spans="1:12" ht="15.75" customHeight="1" x14ac:dyDescent="0.25">
      <c r="A2" s="11"/>
      <c r="B2" s="11"/>
      <c r="C2" s="10"/>
      <c r="D2" s="10"/>
    </row>
    <row r="3" spans="1:12" ht="15.75" customHeight="1" x14ac:dyDescent="0.25">
      <c r="A3" s="11"/>
      <c r="B3" s="12" t="s">
        <v>71</v>
      </c>
      <c r="C3" s="10"/>
      <c r="D3" s="13" t="s">
        <v>73</v>
      </c>
    </row>
    <row r="4" spans="1:12" ht="15.75" customHeight="1" x14ac:dyDescent="0.25">
      <c r="A4" s="11"/>
      <c r="B4" s="10"/>
      <c r="C4" s="10"/>
      <c r="D4" s="14" t="s">
        <v>72</v>
      </c>
    </row>
    <row r="5" spans="1:12" ht="15.75" customHeight="1" x14ac:dyDescent="0.25">
      <c r="A5" s="15"/>
      <c r="B5" s="15"/>
      <c r="C5" s="16"/>
      <c r="D5" s="16"/>
      <c r="E5" s="17"/>
    </row>
    <row r="6" spans="1:12" s="25" customFormat="1" ht="18" customHeight="1" x14ac:dyDescent="0.25">
      <c r="A6" s="18"/>
      <c r="B6" s="19" t="s">
        <v>0</v>
      </c>
      <c r="C6" s="20" t="s">
        <v>1</v>
      </c>
      <c r="D6" s="18" t="s">
        <v>2</v>
      </c>
      <c r="E6" s="21" t="s">
        <v>3</v>
      </c>
      <c r="F6" s="22" t="s">
        <v>4</v>
      </c>
      <c r="G6" s="23" t="s">
        <v>2</v>
      </c>
      <c r="H6" s="23" t="s">
        <v>5</v>
      </c>
      <c r="I6" s="24"/>
      <c r="J6" s="24"/>
    </row>
    <row r="7" spans="1:12" s="25" customFormat="1" ht="18" customHeight="1" x14ac:dyDescent="0.25">
      <c r="A7" s="18"/>
      <c r="B7" s="26" t="s">
        <v>6</v>
      </c>
      <c r="C7" s="27"/>
      <c r="D7" s="18"/>
      <c r="E7" s="28" t="s">
        <v>7</v>
      </c>
      <c r="F7" s="29">
        <v>1</v>
      </c>
      <c r="G7" s="30">
        <f>D11/F7</f>
        <v>4</v>
      </c>
      <c r="H7" s="31">
        <f t="shared" ref="H7:H13" si="0">F7*G7</f>
        <v>4</v>
      </c>
      <c r="I7" s="24"/>
      <c r="J7" s="24"/>
      <c r="K7" s="32"/>
      <c r="L7" s="33"/>
    </row>
    <row r="8" spans="1:12" s="25" customFormat="1" ht="18" customHeight="1" x14ac:dyDescent="0.25">
      <c r="A8" s="34">
        <v>1</v>
      </c>
      <c r="B8" s="35" t="s">
        <v>8</v>
      </c>
      <c r="C8" s="34">
        <v>32</v>
      </c>
      <c r="D8" s="34">
        <f>C8/8</f>
        <v>4</v>
      </c>
      <c r="E8" s="28" t="s">
        <v>9</v>
      </c>
      <c r="F8" s="29">
        <v>1</v>
      </c>
      <c r="G8" s="30">
        <v>17</v>
      </c>
      <c r="H8" s="31">
        <f t="shared" si="0"/>
        <v>17</v>
      </c>
      <c r="I8" s="4">
        <f>SUM(D13:D53)</f>
        <v>34.5</v>
      </c>
      <c r="J8" s="3">
        <f>SUM(H8:H10)</f>
        <v>38.450000000000003</v>
      </c>
      <c r="K8" s="2">
        <f>SUM(D13:D53)</f>
        <v>34.5</v>
      </c>
      <c r="L8" s="1">
        <f>SUM(H8:H9)</f>
        <v>35</v>
      </c>
    </row>
    <row r="9" spans="1:12" s="25" customFormat="1" ht="18" customHeight="1" x14ac:dyDescent="0.25">
      <c r="A9" s="34">
        <v>2</v>
      </c>
      <c r="B9" s="35" t="s">
        <v>10</v>
      </c>
      <c r="C9" s="34">
        <f>SUM(C13:C53)*0.1</f>
        <v>27.6</v>
      </c>
      <c r="D9" s="34">
        <f>C9/8</f>
        <v>3.45</v>
      </c>
      <c r="E9" s="28" t="s">
        <v>11</v>
      </c>
      <c r="F9" s="29">
        <v>1</v>
      </c>
      <c r="G9" s="30">
        <v>18</v>
      </c>
      <c r="H9" s="31">
        <f t="shared" si="0"/>
        <v>18</v>
      </c>
      <c r="I9" s="4"/>
      <c r="J9" s="3"/>
      <c r="K9" s="2"/>
      <c r="L9" s="1"/>
    </row>
    <row r="10" spans="1:12" s="25" customFormat="1" ht="18" customHeight="1" x14ac:dyDescent="0.25">
      <c r="A10" s="34">
        <v>3</v>
      </c>
      <c r="B10" s="35" t="s">
        <v>12</v>
      </c>
      <c r="C10" s="34">
        <v>24</v>
      </c>
      <c r="D10" s="34">
        <f>C10/8</f>
        <v>3</v>
      </c>
      <c r="E10" s="28" t="s">
        <v>13</v>
      </c>
      <c r="F10" s="29">
        <v>1</v>
      </c>
      <c r="G10" s="30">
        <f>D9/F10</f>
        <v>3.45</v>
      </c>
      <c r="H10" s="31">
        <f t="shared" si="0"/>
        <v>3.45</v>
      </c>
      <c r="I10" s="4"/>
      <c r="J10" s="3"/>
      <c r="K10" s="32"/>
      <c r="L10" s="33"/>
    </row>
    <row r="11" spans="1:12" s="36" customFormat="1" ht="18" customHeight="1" x14ac:dyDescent="0.25">
      <c r="A11" s="34">
        <v>4</v>
      </c>
      <c r="B11" s="35" t="s">
        <v>14</v>
      </c>
      <c r="C11" s="34">
        <v>32</v>
      </c>
      <c r="D11" s="34">
        <f>C11/8</f>
        <v>4</v>
      </c>
      <c r="E11" s="28" t="s">
        <v>15</v>
      </c>
      <c r="F11" s="29">
        <v>1</v>
      </c>
      <c r="G11" s="30">
        <f>D8/F11</f>
        <v>4</v>
      </c>
      <c r="H11" s="31">
        <f t="shared" si="0"/>
        <v>4</v>
      </c>
      <c r="I11" s="24"/>
      <c r="J11" s="24"/>
      <c r="K11" s="32"/>
      <c r="L11" s="33"/>
    </row>
    <row r="12" spans="1:12" s="36" customFormat="1" ht="18" customHeight="1" x14ac:dyDescent="0.25">
      <c r="A12" s="18"/>
      <c r="B12" s="26" t="s">
        <v>16</v>
      </c>
      <c r="C12" s="27"/>
      <c r="D12" s="27"/>
      <c r="E12" s="28" t="s">
        <v>17</v>
      </c>
      <c r="F12" s="29">
        <v>1</v>
      </c>
      <c r="G12" s="30">
        <f>D10/F12</f>
        <v>3</v>
      </c>
      <c r="H12" s="31">
        <f t="shared" si="0"/>
        <v>3</v>
      </c>
      <c r="I12" s="24"/>
      <c r="J12" s="24"/>
      <c r="K12" s="32"/>
      <c r="L12" s="33"/>
    </row>
    <row r="13" spans="1:12" s="36" customFormat="1" ht="18" customHeight="1" x14ac:dyDescent="0.25">
      <c r="A13" s="34">
        <v>5</v>
      </c>
      <c r="B13" s="37" t="s">
        <v>18</v>
      </c>
      <c r="C13" s="34">
        <v>8</v>
      </c>
      <c r="D13" s="34">
        <f>C13/8</f>
        <v>1</v>
      </c>
      <c r="E13" s="28" t="s">
        <v>19</v>
      </c>
      <c r="F13" s="29">
        <v>1.5</v>
      </c>
      <c r="G13" s="30">
        <f>SUM(D55:D57)/F13</f>
        <v>10.549999999999999</v>
      </c>
      <c r="H13" s="31">
        <f t="shared" si="0"/>
        <v>15.824999999999999</v>
      </c>
      <c r="I13" s="24"/>
      <c r="J13" s="24"/>
      <c r="K13" s="32"/>
      <c r="L13" s="33"/>
    </row>
    <row r="14" spans="1:12" s="36" customFormat="1" ht="18" customHeight="1" x14ac:dyDescent="0.25">
      <c r="A14" s="38"/>
      <c r="B14" s="39" t="s">
        <v>20</v>
      </c>
      <c r="C14" s="38"/>
      <c r="D14" s="38"/>
      <c r="E14" s="40" t="s">
        <v>21</v>
      </c>
      <c r="F14" s="29"/>
      <c r="G14" s="30">
        <f>SUM(G7:G13)</f>
        <v>60</v>
      </c>
      <c r="H14" s="31">
        <f>SUM(H7:H13)</f>
        <v>65.275000000000006</v>
      </c>
      <c r="I14" s="24"/>
      <c r="J14" s="24"/>
      <c r="K14" s="32"/>
      <c r="L14" s="33"/>
    </row>
    <row r="15" spans="1:12" s="36" customFormat="1" ht="18" customHeight="1" x14ac:dyDescent="0.25">
      <c r="A15" s="41"/>
      <c r="B15" s="42" t="s">
        <v>59</v>
      </c>
      <c r="C15" s="41"/>
      <c r="D15" s="41"/>
      <c r="E15" s="43" t="s">
        <v>22</v>
      </c>
      <c r="F15" s="44" t="s">
        <v>22</v>
      </c>
      <c r="G15" s="44" t="s">
        <v>23</v>
      </c>
      <c r="H15" s="44" t="s">
        <v>23</v>
      </c>
      <c r="I15" s="45"/>
      <c r="J15" s="25"/>
    </row>
    <row r="16" spans="1:12" s="36" customFormat="1" ht="18" customHeight="1" x14ac:dyDescent="0.25">
      <c r="A16" s="34"/>
      <c r="B16" s="46" t="s">
        <v>46</v>
      </c>
      <c r="C16" s="34">
        <v>12</v>
      </c>
      <c r="D16" s="34">
        <f>C16/8</f>
        <v>1.5</v>
      </c>
      <c r="E16" s="47" t="s">
        <v>24</v>
      </c>
      <c r="F16" s="48">
        <f>H14</f>
        <v>65.275000000000006</v>
      </c>
      <c r="G16" s="49"/>
      <c r="I16" s="25"/>
      <c r="K16" s="36">
        <f>F16/8</f>
        <v>8.1593750000000007</v>
      </c>
    </row>
    <row r="17" spans="1:11" s="36" customFormat="1" ht="18" customHeight="1" x14ac:dyDescent="0.25">
      <c r="A17" s="34"/>
      <c r="B17" s="46" t="s">
        <v>64</v>
      </c>
      <c r="C17" s="34">
        <v>8</v>
      </c>
      <c r="D17" s="34">
        <f t="shared" ref="D17:D31" si="1">C17/8</f>
        <v>1</v>
      </c>
      <c r="E17" s="47" t="s">
        <v>25</v>
      </c>
      <c r="F17" s="48">
        <f>SUM(G7,G9,G13)</f>
        <v>32.549999999999997</v>
      </c>
      <c r="G17" s="49"/>
      <c r="I17" s="25"/>
      <c r="K17" s="36">
        <f>F17/20</f>
        <v>1.6274999999999999</v>
      </c>
    </row>
    <row r="18" spans="1:11" s="36" customFormat="1" ht="18" customHeight="1" x14ac:dyDescent="0.25">
      <c r="A18" s="34"/>
      <c r="B18" s="46" t="s">
        <v>47</v>
      </c>
      <c r="C18" s="34">
        <v>6</v>
      </c>
      <c r="D18" s="34">
        <f t="shared" si="1"/>
        <v>0.75</v>
      </c>
      <c r="E18" s="50"/>
      <c r="F18" s="51"/>
      <c r="G18" s="51"/>
      <c r="H18" s="52"/>
      <c r="I18" s="25"/>
    </row>
    <row r="19" spans="1:11" s="36" customFormat="1" ht="18.75" customHeight="1" x14ac:dyDescent="0.25">
      <c r="A19" s="34"/>
      <c r="B19" s="46" t="s">
        <v>48</v>
      </c>
      <c r="C19" s="34">
        <v>6</v>
      </c>
      <c r="D19" s="34">
        <f t="shared" si="1"/>
        <v>0.75</v>
      </c>
      <c r="E19" s="47"/>
    </row>
    <row r="20" spans="1:11" s="36" customFormat="1" ht="18.75" customHeight="1" x14ac:dyDescent="0.25">
      <c r="A20" s="34"/>
      <c r="B20" s="46" t="s">
        <v>49</v>
      </c>
      <c r="C20" s="34">
        <v>12</v>
      </c>
      <c r="D20" s="34">
        <f t="shared" si="1"/>
        <v>1.5</v>
      </c>
      <c r="E20" s="47"/>
    </row>
    <row r="21" spans="1:11" s="36" customFormat="1" x14ac:dyDescent="0.25">
      <c r="A21" s="34"/>
      <c r="B21" s="46" t="s">
        <v>50</v>
      </c>
      <c r="C21" s="34">
        <v>12</v>
      </c>
      <c r="D21" s="34">
        <f t="shared" si="1"/>
        <v>1.5</v>
      </c>
      <c r="E21" s="47"/>
    </row>
    <row r="22" spans="1:11" s="36" customFormat="1" x14ac:dyDescent="0.25">
      <c r="A22" s="34"/>
      <c r="B22" s="46" t="s">
        <v>51</v>
      </c>
      <c r="C22" s="34">
        <v>6</v>
      </c>
      <c r="D22" s="34">
        <f t="shared" si="1"/>
        <v>0.75</v>
      </c>
      <c r="E22" s="47"/>
      <c r="K22" s="48"/>
    </row>
    <row r="23" spans="1:11" s="36" customFormat="1" x14ac:dyDescent="0.25">
      <c r="A23" s="34"/>
      <c r="B23" s="46" t="s">
        <v>68</v>
      </c>
      <c r="C23" s="34">
        <v>8</v>
      </c>
      <c r="D23" s="34">
        <f t="shared" si="1"/>
        <v>1</v>
      </c>
      <c r="E23" s="47"/>
    </row>
    <row r="24" spans="1:11" s="36" customFormat="1" x14ac:dyDescent="0.25">
      <c r="A24" s="34"/>
      <c r="B24" s="46" t="s">
        <v>52</v>
      </c>
      <c r="C24" s="34">
        <v>6</v>
      </c>
      <c r="D24" s="34">
        <f t="shared" si="1"/>
        <v>0.75</v>
      </c>
      <c r="E24" s="47"/>
    </row>
    <row r="25" spans="1:11" s="36" customFormat="1" ht="31.5" x14ac:dyDescent="0.25">
      <c r="A25" s="34"/>
      <c r="B25" s="54" t="s">
        <v>53</v>
      </c>
      <c r="C25" s="34">
        <v>16</v>
      </c>
      <c r="D25" s="34">
        <f t="shared" si="1"/>
        <v>2</v>
      </c>
      <c r="E25" s="47"/>
    </row>
    <row r="26" spans="1:11" s="36" customFormat="1" x14ac:dyDescent="0.25">
      <c r="A26" s="34"/>
      <c r="B26" s="46" t="s">
        <v>54</v>
      </c>
      <c r="C26" s="34">
        <v>8</v>
      </c>
      <c r="D26" s="34">
        <f t="shared" si="1"/>
        <v>1</v>
      </c>
      <c r="E26" s="47"/>
    </row>
    <row r="27" spans="1:11" s="36" customFormat="1" x14ac:dyDescent="0.25">
      <c r="A27" s="34"/>
      <c r="B27" s="46" t="s">
        <v>55</v>
      </c>
      <c r="C27" s="34">
        <v>12</v>
      </c>
      <c r="D27" s="34">
        <f t="shared" si="1"/>
        <v>1.5</v>
      </c>
      <c r="E27" s="47"/>
    </row>
    <row r="28" spans="1:11" s="36" customFormat="1" ht="18.75" customHeight="1" x14ac:dyDescent="0.25">
      <c r="A28" s="34"/>
      <c r="B28" s="46" t="s">
        <v>56</v>
      </c>
      <c r="C28" s="34">
        <v>8</v>
      </c>
      <c r="D28" s="34">
        <f t="shared" si="1"/>
        <v>1</v>
      </c>
      <c r="E28" s="47"/>
    </row>
    <row r="29" spans="1:11" ht="31.5" x14ac:dyDescent="0.25">
      <c r="A29" s="34"/>
      <c r="B29" s="54" t="s">
        <v>69</v>
      </c>
      <c r="C29" s="34">
        <v>16</v>
      </c>
      <c r="D29" s="34">
        <f t="shared" si="1"/>
        <v>2</v>
      </c>
    </row>
    <row r="30" spans="1:11" ht="18.75" customHeight="1" x14ac:dyDescent="0.25">
      <c r="A30" s="34"/>
      <c r="B30" s="46" t="s">
        <v>57</v>
      </c>
      <c r="C30" s="34">
        <v>6</v>
      </c>
      <c r="D30" s="34">
        <f t="shared" si="1"/>
        <v>0.75</v>
      </c>
    </row>
    <row r="31" spans="1:11" x14ac:dyDescent="0.25">
      <c r="A31" s="34"/>
      <c r="B31" s="46" t="s">
        <v>58</v>
      </c>
      <c r="C31" s="34">
        <v>4</v>
      </c>
      <c r="D31" s="34">
        <f t="shared" si="1"/>
        <v>0.5</v>
      </c>
    </row>
    <row r="32" spans="1:11" ht="18.75" customHeight="1" x14ac:dyDescent="0.25">
      <c r="A32" s="41"/>
      <c r="B32" s="42" t="s">
        <v>60</v>
      </c>
      <c r="C32" s="41"/>
      <c r="D32" s="41"/>
    </row>
    <row r="33" spans="1:4" ht="18.75" customHeight="1" x14ac:dyDescent="0.25">
      <c r="A33" s="34"/>
      <c r="B33" s="46" t="s">
        <v>61</v>
      </c>
      <c r="C33" s="34">
        <v>12</v>
      </c>
      <c r="D33" s="34">
        <f>C33/8</f>
        <v>1.5</v>
      </c>
    </row>
    <row r="34" spans="1:4" ht="18.75" customHeight="1" x14ac:dyDescent="0.25">
      <c r="A34" s="34"/>
      <c r="B34" s="46" t="s">
        <v>63</v>
      </c>
      <c r="C34" s="34">
        <v>8</v>
      </c>
      <c r="D34" s="34">
        <f t="shared" ref="D34:D39" si="2">C34/8</f>
        <v>1</v>
      </c>
    </row>
    <row r="35" spans="1:4" ht="18.75" customHeight="1" x14ac:dyDescent="0.25">
      <c r="A35" s="34"/>
      <c r="B35" s="46" t="s">
        <v>62</v>
      </c>
      <c r="C35" s="34">
        <v>12</v>
      </c>
      <c r="D35" s="34">
        <f t="shared" si="2"/>
        <v>1.5</v>
      </c>
    </row>
    <row r="36" spans="1:4" ht="18.75" customHeight="1" x14ac:dyDescent="0.25">
      <c r="A36" s="34"/>
      <c r="B36" s="46" t="s">
        <v>70</v>
      </c>
      <c r="C36" s="34">
        <v>12</v>
      </c>
      <c r="D36" s="34">
        <f t="shared" si="2"/>
        <v>1.5</v>
      </c>
    </row>
    <row r="37" spans="1:4" ht="18.75" customHeight="1" x14ac:dyDescent="0.25">
      <c r="A37" s="34"/>
      <c r="B37" s="46" t="s">
        <v>65</v>
      </c>
      <c r="C37" s="34">
        <v>6</v>
      </c>
      <c r="D37" s="34">
        <f t="shared" si="2"/>
        <v>0.75</v>
      </c>
    </row>
    <row r="38" spans="1:4" ht="18.75" customHeight="1" x14ac:dyDescent="0.25">
      <c r="A38" s="34"/>
      <c r="B38" s="46" t="s">
        <v>66</v>
      </c>
      <c r="C38" s="34">
        <v>16</v>
      </c>
      <c r="D38" s="34">
        <f t="shared" si="2"/>
        <v>2</v>
      </c>
    </row>
    <row r="39" spans="1:4" ht="18.75" customHeight="1" x14ac:dyDescent="0.25">
      <c r="A39" s="34"/>
      <c r="B39" s="46" t="s">
        <v>67</v>
      </c>
      <c r="C39" s="34">
        <v>6</v>
      </c>
      <c r="D39" s="34">
        <f t="shared" si="2"/>
        <v>0.75</v>
      </c>
    </row>
    <row r="40" spans="1:4" ht="18.75" customHeight="1" x14ac:dyDescent="0.25">
      <c r="A40" s="41"/>
      <c r="B40" s="42" t="s">
        <v>26</v>
      </c>
      <c r="C40" s="41"/>
      <c r="D40" s="41"/>
    </row>
    <row r="41" spans="1:4" x14ac:dyDescent="0.25">
      <c r="A41" s="34"/>
      <c r="B41" s="35" t="s">
        <v>27</v>
      </c>
      <c r="C41" s="34">
        <v>6</v>
      </c>
      <c r="D41" s="34">
        <f>C41/8</f>
        <v>0.75</v>
      </c>
    </row>
    <row r="42" spans="1:4" x14ac:dyDescent="0.25">
      <c r="A42" s="34"/>
      <c r="B42" s="35" t="s">
        <v>28</v>
      </c>
      <c r="C42" s="34">
        <v>4</v>
      </c>
      <c r="D42" s="34">
        <f>C42/8</f>
        <v>0.5</v>
      </c>
    </row>
    <row r="43" spans="1:4" ht="18.75" customHeight="1" x14ac:dyDescent="0.25">
      <c r="A43" s="34"/>
      <c r="B43" s="35" t="s">
        <v>29</v>
      </c>
      <c r="C43" s="34">
        <v>4</v>
      </c>
      <c r="D43" s="34">
        <f>C43/8</f>
        <v>0.5</v>
      </c>
    </row>
    <row r="44" spans="1:4" ht="18.75" customHeight="1" x14ac:dyDescent="0.25">
      <c r="A44" s="34"/>
      <c r="B44" s="35" t="s">
        <v>30</v>
      </c>
      <c r="C44" s="34">
        <v>4</v>
      </c>
      <c r="D44" s="34">
        <f>C44/8</f>
        <v>0.5</v>
      </c>
    </row>
    <row r="45" spans="1:4" x14ac:dyDescent="0.25">
      <c r="A45" s="34"/>
      <c r="B45" s="35" t="s">
        <v>31</v>
      </c>
      <c r="C45" s="34">
        <v>4</v>
      </c>
      <c r="D45" s="34">
        <f>C45/8</f>
        <v>0.5</v>
      </c>
    </row>
    <row r="46" spans="1:4" x14ac:dyDescent="0.25">
      <c r="A46" s="42"/>
      <c r="B46" s="42" t="s">
        <v>32</v>
      </c>
      <c r="C46" s="53"/>
      <c r="D46" s="53"/>
    </row>
    <row r="47" spans="1:4" ht="18.75" customHeight="1" x14ac:dyDescent="0.25">
      <c r="A47" s="35"/>
      <c r="B47" s="35" t="s">
        <v>33</v>
      </c>
      <c r="C47" s="34">
        <v>4</v>
      </c>
      <c r="D47" s="34">
        <f t="shared" ref="D47:D53" si="3">C47/8</f>
        <v>0.5</v>
      </c>
    </row>
    <row r="48" spans="1:4" ht="18.75" customHeight="1" x14ac:dyDescent="0.25">
      <c r="A48" s="34"/>
      <c r="B48" s="35" t="s">
        <v>34</v>
      </c>
      <c r="C48" s="34">
        <v>4</v>
      </c>
      <c r="D48" s="34">
        <f t="shared" si="3"/>
        <v>0.5</v>
      </c>
    </row>
    <row r="49" spans="1:4" ht="18.75" customHeight="1" x14ac:dyDescent="0.25">
      <c r="A49" s="34"/>
      <c r="B49" s="35" t="s">
        <v>35</v>
      </c>
      <c r="C49" s="34">
        <v>4</v>
      </c>
      <c r="D49" s="34">
        <f t="shared" si="3"/>
        <v>0.5</v>
      </c>
    </row>
    <row r="50" spans="1:4" ht="18.75" customHeight="1" x14ac:dyDescent="0.25">
      <c r="A50" s="34"/>
      <c r="B50" s="35" t="s">
        <v>36</v>
      </c>
      <c r="C50" s="34">
        <v>4</v>
      </c>
      <c r="D50" s="34">
        <f t="shared" si="3"/>
        <v>0.5</v>
      </c>
    </row>
    <row r="51" spans="1:4" ht="18.75" customHeight="1" x14ac:dyDescent="0.25">
      <c r="A51" s="34"/>
      <c r="B51" s="55" t="s">
        <v>37</v>
      </c>
      <c r="C51" s="34">
        <v>4</v>
      </c>
      <c r="D51" s="34">
        <f t="shared" si="3"/>
        <v>0.5</v>
      </c>
    </row>
    <row r="52" spans="1:4" ht="18.75" customHeight="1" x14ac:dyDescent="0.25">
      <c r="A52" s="34"/>
      <c r="B52" s="35" t="s">
        <v>38</v>
      </c>
      <c r="C52" s="34">
        <v>4</v>
      </c>
      <c r="D52" s="34">
        <f t="shared" si="3"/>
        <v>0.5</v>
      </c>
    </row>
    <row r="53" spans="1:4" ht="18.75" customHeight="1" x14ac:dyDescent="0.25">
      <c r="A53" s="34"/>
      <c r="B53" s="35" t="s">
        <v>39</v>
      </c>
      <c r="C53" s="34">
        <v>4</v>
      </c>
      <c r="D53" s="34">
        <f t="shared" si="3"/>
        <v>0.5</v>
      </c>
    </row>
    <row r="54" spans="1:4" ht="18.75" customHeight="1" x14ac:dyDescent="0.25">
      <c r="A54" s="41"/>
      <c r="B54" s="56" t="s">
        <v>40</v>
      </c>
      <c r="C54" s="41"/>
      <c r="D54" s="41"/>
    </row>
    <row r="55" spans="1:4" ht="18.75" customHeight="1" x14ac:dyDescent="0.25">
      <c r="A55" s="34"/>
      <c r="B55" s="57" t="s">
        <v>41</v>
      </c>
      <c r="C55" s="34">
        <f>SUM(C13:C53)*0.35</f>
        <v>96.6</v>
      </c>
      <c r="D55" s="34">
        <f>C55/8</f>
        <v>12.074999999999999</v>
      </c>
    </row>
    <row r="56" spans="1:4" ht="18.75" customHeight="1" x14ac:dyDescent="0.25">
      <c r="A56" s="34"/>
      <c r="B56" s="57" t="s">
        <v>42</v>
      </c>
      <c r="C56" s="34">
        <v>24</v>
      </c>
      <c r="D56" s="34">
        <f>C56/8</f>
        <v>3</v>
      </c>
    </row>
    <row r="57" spans="1:4" ht="18.75" customHeight="1" x14ac:dyDescent="0.25">
      <c r="A57" s="34"/>
      <c r="B57" s="58" t="s">
        <v>43</v>
      </c>
      <c r="C57" s="34">
        <v>6</v>
      </c>
      <c r="D57" s="34">
        <f>C57/8</f>
        <v>0.75</v>
      </c>
    </row>
    <row r="58" spans="1:4" x14ac:dyDescent="0.25">
      <c r="A58" s="59"/>
      <c r="B58" s="59" t="s">
        <v>5</v>
      </c>
      <c r="C58" s="60"/>
      <c r="D58" s="60">
        <f>SUM(D8:D57)</f>
        <v>64.775000000000006</v>
      </c>
    </row>
    <row r="59" spans="1:4" x14ac:dyDescent="0.25">
      <c r="A59" s="34"/>
      <c r="B59" s="61"/>
      <c r="C59" s="62"/>
      <c r="D59" s="34"/>
    </row>
    <row r="60" spans="1:4" x14ac:dyDescent="0.25">
      <c r="A60" s="34"/>
      <c r="B60" s="63"/>
      <c r="C60" s="64"/>
    </row>
    <row r="61" spans="1:4" x14ac:dyDescent="0.25">
      <c r="A61" s="34"/>
      <c r="B61" s="65" t="s">
        <v>44</v>
      </c>
    </row>
    <row r="62" spans="1:4" x14ac:dyDescent="0.25">
      <c r="A62" s="34"/>
      <c r="B62" s="6" t="s">
        <v>45</v>
      </c>
    </row>
  </sheetData>
  <mergeCells count="4">
    <mergeCell ref="I8:I10"/>
    <mergeCell ref="J8:J10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MOHRE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3</cp:revision>
  <dcterms:created xsi:type="dcterms:W3CDTF">2013-06-07T15:02:07Z</dcterms:created>
  <dcterms:modified xsi:type="dcterms:W3CDTF">2020-07-13T13:03:28Z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