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Tatweer-AssetManagementSolution\"/>
    </mc:Choice>
  </mc:AlternateContent>
  <bookViews>
    <workbookView xWindow="0" yWindow="0" windowWidth="28800" windowHeight="11985"/>
  </bookViews>
  <sheets>
    <sheet name="Web" sheetId="1" r:id="rId1"/>
    <sheet name="Mobile" sheetId="2" r:id="rId2"/>
  </sheets>
  <externalReferences>
    <externalReference r:id="rId3"/>
  </externalReferences>
  <definedNames>
    <definedName name="test">[1]Sheet3!$A$2:$A$4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 s="1"/>
  <c r="F11" i="1"/>
  <c r="G11" i="1" s="1"/>
  <c r="F8" i="1"/>
  <c r="G8" i="1" s="1"/>
  <c r="C55" i="1"/>
  <c r="C56" i="1"/>
  <c r="C57" i="1"/>
  <c r="C54" i="1"/>
  <c r="C116" i="1"/>
  <c r="C117" i="1"/>
  <c r="C138" i="1"/>
  <c r="C137" i="1"/>
  <c r="B134" i="1"/>
  <c r="B136" i="1" s="1"/>
  <c r="C136" i="1" s="1"/>
  <c r="F13" i="1" s="1"/>
  <c r="C127" i="1"/>
  <c r="C128" i="1"/>
  <c r="C129" i="1"/>
  <c r="C130" i="1"/>
  <c r="C131" i="1"/>
  <c r="C132" i="1"/>
  <c r="C126" i="1"/>
  <c r="C118" i="1"/>
  <c r="C115" i="1"/>
  <c r="C114" i="1"/>
  <c r="C113" i="1"/>
  <c r="C109" i="1"/>
  <c r="C110" i="1"/>
  <c r="C111" i="1"/>
  <c r="C112" i="1"/>
  <c r="C108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87" i="1"/>
  <c r="C83" i="1"/>
  <c r="C84" i="1"/>
  <c r="C85" i="1"/>
  <c r="C82" i="1"/>
  <c r="C74" i="1"/>
  <c r="C75" i="1"/>
  <c r="C76" i="1"/>
  <c r="C77" i="1"/>
  <c r="C78" i="1"/>
  <c r="C79" i="1"/>
  <c r="C80" i="1"/>
  <c r="C73" i="1"/>
  <c r="C61" i="1"/>
  <c r="C62" i="1"/>
  <c r="C63" i="1"/>
  <c r="C64" i="1"/>
  <c r="C65" i="1"/>
  <c r="C66" i="1"/>
  <c r="C67" i="1"/>
  <c r="C68" i="1"/>
  <c r="C69" i="1"/>
  <c r="C70" i="1"/>
  <c r="C71" i="1"/>
  <c r="C60" i="1"/>
  <c r="C45" i="1"/>
  <c r="C46" i="1"/>
  <c r="C47" i="1"/>
  <c r="C48" i="1"/>
  <c r="C49" i="1"/>
  <c r="C50" i="1"/>
  <c r="C51" i="1"/>
  <c r="C52" i="1"/>
  <c r="C44" i="1"/>
  <c r="C38" i="1"/>
  <c r="C39" i="1"/>
  <c r="C40" i="1"/>
  <c r="C41" i="1"/>
  <c r="C42" i="1"/>
  <c r="C37" i="1"/>
  <c r="C30" i="1"/>
  <c r="C31" i="1"/>
  <c r="C32" i="1"/>
  <c r="C33" i="1"/>
  <c r="C34" i="1"/>
  <c r="C35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C14" i="1"/>
  <c r="C12" i="1"/>
  <c r="C9" i="1"/>
  <c r="C10" i="1"/>
  <c r="F6" i="1" s="1"/>
  <c r="B8" i="1"/>
  <c r="C8" i="1" s="1"/>
  <c r="F9" i="1" s="1"/>
  <c r="G9" i="1" s="1"/>
  <c r="C7" i="1"/>
  <c r="F7" i="1" s="1"/>
  <c r="G7" i="1" s="1"/>
  <c r="C124" i="1"/>
  <c r="C123" i="1"/>
  <c r="C122" i="1"/>
  <c r="C121" i="1"/>
  <c r="C120" i="1"/>
  <c r="G6" i="1" l="1"/>
  <c r="E18" i="1"/>
  <c r="F18" i="1" s="1"/>
  <c r="I10" i="1"/>
  <c r="G13" i="1"/>
  <c r="G14" i="1" s="1"/>
  <c r="E17" i="1" s="1"/>
  <c r="F17" i="1" s="1"/>
  <c r="H10" i="1"/>
  <c r="C134" i="1"/>
  <c r="F12" i="1" s="1"/>
  <c r="G12" i="1" s="1"/>
  <c r="C139" i="1"/>
  <c r="B139" i="1"/>
  <c r="C140" i="1" s="1"/>
</calcChain>
</file>

<file path=xl/sharedStrings.xml><?xml version="1.0" encoding="utf-8"?>
<sst xmlns="http://schemas.openxmlformats.org/spreadsheetml/2006/main" count="209" uniqueCount="186">
  <si>
    <t>Module</t>
  </si>
  <si>
    <t>Resources</t>
  </si>
  <si>
    <t>Utilization</t>
  </si>
  <si>
    <t>Tatweer - Asset Managment                                                                                                29 June 2020</t>
  </si>
  <si>
    <t>Hours</t>
  </si>
  <si>
    <t>Man Days</t>
  </si>
  <si>
    <t>Project Initiation</t>
  </si>
  <si>
    <t xml:space="preserve">Business analysis </t>
  </si>
  <si>
    <t>Project Management</t>
  </si>
  <si>
    <t>SRS,FS,User Manual</t>
  </si>
  <si>
    <t>Development</t>
  </si>
  <si>
    <t>Application Basic setup</t>
  </si>
  <si>
    <t>Suppliers</t>
  </si>
  <si>
    <t>Drivers</t>
  </si>
  <si>
    <t>Purchase Return to Supplier</t>
  </si>
  <si>
    <t>Material Issue</t>
  </si>
  <si>
    <t>Location Transfer Out</t>
  </si>
  <si>
    <t>Location Transfer In</t>
  </si>
  <si>
    <t>Adjustment</t>
  </si>
  <si>
    <t>Goods Receipt</t>
  </si>
  <si>
    <t>Stock Ledger</t>
  </si>
  <si>
    <t>Delivery by Vehicle &amp; Driver</t>
  </si>
  <si>
    <t>Issued Items in a period</t>
  </si>
  <si>
    <t>Asset Master</t>
  </si>
  <si>
    <t>Crew</t>
  </si>
  <si>
    <t>Asset Groups</t>
  </si>
  <si>
    <t>Asset Locations</t>
  </si>
  <si>
    <t>Inventory Master</t>
  </si>
  <si>
    <t>Asset - Parts Linker</t>
  </si>
  <si>
    <t>Master Data</t>
  </si>
  <si>
    <t>Asset Transactions</t>
  </si>
  <si>
    <t>Purchase Return</t>
  </si>
  <si>
    <t>Material Return</t>
  </si>
  <si>
    <t>Vehicles</t>
  </si>
  <si>
    <t>Documents</t>
  </si>
  <si>
    <t>Stock Movement by location</t>
  </si>
  <si>
    <t>Stock unconfirmed</t>
  </si>
  <si>
    <t>Daily Store Movement</t>
  </si>
  <si>
    <t>Inventory transfer Out</t>
  </si>
  <si>
    <t>Inventory Transfer In</t>
  </si>
  <si>
    <t>All Assets</t>
  </si>
  <si>
    <t>Program Management</t>
  </si>
  <si>
    <t>Asset Requisition</t>
  </si>
  <si>
    <t>Utilities</t>
  </si>
  <si>
    <t>Import Assets</t>
  </si>
  <si>
    <t>Import Parts</t>
  </si>
  <si>
    <t>Import Suppliers</t>
  </si>
  <si>
    <t>Import Inventory</t>
  </si>
  <si>
    <t>Reports (Export to PDF &amp; Excel)</t>
  </si>
  <si>
    <t>Create Sub Tasks</t>
  </si>
  <si>
    <t>Schedule Tasks</t>
  </si>
  <si>
    <t>Job Locations</t>
  </si>
  <si>
    <t>Asset Management</t>
  </si>
  <si>
    <t>Assign Crew to tasks</t>
  </si>
  <si>
    <t>Assign Location to tasks</t>
  </si>
  <si>
    <t>Link Assets to to Tasks</t>
  </si>
  <si>
    <t>Create Job</t>
  </si>
  <si>
    <t>Create Tasks in Job</t>
  </si>
  <si>
    <t>Progress update by Sub tasks, Tasks and Job (manual)</t>
  </si>
  <si>
    <t>Create Inspection Schedules (Linked to Maintenance job Triggers)</t>
  </si>
  <si>
    <t xml:space="preserve">Prepopulate Schedule with Location, Parts, manufacturer reccomended maintainance window &amp; check lists </t>
  </si>
  <si>
    <t>Create schedule check list from template or create new</t>
  </si>
  <si>
    <t>Update Tasks</t>
  </si>
  <si>
    <t>Trigger Inspection Activities</t>
  </si>
  <si>
    <t>Capture Evidence &amp; Signoff job completion</t>
  </si>
  <si>
    <t>Inspection check list templates for assets</t>
  </si>
  <si>
    <t>Trigger Maintenance jobs for task completions</t>
  </si>
  <si>
    <t>Requisition Assets for damages found</t>
  </si>
  <si>
    <t>Create Tickets for damages</t>
  </si>
  <si>
    <t>Asset Maintanance &amp; Inspections</t>
  </si>
  <si>
    <t>Ticketing</t>
  </si>
  <si>
    <t>Assign Ticket owner</t>
  </si>
  <si>
    <t>Create Job for ticket (Linked to program management)</t>
  </si>
  <si>
    <t>Resolve Ticket</t>
  </si>
  <si>
    <t>Update tickets automatically(If needed)</t>
  </si>
  <si>
    <t>Dashboards</t>
  </si>
  <si>
    <t>Interactive Map View with job locations</t>
  </si>
  <si>
    <t>Tasks Completed</t>
  </si>
  <si>
    <t>Crew deployed</t>
  </si>
  <si>
    <t>Parts Deployed</t>
  </si>
  <si>
    <t>Overall completion status</t>
  </si>
  <si>
    <t>Impediments found</t>
  </si>
  <si>
    <t>Near realtime view of crew movement (assuming the crew carries a mobile device with app installed)</t>
  </si>
  <si>
    <t>Installation Schedules</t>
  </si>
  <si>
    <t>Inspection Schedules</t>
  </si>
  <si>
    <t>Maintennace Schedules</t>
  </si>
  <si>
    <t>Crew deployments</t>
  </si>
  <si>
    <t>Inspection status by job</t>
  </si>
  <si>
    <t>Installation staus by job</t>
  </si>
  <si>
    <t>Maintennace status by job</t>
  </si>
  <si>
    <t>Ticketing status</t>
  </si>
  <si>
    <t>Impediments by Job</t>
  </si>
  <si>
    <t>System Integrations</t>
  </si>
  <si>
    <t>Single Sign On</t>
  </si>
  <si>
    <t>Multi Factor Authentication</t>
  </si>
  <si>
    <t>AMS integration</t>
  </si>
  <si>
    <t>MMIS Integration</t>
  </si>
  <si>
    <t>Document management</t>
  </si>
  <si>
    <t>Data Archival</t>
  </si>
  <si>
    <t>Map integration</t>
  </si>
  <si>
    <t>Other KPIs (6 hrs per KPI)</t>
  </si>
  <si>
    <t>Splash Screen</t>
  </si>
  <si>
    <t>Application Setup</t>
  </si>
  <si>
    <t>Todays Schedule</t>
  </si>
  <si>
    <t xml:space="preserve">Accept Task </t>
  </si>
  <si>
    <t>Item checklist</t>
  </si>
  <si>
    <t>Job Assigned</t>
  </si>
  <si>
    <t>Task and task details in job</t>
  </si>
  <si>
    <t>Update task</t>
  </si>
  <si>
    <t>Capture evidence (upload images, video, documents, audio)</t>
  </si>
  <si>
    <t>Navgate to job</t>
  </si>
  <si>
    <t>Update GPS location</t>
  </si>
  <si>
    <t>Create impediments</t>
  </si>
  <si>
    <t>Asset returns / surplus / defects</t>
  </si>
  <si>
    <t>Create Schedule delays</t>
  </si>
  <si>
    <t>Create notes</t>
  </si>
  <si>
    <t>data encryption</t>
  </si>
  <si>
    <t>Scan Barcodes</t>
  </si>
  <si>
    <t>Update Job Status</t>
  </si>
  <si>
    <t>Supervisor</t>
  </si>
  <si>
    <t>Track Job status / task Status</t>
  </si>
  <si>
    <t>Track crew location</t>
  </si>
  <si>
    <t>Track impediments</t>
  </si>
  <si>
    <t>Navigate to Job location</t>
  </si>
  <si>
    <t>Upload multimedia to document job status and progress</t>
  </si>
  <si>
    <t>link to asset management</t>
  </si>
  <si>
    <t>link to maintenance management</t>
  </si>
  <si>
    <t>Assets linked to jobs</t>
  </si>
  <si>
    <t>View Inspection Schedules &amp; Status</t>
  </si>
  <si>
    <t>View Tickets, Ticket details &amp; Status</t>
  </si>
  <si>
    <t>View Active Job Locations</t>
  </si>
  <si>
    <t>Track crew assigned to jobs</t>
  </si>
  <si>
    <t>Create Schedule delays caused by impediments</t>
  </si>
  <si>
    <t>Update Job Status &amp; task status</t>
  </si>
  <si>
    <t>Report Crew</t>
  </si>
  <si>
    <t>Report issues</t>
  </si>
  <si>
    <t>View inspection Check list</t>
  </si>
  <si>
    <t>Update inspection results and upload  evidence (images, video, audio, text)</t>
  </si>
  <si>
    <t>Create &amp; Update tickets</t>
  </si>
  <si>
    <t>Common Features</t>
  </si>
  <si>
    <t>Login / logout</t>
  </si>
  <si>
    <t>Update preferences</t>
  </si>
  <si>
    <t>Update account details</t>
  </si>
  <si>
    <t>UI Design by developer</t>
  </si>
  <si>
    <t>Actual vs Planned scheduled by job</t>
  </si>
  <si>
    <t xml:space="preserve">SQA </t>
  </si>
  <si>
    <t>QA &amp; Bug fixing</t>
  </si>
  <si>
    <t>UAT</t>
  </si>
  <si>
    <t>Deployment</t>
  </si>
  <si>
    <t>Security</t>
  </si>
  <si>
    <t>Protection against injection attacks (SQL, CRLF)</t>
  </si>
  <si>
    <t>URL encoding,  Input validation</t>
  </si>
  <si>
    <t>Cookie Encryption, Cookie replay attacks</t>
  </si>
  <si>
    <t>Session hijacking prevention</t>
  </si>
  <si>
    <t>Cross site scripting and session management</t>
  </si>
  <si>
    <t>System Features</t>
  </si>
  <si>
    <t>Authentication, Authorization, Roles</t>
  </si>
  <si>
    <t>Exception Handling and Error logging</t>
  </si>
  <si>
    <t>Auditing &amp; Logging</t>
  </si>
  <si>
    <t>Search Engine</t>
  </si>
  <si>
    <t>Notification management</t>
  </si>
  <si>
    <t>SMS Gateway integration</t>
  </si>
  <si>
    <t>Reporting Engine</t>
  </si>
  <si>
    <t>Workflow management</t>
  </si>
  <si>
    <t>ELK Integration</t>
  </si>
  <si>
    <t>Minio Integration</t>
  </si>
  <si>
    <t>Redis Integration</t>
  </si>
  <si>
    <t>Design and Prototype (mobile &amp; Web)</t>
  </si>
  <si>
    <t>Mobile API</t>
  </si>
  <si>
    <t>Create tasks for schedule</t>
  </si>
  <si>
    <t>Update ticket status</t>
  </si>
  <si>
    <t>Total</t>
  </si>
  <si>
    <t>#</t>
  </si>
  <si>
    <t>Days</t>
  </si>
  <si>
    <t>UI / UX</t>
  </si>
  <si>
    <t>BA</t>
  </si>
  <si>
    <t>Tech Writer</t>
  </si>
  <si>
    <t>PM</t>
  </si>
  <si>
    <t>Jr Developer</t>
  </si>
  <si>
    <t>Sr Developer</t>
  </si>
  <si>
    <t>QA</t>
  </si>
  <si>
    <t>Total Effort</t>
  </si>
  <si>
    <t>Delivery Timeline</t>
  </si>
  <si>
    <t>Months</t>
  </si>
  <si>
    <t>Note: 6 hrs / KPI</t>
  </si>
  <si>
    <t>Part Master with maintenance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</si>
</sst>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7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9" borderId="0" xfId="0" applyFont="1" applyFill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indent="3"/>
    </xf>
    <xf numFmtId="0" fontId="5" fillId="0" borderId="2" xfId="0" applyFont="1" applyBorder="1" applyAlignment="1">
      <alignment horizontal="left" vertical="center" indent="1"/>
    </xf>
    <xf numFmtId="0" fontId="2" fillId="4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vertical="center"/>
    </xf>
    <xf numFmtId="0" fontId="3" fillId="0" borderId="0" xfId="0" applyFont="1"/>
    <xf numFmtId="0" fontId="2" fillId="4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2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1"/>
    </xf>
    <xf numFmtId="0" fontId="2" fillId="6" borderId="0" xfId="0" applyFont="1" applyFill="1" applyAlignment="1">
      <alignment horizontal="center"/>
    </xf>
    <xf numFmtId="0" fontId="4" fillId="8" borderId="2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left" vertical="center"/>
    </xf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5" fillId="0" borderId="0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 indent="2"/>
    </xf>
    <xf numFmtId="0" fontId="5" fillId="0" borderId="0" xfId="0" applyFont="1" applyBorder="1" applyAlignment="1">
      <alignment horizontal="left" vertical="center" wrapText="1" indent="2"/>
    </xf>
    <xf numFmtId="0" fontId="5" fillId="0" borderId="0" xfId="0" applyFont="1" applyFill="1" applyBorder="1" applyAlignment="1">
      <alignment horizontal="left" vertical="center" indent="1"/>
    </xf>
    <xf numFmtId="0" fontId="0" fillId="10" borderId="0" xfId="0" applyFill="1"/>
    <xf numFmtId="0" fontId="2" fillId="1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0" fillId="0" borderId="0" xfId="0" quotePrefix="1" applyAlignment="1">
      <alignment horizontal="left" indent="1"/>
    </xf>
    <xf numFmtId="0" fontId="2" fillId="7" borderId="0" xfId="0" applyFont="1" applyFill="1" applyAlignment="1"/>
    <xf numFmtId="0" fontId="6" fillId="3" borderId="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171450</xdr:rowOff>
    </xdr:from>
    <xdr:to>
      <xdr:col>0</xdr:col>
      <xdr:colOff>2044403</xdr:colOff>
      <xdr:row>2</xdr:row>
      <xdr:rowOff>314325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1450"/>
          <a:ext cx="1968203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171450</xdr:rowOff>
    </xdr:from>
    <xdr:to>
      <xdr:col>0</xdr:col>
      <xdr:colOff>2044403</xdr:colOff>
      <xdr:row>2</xdr:row>
      <xdr:rowOff>314325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1450"/>
          <a:ext cx="1968203" cy="523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posal/PRISMA%20-%20Saudi%20-%20SKAMCO/PRISMA%20Module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 refreshError="1"/>
      <sheetData sheetId="1">
        <row r="2">
          <cell r="A2" t="str">
            <v>Report</v>
          </cell>
        </row>
        <row r="3">
          <cell r="A3" t="str">
            <v>Form</v>
          </cell>
        </row>
        <row r="4">
          <cell r="A4" t="str">
            <v>Query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topLeftCell="A108" workbookViewId="0">
      <selection activeCell="D116" sqref="D116"/>
    </sheetView>
  </sheetViews>
  <sheetFormatPr defaultRowHeight="15" x14ac:dyDescent="0.25"/>
  <cols>
    <col min="1" max="1" width="51" customWidth="1"/>
    <col min="2" max="2" width="10.5703125" style="7" customWidth="1"/>
    <col min="3" max="3" width="11.42578125" style="7" customWidth="1"/>
    <col min="4" max="4" width="20.42578125" customWidth="1"/>
    <col min="5" max="5" width="6.42578125" style="7" customWidth="1"/>
    <col min="6" max="6" width="9.5703125" style="7" customWidth="1"/>
    <col min="7" max="7" width="9.5703125" style="7" bestFit="1" customWidth="1"/>
    <col min="8" max="8" width="10.28515625" customWidth="1"/>
    <col min="9" max="9" width="7.42578125" customWidth="1"/>
    <col min="10" max="10" width="13" customWidth="1"/>
    <col min="11" max="11" width="7" bestFit="1" customWidth="1"/>
  </cols>
  <sheetData>
    <row r="1" spans="1:9" x14ac:dyDescent="0.25">
      <c r="A1" s="1"/>
      <c r="B1" s="5"/>
      <c r="C1" s="5"/>
      <c r="D1" s="5"/>
      <c r="E1" s="5"/>
      <c r="F1" s="5"/>
    </row>
    <row r="2" spans="1:9" x14ac:dyDescent="0.25">
      <c r="A2" s="2"/>
      <c r="B2" s="5"/>
      <c r="C2" s="5"/>
      <c r="D2" s="5"/>
      <c r="E2" s="5"/>
      <c r="F2" s="5"/>
    </row>
    <row r="3" spans="1:9" ht="31.5" customHeight="1" x14ac:dyDescent="0.25">
      <c r="A3" s="3"/>
      <c r="B3" s="5"/>
      <c r="C3" s="5"/>
      <c r="D3" s="5"/>
      <c r="E3" s="5"/>
      <c r="F3" s="5"/>
    </row>
    <row r="4" spans="1:9" ht="26.25" customHeight="1" x14ac:dyDescent="0.25">
      <c r="A4" s="41" t="s">
        <v>3</v>
      </c>
      <c r="B4" s="41"/>
      <c r="C4" s="41"/>
      <c r="D4" s="41"/>
      <c r="E4" s="41"/>
      <c r="F4" s="41"/>
      <c r="G4" s="41"/>
    </row>
    <row r="5" spans="1:9" x14ac:dyDescent="0.25">
      <c r="A5" s="15" t="s">
        <v>0</v>
      </c>
      <c r="B5" s="19" t="s">
        <v>4</v>
      </c>
      <c r="C5" s="19" t="s">
        <v>5</v>
      </c>
      <c r="D5" s="16" t="s">
        <v>1</v>
      </c>
      <c r="E5" s="42" t="s">
        <v>172</v>
      </c>
      <c r="F5" s="42" t="s">
        <v>173</v>
      </c>
      <c r="G5" s="42" t="s">
        <v>171</v>
      </c>
    </row>
    <row r="6" spans="1:9" x14ac:dyDescent="0.25">
      <c r="A6" s="6" t="s">
        <v>6</v>
      </c>
      <c r="B6" s="6"/>
      <c r="C6" s="6"/>
      <c r="D6" t="s">
        <v>174</v>
      </c>
      <c r="E6" s="7">
        <v>1</v>
      </c>
      <c r="F6" s="7">
        <f>C10/E6</f>
        <v>10</v>
      </c>
      <c r="G6" s="7">
        <f>E6*F6</f>
        <v>10</v>
      </c>
    </row>
    <row r="7" spans="1:9" x14ac:dyDescent="0.25">
      <c r="A7" s="12" t="s">
        <v>7</v>
      </c>
      <c r="B7" s="7">
        <v>40</v>
      </c>
      <c r="C7" s="7">
        <f>B7/8</f>
        <v>5</v>
      </c>
      <c r="D7" t="s">
        <v>175</v>
      </c>
      <c r="E7" s="7">
        <v>1</v>
      </c>
      <c r="F7" s="7">
        <f>C7/E7</f>
        <v>5</v>
      </c>
      <c r="G7" s="7">
        <f t="shared" ref="G7:G13" si="0">E7*F7</f>
        <v>5</v>
      </c>
    </row>
    <row r="8" spans="1:9" x14ac:dyDescent="0.25">
      <c r="A8" s="12" t="s">
        <v>8</v>
      </c>
      <c r="B8" s="7">
        <f>SUM(B12:B132)*0.1</f>
        <v>99</v>
      </c>
      <c r="C8" s="7">
        <f t="shared" ref="C8:C10" si="1">B8/8</f>
        <v>12.375</v>
      </c>
      <c r="D8" t="s">
        <v>176</v>
      </c>
      <c r="E8" s="7">
        <v>1</v>
      </c>
      <c r="F8" s="7">
        <f>C9/E8</f>
        <v>4</v>
      </c>
      <c r="G8" s="7">
        <f t="shared" si="0"/>
        <v>4</v>
      </c>
    </row>
    <row r="9" spans="1:9" x14ac:dyDescent="0.25">
      <c r="A9" s="12" t="s">
        <v>9</v>
      </c>
      <c r="B9" s="7">
        <v>32</v>
      </c>
      <c r="C9" s="7">
        <f t="shared" si="1"/>
        <v>4</v>
      </c>
      <c r="D9" t="s">
        <v>177</v>
      </c>
      <c r="E9" s="7">
        <v>1</v>
      </c>
      <c r="F9" s="7">
        <f>C8/E9</f>
        <v>12.375</v>
      </c>
      <c r="G9" s="7">
        <f t="shared" si="0"/>
        <v>12.375</v>
      </c>
    </row>
    <row r="10" spans="1:9" x14ac:dyDescent="0.25">
      <c r="A10" s="12" t="s">
        <v>167</v>
      </c>
      <c r="B10" s="7">
        <v>80</v>
      </c>
      <c r="C10" s="7">
        <f t="shared" si="1"/>
        <v>10</v>
      </c>
      <c r="D10" t="s">
        <v>178</v>
      </c>
      <c r="E10" s="7">
        <v>2</v>
      </c>
      <c r="F10" s="7">
        <f>62/E10</f>
        <v>31</v>
      </c>
      <c r="G10" s="7">
        <f t="shared" si="0"/>
        <v>62</v>
      </c>
      <c r="H10" s="8">
        <f>SUM(G10:G11)</f>
        <v>124</v>
      </c>
      <c r="I10" s="8">
        <f>SUM(C12:C132)</f>
        <v>123.75</v>
      </c>
    </row>
    <row r="11" spans="1:9" x14ac:dyDescent="0.25">
      <c r="A11" s="40" t="s">
        <v>10</v>
      </c>
      <c r="B11" s="40"/>
      <c r="C11" s="40"/>
      <c r="D11" t="s">
        <v>179</v>
      </c>
      <c r="E11" s="7">
        <v>2</v>
      </c>
      <c r="F11" s="7">
        <f>62/E11</f>
        <v>31</v>
      </c>
      <c r="G11" s="7">
        <f t="shared" si="0"/>
        <v>62</v>
      </c>
      <c r="H11" s="8"/>
      <c r="I11" s="8"/>
    </row>
    <row r="12" spans="1:9" x14ac:dyDescent="0.25">
      <c r="A12" t="s">
        <v>11</v>
      </c>
      <c r="B12" s="7">
        <v>0</v>
      </c>
      <c r="C12" s="7">
        <f>B12/8</f>
        <v>0</v>
      </c>
      <c r="D12" t="s">
        <v>168</v>
      </c>
      <c r="E12" s="7">
        <v>1</v>
      </c>
      <c r="F12" s="7">
        <f>C134/E12</f>
        <v>0</v>
      </c>
      <c r="G12" s="7">
        <f t="shared" si="0"/>
        <v>0</v>
      </c>
    </row>
    <row r="13" spans="1:9" x14ac:dyDescent="0.25">
      <c r="A13" s="29" t="s">
        <v>29</v>
      </c>
      <c r="B13" s="30"/>
      <c r="C13" s="30"/>
      <c r="D13" t="s">
        <v>180</v>
      </c>
      <c r="E13" s="7">
        <v>2</v>
      </c>
      <c r="F13" s="7">
        <f>SUM(C136:C138)/E13</f>
        <v>27.75</v>
      </c>
      <c r="G13" s="7">
        <f t="shared" si="0"/>
        <v>55.5</v>
      </c>
    </row>
    <row r="14" spans="1:9" x14ac:dyDescent="0.25">
      <c r="A14" s="14" t="s">
        <v>23</v>
      </c>
      <c r="B14" s="7">
        <v>8</v>
      </c>
      <c r="C14" s="7">
        <f>B14/8</f>
        <v>1</v>
      </c>
      <c r="D14" t="s">
        <v>171</v>
      </c>
      <c r="G14" s="44">
        <f>SUM(G6:G13)</f>
        <v>210.875</v>
      </c>
      <c r="H14" s="18"/>
    </row>
    <row r="15" spans="1:9" x14ac:dyDescent="0.25">
      <c r="A15" s="14" t="s">
        <v>25</v>
      </c>
      <c r="B15" s="7">
        <v>8</v>
      </c>
      <c r="C15" s="7">
        <f t="shared" ref="C15:C26" si="2">B15/8</f>
        <v>1</v>
      </c>
      <c r="G15" s="43"/>
      <c r="H15" s="18"/>
    </row>
    <row r="16" spans="1:9" x14ac:dyDescent="0.25">
      <c r="A16" s="14" t="s">
        <v>26</v>
      </c>
      <c r="B16" s="7">
        <v>4</v>
      </c>
      <c r="C16" s="7">
        <f t="shared" si="2"/>
        <v>0.5</v>
      </c>
      <c r="E16" s="7" t="s">
        <v>173</v>
      </c>
      <c r="F16" s="7" t="s">
        <v>183</v>
      </c>
      <c r="G16" s="43"/>
      <c r="H16" s="18"/>
    </row>
    <row r="17" spans="1:8" x14ac:dyDescent="0.25">
      <c r="A17" s="14" t="s">
        <v>27</v>
      </c>
      <c r="B17" s="7">
        <v>12</v>
      </c>
      <c r="C17" s="7">
        <f t="shared" si="2"/>
        <v>1.5</v>
      </c>
      <c r="D17" t="s">
        <v>181</v>
      </c>
      <c r="E17" s="7">
        <f>G14</f>
        <v>210.875</v>
      </c>
      <c r="F17" s="7">
        <f>E17/20</f>
        <v>10.543749999999999</v>
      </c>
      <c r="G17" s="43"/>
      <c r="H17" s="18"/>
    </row>
    <row r="18" spans="1:8" x14ac:dyDescent="0.25">
      <c r="A18" s="14" t="s">
        <v>185</v>
      </c>
      <c r="B18" s="7">
        <v>12</v>
      </c>
      <c r="C18" s="7">
        <f t="shared" si="2"/>
        <v>1.5</v>
      </c>
      <c r="D18" t="s">
        <v>182</v>
      </c>
      <c r="E18" s="7">
        <f>SUM(F13,F10,F7,F6)</f>
        <v>73.75</v>
      </c>
      <c r="F18" s="7">
        <f>E18/20</f>
        <v>3.6875</v>
      </c>
      <c r="G18" s="43"/>
      <c r="H18" s="18"/>
    </row>
    <row r="19" spans="1:8" x14ac:dyDescent="0.25">
      <c r="A19" s="14" t="s">
        <v>13</v>
      </c>
      <c r="B19" s="7">
        <v>6</v>
      </c>
      <c r="C19" s="7">
        <f t="shared" si="2"/>
        <v>0.75</v>
      </c>
      <c r="G19" s="43"/>
    </row>
    <row r="20" spans="1:8" x14ac:dyDescent="0.25">
      <c r="A20" s="14" t="s">
        <v>33</v>
      </c>
      <c r="B20" s="7">
        <v>6</v>
      </c>
      <c r="C20" s="7">
        <f t="shared" si="2"/>
        <v>0.75</v>
      </c>
      <c r="G20" s="43"/>
      <c r="H20" s="10"/>
    </row>
    <row r="21" spans="1:8" x14ac:dyDescent="0.25">
      <c r="A21" s="14" t="s">
        <v>24</v>
      </c>
      <c r="B21" s="7">
        <v>6</v>
      </c>
      <c r="C21" s="7">
        <f t="shared" si="2"/>
        <v>0.75</v>
      </c>
      <c r="G21" s="43"/>
      <c r="H21" s="10"/>
    </row>
    <row r="22" spans="1:8" x14ac:dyDescent="0.25">
      <c r="A22" s="14" t="s">
        <v>28</v>
      </c>
      <c r="B22" s="7">
        <v>8</v>
      </c>
      <c r="C22" s="7">
        <f t="shared" si="2"/>
        <v>1</v>
      </c>
      <c r="G22" s="43"/>
      <c r="H22" s="10"/>
    </row>
    <row r="23" spans="1:8" x14ac:dyDescent="0.25">
      <c r="A23" s="14" t="s">
        <v>12</v>
      </c>
      <c r="B23" s="7">
        <v>6</v>
      </c>
      <c r="C23" s="7">
        <f t="shared" si="2"/>
        <v>0.75</v>
      </c>
      <c r="G23" s="43"/>
      <c r="H23" s="10"/>
    </row>
    <row r="24" spans="1:8" x14ac:dyDescent="0.25">
      <c r="A24" s="14" t="s">
        <v>51</v>
      </c>
      <c r="B24" s="7">
        <v>4</v>
      </c>
      <c r="C24" s="7">
        <f t="shared" si="2"/>
        <v>0.5</v>
      </c>
      <c r="G24" s="43"/>
      <c r="H24" s="11"/>
    </row>
    <row r="25" spans="1:8" x14ac:dyDescent="0.25">
      <c r="A25" s="14" t="s">
        <v>65</v>
      </c>
      <c r="B25" s="7">
        <v>12</v>
      </c>
      <c r="C25" s="7">
        <f t="shared" si="2"/>
        <v>1.5</v>
      </c>
      <c r="G25" s="43"/>
      <c r="H25" s="11"/>
    </row>
    <row r="26" spans="1:8" x14ac:dyDescent="0.25">
      <c r="A26" s="14" t="s">
        <v>117</v>
      </c>
      <c r="B26" s="7">
        <v>0</v>
      </c>
      <c r="C26" s="7">
        <f t="shared" si="2"/>
        <v>0</v>
      </c>
      <c r="G26" s="43"/>
      <c r="H26" s="11"/>
    </row>
    <row r="27" spans="1:8" x14ac:dyDescent="0.25">
      <c r="A27" s="28" t="s">
        <v>52</v>
      </c>
      <c r="B27" s="21"/>
      <c r="C27" s="21"/>
      <c r="G27" s="43"/>
      <c r="H27" s="11"/>
    </row>
    <row r="28" spans="1:8" x14ac:dyDescent="0.25">
      <c r="A28" s="23" t="s">
        <v>30</v>
      </c>
      <c r="B28" s="22"/>
      <c r="C28" s="22"/>
      <c r="G28" s="43"/>
      <c r="H28" s="11"/>
    </row>
    <row r="29" spans="1:8" x14ac:dyDescent="0.25">
      <c r="A29" s="14" t="s">
        <v>31</v>
      </c>
      <c r="B29" s="7">
        <v>8</v>
      </c>
      <c r="C29" s="7">
        <f>B29/8</f>
        <v>1</v>
      </c>
      <c r="G29" s="43"/>
      <c r="H29" s="11"/>
    </row>
    <row r="30" spans="1:8" x14ac:dyDescent="0.25">
      <c r="A30" s="14" t="s">
        <v>42</v>
      </c>
      <c r="B30" s="7">
        <v>8</v>
      </c>
      <c r="C30" s="7">
        <f t="shared" ref="C30:C35" si="3">B30/8</f>
        <v>1</v>
      </c>
      <c r="G30" s="43"/>
      <c r="H30" s="11"/>
    </row>
    <row r="31" spans="1:8" x14ac:dyDescent="0.25">
      <c r="A31" s="14" t="s">
        <v>15</v>
      </c>
      <c r="B31" s="7">
        <v>8</v>
      </c>
      <c r="C31" s="7">
        <f t="shared" si="3"/>
        <v>1</v>
      </c>
      <c r="G31" s="43"/>
      <c r="H31" s="11"/>
    </row>
    <row r="32" spans="1:8" x14ac:dyDescent="0.25">
      <c r="A32" s="14" t="s">
        <v>32</v>
      </c>
      <c r="B32" s="7">
        <v>8</v>
      </c>
      <c r="C32" s="7">
        <f t="shared" si="3"/>
        <v>1</v>
      </c>
      <c r="G32" s="43"/>
      <c r="H32" s="12"/>
    </row>
    <row r="33" spans="1:9" x14ac:dyDescent="0.25">
      <c r="A33" s="14" t="s">
        <v>16</v>
      </c>
      <c r="B33" s="7">
        <v>8</v>
      </c>
      <c r="C33" s="7">
        <f t="shared" si="3"/>
        <v>1</v>
      </c>
      <c r="G33" s="43"/>
      <c r="H33" s="12"/>
    </row>
    <row r="34" spans="1:9" x14ac:dyDescent="0.25">
      <c r="A34" s="14" t="s">
        <v>17</v>
      </c>
      <c r="B34" s="7">
        <v>8</v>
      </c>
      <c r="C34" s="7">
        <f t="shared" si="3"/>
        <v>1</v>
      </c>
      <c r="G34" s="43"/>
      <c r="H34" s="10"/>
    </row>
    <row r="35" spans="1:9" x14ac:dyDescent="0.25">
      <c r="A35" s="14" t="s">
        <v>18</v>
      </c>
      <c r="B35" s="7">
        <v>8</v>
      </c>
      <c r="C35" s="7">
        <f t="shared" si="3"/>
        <v>1</v>
      </c>
      <c r="G35" s="43"/>
      <c r="H35" s="10"/>
    </row>
    <row r="36" spans="1:9" x14ac:dyDescent="0.25">
      <c r="A36" s="23" t="s">
        <v>34</v>
      </c>
      <c r="B36" s="25"/>
      <c r="C36" s="25"/>
      <c r="G36" s="43"/>
      <c r="H36" s="10"/>
    </row>
    <row r="37" spans="1:9" x14ac:dyDescent="0.25">
      <c r="A37" s="14" t="s">
        <v>19</v>
      </c>
      <c r="B37" s="7">
        <v>6</v>
      </c>
      <c r="C37" s="7">
        <f>B37/8</f>
        <v>0.75</v>
      </c>
      <c r="G37" s="43"/>
      <c r="H37" s="13"/>
    </row>
    <row r="38" spans="1:9" x14ac:dyDescent="0.25">
      <c r="A38" s="14" t="s">
        <v>14</v>
      </c>
      <c r="B38" s="7">
        <v>6</v>
      </c>
      <c r="C38" s="7">
        <f t="shared" ref="C38:C42" si="4">B38/8</f>
        <v>0.75</v>
      </c>
      <c r="G38" s="43"/>
      <c r="H38" s="13"/>
    </row>
    <row r="39" spans="1:9" x14ac:dyDescent="0.25">
      <c r="A39" s="14" t="s">
        <v>15</v>
      </c>
      <c r="B39" s="7">
        <v>6</v>
      </c>
      <c r="C39" s="7">
        <f t="shared" si="4"/>
        <v>0.75</v>
      </c>
      <c r="G39" s="43"/>
      <c r="H39" s="13"/>
      <c r="I39" s="18"/>
    </row>
    <row r="40" spans="1:9" x14ac:dyDescent="0.25">
      <c r="A40" s="14" t="s">
        <v>32</v>
      </c>
      <c r="B40" s="7">
        <v>6</v>
      </c>
      <c r="C40" s="7">
        <f t="shared" si="4"/>
        <v>0.75</v>
      </c>
      <c r="G40" s="43"/>
      <c r="H40" s="13"/>
      <c r="I40" s="18"/>
    </row>
    <row r="41" spans="1:9" x14ac:dyDescent="0.25">
      <c r="A41" s="14" t="s">
        <v>16</v>
      </c>
      <c r="B41" s="7">
        <v>6</v>
      </c>
      <c r="C41" s="7">
        <f t="shared" si="4"/>
        <v>0.75</v>
      </c>
      <c r="G41" s="43"/>
      <c r="H41" s="13"/>
      <c r="I41" s="18"/>
    </row>
    <row r="42" spans="1:9" x14ac:dyDescent="0.25">
      <c r="A42" s="14" t="s">
        <v>17</v>
      </c>
      <c r="B42" s="7">
        <v>6</v>
      </c>
      <c r="C42" s="7">
        <f t="shared" si="4"/>
        <v>0.75</v>
      </c>
      <c r="G42" s="43"/>
      <c r="H42" s="13"/>
      <c r="I42" s="18"/>
    </row>
    <row r="43" spans="1:9" x14ac:dyDescent="0.25">
      <c r="A43" s="23" t="s">
        <v>48</v>
      </c>
      <c r="B43" s="25"/>
      <c r="C43" s="25"/>
      <c r="G43" s="43"/>
      <c r="H43" s="26"/>
      <c r="I43" s="18"/>
    </row>
    <row r="44" spans="1:9" x14ac:dyDescent="0.25">
      <c r="A44" s="14" t="s">
        <v>35</v>
      </c>
      <c r="B44" s="7">
        <v>8</v>
      </c>
      <c r="C44" s="7">
        <f>B44/8</f>
        <v>1</v>
      </c>
      <c r="G44" s="43"/>
      <c r="H44" s="10"/>
      <c r="I44" s="18"/>
    </row>
    <row r="45" spans="1:9" x14ac:dyDescent="0.25">
      <c r="A45" s="14" t="s">
        <v>36</v>
      </c>
      <c r="B45" s="7">
        <v>8</v>
      </c>
      <c r="C45" s="7">
        <f t="shared" ref="C45:C52" si="5">B45/8</f>
        <v>1</v>
      </c>
      <c r="G45" s="43"/>
      <c r="H45" s="10"/>
      <c r="I45" s="18"/>
    </row>
    <row r="46" spans="1:9" x14ac:dyDescent="0.25">
      <c r="A46" s="14" t="s">
        <v>37</v>
      </c>
      <c r="B46" s="7">
        <v>6</v>
      </c>
      <c r="C46" s="7">
        <f t="shared" si="5"/>
        <v>0.75</v>
      </c>
      <c r="G46" s="43"/>
      <c r="H46" s="18"/>
      <c r="I46" s="18"/>
    </row>
    <row r="47" spans="1:9" x14ac:dyDescent="0.25">
      <c r="A47" s="24" t="s">
        <v>38</v>
      </c>
      <c r="B47" s="7">
        <v>6</v>
      </c>
      <c r="C47" s="7">
        <f t="shared" si="5"/>
        <v>0.75</v>
      </c>
      <c r="G47" s="43"/>
      <c r="H47" s="18"/>
      <c r="I47" s="18"/>
    </row>
    <row r="48" spans="1:9" x14ac:dyDescent="0.25">
      <c r="A48" s="24" t="s">
        <v>39</v>
      </c>
      <c r="B48" s="7">
        <v>6</v>
      </c>
      <c r="C48" s="7">
        <f t="shared" si="5"/>
        <v>0.75</v>
      </c>
      <c r="G48" s="43"/>
      <c r="H48" s="18"/>
      <c r="I48" s="18"/>
    </row>
    <row r="49" spans="1:9" x14ac:dyDescent="0.25">
      <c r="A49" s="24" t="s">
        <v>20</v>
      </c>
      <c r="B49" s="7">
        <v>6</v>
      </c>
      <c r="C49" s="7">
        <f t="shared" si="5"/>
        <v>0.75</v>
      </c>
      <c r="G49" s="43"/>
      <c r="H49" s="18"/>
      <c r="I49" s="18"/>
    </row>
    <row r="50" spans="1:9" x14ac:dyDescent="0.25">
      <c r="A50" s="24" t="s">
        <v>21</v>
      </c>
      <c r="B50" s="7">
        <v>6</v>
      </c>
      <c r="C50" s="7">
        <f t="shared" si="5"/>
        <v>0.75</v>
      </c>
      <c r="G50" s="43"/>
      <c r="H50" s="18"/>
      <c r="I50" s="18"/>
    </row>
    <row r="51" spans="1:9" x14ac:dyDescent="0.25">
      <c r="A51" s="24" t="s">
        <v>22</v>
      </c>
      <c r="B51" s="7">
        <v>6</v>
      </c>
      <c r="C51" s="7">
        <f t="shared" si="5"/>
        <v>0.75</v>
      </c>
      <c r="G51" s="43"/>
      <c r="H51" s="18"/>
      <c r="I51" s="18"/>
    </row>
    <row r="52" spans="1:9" x14ac:dyDescent="0.25">
      <c r="A52" s="24" t="s">
        <v>40</v>
      </c>
      <c r="B52" s="7">
        <v>6</v>
      </c>
      <c r="C52" s="7">
        <f t="shared" si="5"/>
        <v>0.75</v>
      </c>
      <c r="G52" s="43"/>
      <c r="H52" s="18"/>
      <c r="I52" s="18"/>
    </row>
    <row r="53" spans="1:9" x14ac:dyDescent="0.25">
      <c r="A53" s="27" t="s">
        <v>43</v>
      </c>
      <c r="B53" s="25"/>
      <c r="C53" s="25"/>
      <c r="G53" s="43"/>
      <c r="H53" s="18"/>
      <c r="I53" s="18"/>
    </row>
    <row r="54" spans="1:9" x14ac:dyDescent="0.25">
      <c r="A54" s="24" t="s">
        <v>44</v>
      </c>
      <c r="B54" s="7">
        <v>8</v>
      </c>
      <c r="C54" s="7">
        <f>B54/8</f>
        <v>1</v>
      </c>
      <c r="G54" s="43"/>
      <c r="H54" s="18"/>
      <c r="I54" s="18"/>
    </row>
    <row r="55" spans="1:9" x14ac:dyDescent="0.25">
      <c r="A55" s="24" t="s">
        <v>45</v>
      </c>
      <c r="B55" s="7">
        <v>4</v>
      </c>
      <c r="C55" s="7">
        <f t="shared" ref="C55:C57" si="6">B55/8</f>
        <v>0.5</v>
      </c>
      <c r="G55" s="43"/>
      <c r="H55" s="18"/>
      <c r="I55" s="18"/>
    </row>
    <row r="56" spans="1:9" x14ac:dyDescent="0.25">
      <c r="A56" s="24" t="s">
        <v>46</v>
      </c>
      <c r="B56" s="7">
        <v>4</v>
      </c>
      <c r="C56" s="7">
        <f t="shared" si="6"/>
        <v>0.5</v>
      </c>
      <c r="G56" s="43"/>
      <c r="H56" s="18"/>
      <c r="I56" s="18"/>
    </row>
    <row r="57" spans="1:9" x14ac:dyDescent="0.25">
      <c r="A57" s="24" t="s">
        <v>47</v>
      </c>
      <c r="B57" s="7">
        <v>4</v>
      </c>
      <c r="C57" s="7">
        <f t="shared" si="6"/>
        <v>0.5</v>
      </c>
      <c r="G57" s="43"/>
      <c r="H57" s="18"/>
      <c r="I57" s="18"/>
    </row>
    <row r="58" spans="1:9" x14ac:dyDescent="0.25">
      <c r="A58" s="24"/>
      <c r="G58" s="43"/>
      <c r="H58" s="18"/>
      <c r="I58" s="18"/>
    </row>
    <row r="59" spans="1:9" x14ac:dyDescent="0.25">
      <c r="A59" s="9" t="s">
        <v>41</v>
      </c>
      <c r="B59" s="20"/>
      <c r="C59" s="20"/>
      <c r="G59" s="43"/>
      <c r="H59" s="18"/>
    </row>
    <row r="60" spans="1:9" x14ac:dyDescent="0.25">
      <c r="A60" s="24" t="s">
        <v>56</v>
      </c>
      <c r="B60" s="7">
        <v>8</v>
      </c>
      <c r="C60" s="7">
        <f>B60/8</f>
        <v>1</v>
      </c>
      <c r="G60" s="43"/>
      <c r="H60" s="18"/>
      <c r="I60" s="18"/>
    </row>
    <row r="61" spans="1:9" x14ac:dyDescent="0.25">
      <c r="A61" s="24" t="s">
        <v>57</v>
      </c>
      <c r="B61" s="7">
        <v>8</v>
      </c>
      <c r="C61" s="7">
        <f t="shared" ref="C61:C71" si="7">B61/8</f>
        <v>1</v>
      </c>
      <c r="G61" s="43"/>
      <c r="H61" s="18"/>
      <c r="I61" s="18"/>
    </row>
    <row r="62" spans="1:9" x14ac:dyDescent="0.25">
      <c r="A62" s="24" t="s">
        <v>49</v>
      </c>
      <c r="B62" s="7">
        <v>16</v>
      </c>
      <c r="C62" s="7">
        <f t="shared" si="7"/>
        <v>2</v>
      </c>
      <c r="G62" s="43"/>
      <c r="H62" s="18"/>
      <c r="I62" s="18"/>
    </row>
    <row r="63" spans="1:9" x14ac:dyDescent="0.25">
      <c r="A63" s="24" t="s">
        <v>50</v>
      </c>
      <c r="B63" s="7">
        <v>12</v>
      </c>
      <c r="C63" s="7">
        <f t="shared" si="7"/>
        <v>1.5</v>
      </c>
      <c r="G63" s="43"/>
      <c r="H63" s="18"/>
      <c r="I63" s="18"/>
    </row>
    <row r="64" spans="1:9" x14ac:dyDescent="0.25">
      <c r="A64" s="24" t="s">
        <v>53</v>
      </c>
      <c r="B64" s="7">
        <v>12</v>
      </c>
      <c r="C64" s="7">
        <f t="shared" si="7"/>
        <v>1.5</v>
      </c>
      <c r="G64" s="43"/>
      <c r="H64" s="18"/>
      <c r="I64" s="18"/>
    </row>
    <row r="65" spans="1:9" x14ac:dyDescent="0.25">
      <c r="A65" s="24" t="s">
        <v>54</v>
      </c>
      <c r="B65" s="7">
        <v>12</v>
      </c>
      <c r="C65" s="7">
        <f t="shared" si="7"/>
        <v>1.5</v>
      </c>
      <c r="G65" s="43"/>
      <c r="H65" s="18"/>
      <c r="I65" s="18"/>
    </row>
    <row r="66" spans="1:9" x14ac:dyDescent="0.25">
      <c r="A66" s="24" t="s">
        <v>55</v>
      </c>
      <c r="B66" s="7">
        <v>12</v>
      </c>
      <c r="C66" s="7">
        <f t="shared" si="7"/>
        <v>1.5</v>
      </c>
      <c r="G66" s="43"/>
      <c r="H66" s="18"/>
      <c r="I66" s="18"/>
    </row>
    <row r="67" spans="1:9" x14ac:dyDescent="0.25">
      <c r="A67" s="24" t="s">
        <v>58</v>
      </c>
      <c r="B67" s="7">
        <v>12</v>
      </c>
      <c r="C67" s="7">
        <f t="shared" si="7"/>
        <v>1.5</v>
      </c>
      <c r="G67" s="43"/>
      <c r="H67" s="18"/>
      <c r="I67" s="18"/>
    </row>
    <row r="68" spans="1:9" x14ac:dyDescent="0.25">
      <c r="A68" s="24" t="s">
        <v>74</v>
      </c>
      <c r="B68" s="7">
        <v>12</v>
      </c>
      <c r="C68" s="7">
        <f t="shared" si="7"/>
        <v>1.5</v>
      </c>
      <c r="G68" s="43"/>
      <c r="H68" s="18"/>
      <c r="I68" s="18"/>
    </row>
    <row r="69" spans="1:9" x14ac:dyDescent="0.25">
      <c r="A69" s="24" t="s">
        <v>64</v>
      </c>
      <c r="B69" s="7">
        <v>12</v>
      </c>
      <c r="C69" s="7">
        <f t="shared" si="7"/>
        <v>1.5</v>
      </c>
      <c r="G69" s="43"/>
    </row>
    <row r="70" spans="1:9" x14ac:dyDescent="0.25">
      <c r="A70" s="24" t="s">
        <v>66</v>
      </c>
      <c r="B70" s="7">
        <v>12</v>
      </c>
      <c r="C70" s="7">
        <f t="shared" si="7"/>
        <v>1.5</v>
      </c>
      <c r="G70" s="43"/>
      <c r="H70" s="18"/>
    </row>
    <row r="71" spans="1:9" x14ac:dyDescent="0.25">
      <c r="A71" s="24" t="s">
        <v>63</v>
      </c>
      <c r="B71" s="7">
        <v>12</v>
      </c>
      <c r="C71" s="7">
        <f t="shared" si="7"/>
        <v>1.5</v>
      </c>
      <c r="G71" s="43"/>
      <c r="H71" s="18"/>
    </row>
    <row r="72" spans="1:9" x14ac:dyDescent="0.25">
      <c r="A72" s="9" t="s">
        <v>69</v>
      </c>
      <c r="B72" s="20"/>
      <c r="C72" s="20"/>
      <c r="G72" s="43"/>
      <c r="H72" s="18"/>
    </row>
    <row r="73" spans="1:9" ht="25.5" x14ac:dyDescent="0.25">
      <c r="A73" s="31" t="s">
        <v>59</v>
      </c>
      <c r="B73" s="7">
        <v>16</v>
      </c>
      <c r="C73" s="7">
        <f>B73/8</f>
        <v>2</v>
      </c>
      <c r="G73" s="43"/>
      <c r="H73" s="18"/>
    </row>
    <row r="74" spans="1:9" ht="25.5" x14ac:dyDescent="0.25">
      <c r="A74" s="31" t="s">
        <v>60</v>
      </c>
      <c r="B74" s="7">
        <v>12</v>
      </c>
      <c r="C74" s="7">
        <f t="shared" ref="C74:C80" si="8">B74/8</f>
        <v>1.5</v>
      </c>
      <c r="G74" s="43"/>
      <c r="H74" s="18"/>
    </row>
    <row r="75" spans="1:9" x14ac:dyDescent="0.25">
      <c r="A75" s="24" t="s">
        <v>169</v>
      </c>
      <c r="B75" s="7">
        <v>12</v>
      </c>
      <c r="C75" s="7">
        <f t="shared" si="8"/>
        <v>1.5</v>
      </c>
      <c r="G75" s="43"/>
      <c r="H75" s="18"/>
    </row>
    <row r="76" spans="1:9" x14ac:dyDescent="0.25">
      <c r="A76" s="24" t="s">
        <v>61</v>
      </c>
      <c r="B76" s="7">
        <v>12</v>
      </c>
      <c r="C76" s="7">
        <f t="shared" si="8"/>
        <v>1.5</v>
      </c>
      <c r="G76" s="43"/>
    </row>
    <row r="77" spans="1:9" x14ac:dyDescent="0.25">
      <c r="A77" s="24" t="s">
        <v>53</v>
      </c>
      <c r="B77" s="7">
        <v>6</v>
      </c>
      <c r="C77" s="7">
        <f t="shared" si="8"/>
        <v>0.75</v>
      </c>
      <c r="G77" s="43"/>
      <c r="H77" s="18"/>
    </row>
    <row r="78" spans="1:9" x14ac:dyDescent="0.25">
      <c r="A78" s="24" t="s">
        <v>62</v>
      </c>
      <c r="B78" s="7">
        <v>6</v>
      </c>
      <c r="C78" s="7">
        <f t="shared" si="8"/>
        <v>0.75</v>
      </c>
      <c r="G78" s="43"/>
      <c r="H78" s="18"/>
    </row>
    <row r="79" spans="1:9" x14ac:dyDescent="0.25">
      <c r="A79" s="24" t="s">
        <v>67</v>
      </c>
      <c r="B79" s="7">
        <v>6</v>
      </c>
      <c r="C79" s="7">
        <f t="shared" si="8"/>
        <v>0.75</v>
      </c>
      <c r="G79" s="43"/>
      <c r="H79" s="18"/>
    </row>
    <row r="80" spans="1:9" x14ac:dyDescent="0.25">
      <c r="A80" s="24" t="s">
        <v>68</v>
      </c>
      <c r="B80" s="7">
        <v>12</v>
      </c>
      <c r="C80" s="7">
        <f t="shared" si="8"/>
        <v>1.5</v>
      </c>
      <c r="G80" s="43"/>
      <c r="H80" s="18"/>
    </row>
    <row r="81" spans="1:8" x14ac:dyDescent="0.25">
      <c r="A81" s="9" t="s">
        <v>70</v>
      </c>
      <c r="B81" s="20"/>
      <c r="C81" s="20"/>
      <c r="G81" s="43"/>
      <c r="H81" s="18"/>
    </row>
    <row r="82" spans="1:8" x14ac:dyDescent="0.25">
      <c r="A82" s="24" t="s">
        <v>170</v>
      </c>
      <c r="B82" s="7">
        <v>8</v>
      </c>
      <c r="C82" s="7">
        <f>B82/8</f>
        <v>1</v>
      </c>
      <c r="G82" s="43"/>
      <c r="H82" s="18"/>
    </row>
    <row r="83" spans="1:8" x14ac:dyDescent="0.25">
      <c r="A83" s="24" t="s">
        <v>71</v>
      </c>
      <c r="B83" s="7">
        <v>8</v>
      </c>
      <c r="C83" s="7">
        <f t="shared" ref="C83:C85" si="9">B83/8</f>
        <v>1</v>
      </c>
    </row>
    <row r="84" spans="1:8" x14ac:dyDescent="0.25">
      <c r="A84" s="24" t="s">
        <v>72</v>
      </c>
      <c r="B84" s="7">
        <v>6</v>
      </c>
      <c r="C84" s="7">
        <f t="shared" si="9"/>
        <v>0.75</v>
      </c>
    </row>
    <row r="85" spans="1:8" x14ac:dyDescent="0.25">
      <c r="A85" s="24" t="s">
        <v>73</v>
      </c>
      <c r="B85" s="7">
        <v>6</v>
      </c>
      <c r="C85" s="7">
        <f t="shared" si="9"/>
        <v>0.75</v>
      </c>
    </row>
    <row r="86" spans="1:8" x14ac:dyDescent="0.25">
      <c r="A86" s="9" t="s">
        <v>75</v>
      </c>
      <c r="B86" s="20"/>
      <c r="C86" s="20"/>
    </row>
    <row r="87" spans="1:8" x14ac:dyDescent="0.25">
      <c r="A87" s="24" t="s">
        <v>76</v>
      </c>
      <c r="B87" s="7">
        <v>40</v>
      </c>
      <c r="C87" s="7">
        <f>B87/8</f>
        <v>5</v>
      </c>
    </row>
    <row r="88" spans="1:8" x14ac:dyDescent="0.25">
      <c r="A88" s="32" t="s">
        <v>77</v>
      </c>
      <c r="C88" s="7">
        <f t="shared" ref="C88:C106" si="10">B88/8</f>
        <v>0</v>
      </c>
    </row>
    <row r="89" spans="1:8" x14ac:dyDescent="0.25">
      <c r="A89" s="32" t="s">
        <v>78</v>
      </c>
      <c r="C89" s="7">
        <f t="shared" si="10"/>
        <v>0</v>
      </c>
    </row>
    <row r="90" spans="1:8" x14ac:dyDescent="0.25">
      <c r="A90" s="32" t="s">
        <v>79</v>
      </c>
      <c r="C90" s="7">
        <f t="shared" si="10"/>
        <v>0</v>
      </c>
    </row>
    <row r="91" spans="1:8" x14ac:dyDescent="0.25">
      <c r="A91" s="32" t="s">
        <v>80</v>
      </c>
      <c r="C91" s="7">
        <f t="shared" si="10"/>
        <v>0</v>
      </c>
    </row>
    <row r="92" spans="1:8" x14ac:dyDescent="0.25">
      <c r="A92" s="32" t="s">
        <v>81</v>
      </c>
      <c r="C92" s="7">
        <f t="shared" si="10"/>
        <v>0</v>
      </c>
    </row>
    <row r="93" spans="1:8" ht="25.5" x14ac:dyDescent="0.25">
      <c r="A93" s="33" t="s">
        <v>82</v>
      </c>
      <c r="C93" s="7">
        <f t="shared" si="10"/>
        <v>0</v>
      </c>
    </row>
    <row r="94" spans="1:8" x14ac:dyDescent="0.25">
      <c r="A94" s="24" t="s">
        <v>83</v>
      </c>
      <c r="B94" s="7">
        <v>12</v>
      </c>
      <c r="C94" s="7">
        <f t="shared" si="10"/>
        <v>1.5</v>
      </c>
    </row>
    <row r="95" spans="1:8" x14ac:dyDescent="0.25">
      <c r="A95" s="24" t="s">
        <v>84</v>
      </c>
      <c r="B95" s="7">
        <v>12</v>
      </c>
      <c r="C95" s="7">
        <f t="shared" si="10"/>
        <v>1.5</v>
      </c>
    </row>
    <row r="96" spans="1:8" x14ac:dyDescent="0.25">
      <c r="A96" s="24" t="s">
        <v>85</v>
      </c>
      <c r="B96" s="7">
        <v>12</v>
      </c>
      <c r="C96" s="7">
        <f t="shared" si="10"/>
        <v>1.5</v>
      </c>
    </row>
    <row r="97" spans="1:4" x14ac:dyDescent="0.25">
      <c r="A97" s="24" t="s">
        <v>88</v>
      </c>
      <c r="B97" s="7">
        <v>6</v>
      </c>
      <c r="C97" s="7">
        <f t="shared" si="10"/>
        <v>0.75</v>
      </c>
    </row>
    <row r="98" spans="1:4" x14ac:dyDescent="0.25">
      <c r="A98" s="24" t="s">
        <v>87</v>
      </c>
      <c r="B98" s="7">
        <v>6</v>
      </c>
      <c r="C98" s="7">
        <f t="shared" si="10"/>
        <v>0.75</v>
      </c>
    </row>
    <row r="99" spans="1:4" x14ac:dyDescent="0.25">
      <c r="A99" s="24" t="s">
        <v>89</v>
      </c>
      <c r="B99" s="7">
        <v>6</v>
      </c>
      <c r="C99" s="7">
        <f t="shared" si="10"/>
        <v>0.75</v>
      </c>
    </row>
    <row r="100" spans="1:4" x14ac:dyDescent="0.25">
      <c r="A100" s="24" t="s">
        <v>90</v>
      </c>
      <c r="B100" s="7">
        <v>6</v>
      </c>
      <c r="C100" s="7">
        <f t="shared" si="10"/>
        <v>0.75</v>
      </c>
    </row>
    <row r="101" spans="1:4" x14ac:dyDescent="0.25">
      <c r="A101" s="24" t="s">
        <v>86</v>
      </c>
      <c r="B101" s="7">
        <v>6</v>
      </c>
      <c r="C101" s="7">
        <f t="shared" si="10"/>
        <v>0.75</v>
      </c>
    </row>
    <row r="102" spans="1:4" x14ac:dyDescent="0.25">
      <c r="A102" s="34" t="s">
        <v>91</v>
      </c>
      <c r="B102" s="7">
        <v>6</v>
      </c>
      <c r="C102" s="7">
        <f t="shared" si="10"/>
        <v>0.75</v>
      </c>
    </row>
    <row r="103" spans="1:4" x14ac:dyDescent="0.25">
      <c r="A103" s="34" t="s">
        <v>100</v>
      </c>
      <c r="B103" s="7">
        <v>6</v>
      </c>
      <c r="C103" s="7">
        <f t="shared" si="10"/>
        <v>0.75</v>
      </c>
    </row>
    <row r="104" spans="1:4" x14ac:dyDescent="0.25">
      <c r="A104" s="34" t="s">
        <v>113</v>
      </c>
      <c r="B104" s="7">
        <v>6</v>
      </c>
      <c r="C104" s="7">
        <f t="shared" si="10"/>
        <v>0.75</v>
      </c>
      <c r="D104" t="s">
        <v>184</v>
      </c>
    </row>
    <row r="105" spans="1:4" x14ac:dyDescent="0.25">
      <c r="A105" s="34" t="s">
        <v>127</v>
      </c>
      <c r="B105" s="7">
        <v>6</v>
      </c>
      <c r="C105" s="7">
        <f t="shared" si="10"/>
        <v>0.75</v>
      </c>
    </row>
    <row r="106" spans="1:4" x14ac:dyDescent="0.25">
      <c r="A106" s="34" t="s">
        <v>144</v>
      </c>
      <c r="B106" s="7">
        <v>6</v>
      </c>
      <c r="C106" s="7">
        <f t="shared" si="10"/>
        <v>0.75</v>
      </c>
    </row>
    <row r="107" spans="1:4" x14ac:dyDescent="0.25">
      <c r="A107" s="9" t="s">
        <v>92</v>
      </c>
      <c r="B107" s="20"/>
      <c r="C107" s="20"/>
    </row>
    <row r="108" spans="1:4" x14ac:dyDescent="0.25">
      <c r="A108" s="34" t="s">
        <v>93</v>
      </c>
      <c r="B108" s="7">
        <v>8</v>
      </c>
      <c r="C108" s="7">
        <f>B108/8</f>
        <v>1</v>
      </c>
    </row>
    <row r="109" spans="1:4" x14ac:dyDescent="0.25">
      <c r="A109" s="34" t="s">
        <v>94</v>
      </c>
      <c r="B109" s="7">
        <v>8</v>
      </c>
      <c r="C109" s="7">
        <f t="shared" ref="C109:C112" si="11">B109/8</f>
        <v>1</v>
      </c>
    </row>
    <row r="110" spans="1:4" x14ac:dyDescent="0.25">
      <c r="A110" s="34" t="s">
        <v>95</v>
      </c>
      <c r="B110" s="7">
        <v>24</v>
      </c>
      <c r="C110" s="7">
        <f t="shared" si="11"/>
        <v>3</v>
      </c>
    </row>
    <row r="111" spans="1:4" x14ac:dyDescent="0.25">
      <c r="A111" s="34" t="s">
        <v>96</v>
      </c>
      <c r="B111" s="7">
        <v>24</v>
      </c>
      <c r="C111" s="7">
        <f t="shared" si="11"/>
        <v>3</v>
      </c>
    </row>
    <row r="112" spans="1:4" x14ac:dyDescent="0.25">
      <c r="A112" s="34" t="s">
        <v>161</v>
      </c>
      <c r="B112" s="7">
        <v>16</v>
      </c>
      <c r="C112" s="7">
        <f t="shared" si="11"/>
        <v>2</v>
      </c>
    </row>
    <row r="113" spans="1:5" x14ac:dyDescent="0.25">
      <c r="A113" s="34" t="s">
        <v>97</v>
      </c>
      <c r="B113" s="7">
        <v>24</v>
      </c>
      <c r="C113" s="7">
        <f>B113/8</f>
        <v>3</v>
      </c>
    </row>
    <row r="114" spans="1:5" x14ac:dyDescent="0.25">
      <c r="A114" s="34" t="s">
        <v>98</v>
      </c>
      <c r="B114" s="7">
        <v>16</v>
      </c>
      <c r="C114" s="7">
        <f>B114/8</f>
        <v>2</v>
      </c>
      <c r="E114" s="7" t="s">
        <v>116</v>
      </c>
    </row>
    <row r="115" spans="1:5" x14ac:dyDescent="0.25">
      <c r="A115" s="34" t="s">
        <v>99</v>
      </c>
      <c r="B115" s="7">
        <v>40</v>
      </c>
      <c r="C115" s="7">
        <f>B115/8</f>
        <v>5</v>
      </c>
    </row>
    <row r="116" spans="1:5" x14ac:dyDescent="0.25">
      <c r="A116" s="34" t="s">
        <v>164</v>
      </c>
      <c r="B116" s="7">
        <v>0</v>
      </c>
      <c r="C116" s="7">
        <f t="shared" ref="C116:C117" si="12">B116/8</f>
        <v>0</v>
      </c>
      <c r="D116">
        <v>40</v>
      </c>
    </row>
    <row r="117" spans="1:5" x14ac:dyDescent="0.25">
      <c r="A117" s="34" t="s">
        <v>165</v>
      </c>
      <c r="B117" s="7">
        <v>0</v>
      </c>
      <c r="C117" s="7">
        <f t="shared" si="12"/>
        <v>0</v>
      </c>
      <c r="D117">
        <v>32</v>
      </c>
    </row>
    <row r="118" spans="1:5" x14ac:dyDescent="0.25">
      <c r="A118" s="34" t="s">
        <v>166</v>
      </c>
      <c r="B118" s="7">
        <v>8</v>
      </c>
      <c r="C118" s="7">
        <f>B118/8</f>
        <v>1</v>
      </c>
    </row>
    <row r="119" spans="1:5" x14ac:dyDescent="0.25">
      <c r="A119" s="9" t="s">
        <v>149</v>
      </c>
      <c r="B119" s="20"/>
      <c r="C119" s="20"/>
    </row>
    <row r="120" spans="1:5" x14ac:dyDescent="0.25">
      <c r="A120" s="34" t="s">
        <v>150</v>
      </c>
      <c r="B120" s="7">
        <v>6</v>
      </c>
      <c r="C120" s="7">
        <f>B120/8</f>
        <v>0.75</v>
      </c>
    </row>
    <row r="121" spans="1:5" x14ac:dyDescent="0.25">
      <c r="A121" s="34" t="s">
        <v>151</v>
      </c>
      <c r="B121" s="7">
        <v>6</v>
      </c>
      <c r="C121" s="7">
        <f>B121/8</f>
        <v>0.75</v>
      </c>
    </row>
    <row r="122" spans="1:5" x14ac:dyDescent="0.25">
      <c r="A122" s="34" t="s">
        <v>152</v>
      </c>
      <c r="B122" s="7">
        <v>6</v>
      </c>
      <c r="C122" s="7">
        <f>B122/8</f>
        <v>0.75</v>
      </c>
    </row>
    <row r="123" spans="1:5" x14ac:dyDescent="0.25">
      <c r="A123" s="34" t="s">
        <v>153</v>
      </c>
      <c r="B123" s="7">
        <v>6</v>
      </c>
      <c r="C123" s="7">
        <f>B123/8</f>
        <v>0.75</v>
      </c>
    </row>
    <row r="124" spans="1:5" x14ac:dyDescent="0.25">
      <c r="A124" s="34" t="s">
        <v>154</v>
      </c>
      <c r="B124" s="7">
        <v>6</v>
      </c>
      <c r="C124" s="7">
        <f>B124/8</f>
        <v>0.75</v>
      </c>
    </row>
    <row r="125" spans="1:5" x14ac:dyDescent="0.25">
      <c r="A125" s="9" t="s">
        <v>155</v>
      </c>
      <c r="B125" s="20"/>
      <c r="C125" s="20"/>
    </row>
    <row r="126" spans="1:5" x14ac:dyDescent="0.25">
      <c r="A126" s="34" t="s">
        <v>156</v>
      </c>
      <c r="B126" s="7">
        <v>24</v>
      </c>
      <c r="C126" s="7">
        <f>B126/8</f>
        <v>3</v>
      </c>
    </row>
    <row r="127" spans="1:5" x14ac:dyDescent="0.25">
      <c r="A127" s="34" t="s">
        <v>157</v>
      </c>
      <c r="B127" s="7">
        <v>16</v>
      </c>
      <c r="C127" s="7">
        <f t="shared" ref="C127:C132" si="13">B127/8</f>
        <v>2</v>
      </c>
    </row>
    <row r="128" spans="1:5" x14ac:dyDescent="0.25">
      <c r="A128" s="34" t="s">
        <v>158</v>
      </c>
      <c r="B128" s="7">
        <v>16</v>
      </c>
      <c r="C128" s="7">
        <f t="shared" si="13"/>
        <v>2</v>
      </c>
    </row>
    <row r="129" spans="1:3" x14ac:dyDescent="0.25">
      <c r="A129" s="34" t="s">
        <v>159</v>
      </c>
      <c r="B129" s="7">
        <v>24</v>
      </c>
      <c r="C129" s="7">
        <f t="shared" si="13"/>
        <v>3</v>
      </c>
    </row>
    <row r="130" spans="1:3" x14ac:dyDescent="0.25">
      <c r="A130" s="34" t="s">
        <v>160</v>
      </c>
      <c r="B130" s="7">
        <v>24</v>
      </c>
      <c r="C130" s="7">
        <f t="shared" si="13"/>
        <v>3</v>
      </c>
    </row>
    <row r="131" spans="1:3" x14ac:dyDescent="0.25">
      <c r="A131" s="34" t="s">
        <v>162</v>
      </c>
      <c r="B131" s="7">
        <v>16</v>
      </c>
      <c r="C131" s="7">
        <f t="shared" si="13"/>
        <v>2</v>
      </c>
    </row>
    <row r="132" spans="1:3" x14ac:dyDescent="0.25">
      <c r="A132" s="34" t="s">
        <v>163</v>
      </c>
      <c r="B132" s="7">
        <v>24</v>
      </c>
      <c r="C132" s="7">
        <f t="shared" si="13"/>
        <v>3</v>
      </c>
    </row>
    <row r="133" spans="1:3" x14ac:dyDescent="0.25">
      <c r="A133" s="9" t="s">
        <v>168</v>
      </c>
      <c r="B133" s="20"/>
      <c r="C133" s="20"/>
    </row>
    <row r="134" spans="1:3" x14ac:dyDescent="0.25">
      <c r="A134" s="34" t="s">
        <v>168</v>
      </c>
      <c r="B134" s="7">
        <f>SUM(Mobile!B11:B48)*0.45</f>
        <v>0</v>
      </c>
      <c r="C134" s="7">
        <f>B134/8</f>
        <v>0</v>
      </c>
    </row>
    <row r="135" spans="1:3" x14ac:dyDescent="0.25">
      <c r="A135" s="36" t="s">
        <v>145</v>
      </c>
      <c r="B135" s="21"/>
      <c r="C135" s="35"/>
    </row>
    <row r="136" spans="1:3" x14ac:dyDescent="0.25">
      <c r="A136" s="34" t="s">
        <v>146</v>
      </c>
      <c r="B136" s="7">
        <f>SUM(B14:B134)*0.4</f>
        <v>396</v>
      </c>
      <c r="C136" s="7">
        <f>B136/8</f>
        <v>49.5</v>
      </c>
    </row>
    <row r="137" spans="1:3" x14ac:dyDescent="0.25">
      <c r="A137" s="34" t="s">
        <v>147</v>
      </c>
      <c r="B137" s="7">
        <v>40</v>
      </c>
      <c r="C137" s="7">
        <f>B137/8</f>
        <v>5</v>
      </c>
    </row>
    <row r="138" spans="1:3" x14ac:dyDescent="0.25">
      <c r="A138" s="34" t="s">
        <v>148</v>
      </c>
      <c r="B138" s="7">
        <v>8</v>
      </c>
      <c r="C138" s="7">
        <f>B138/8</f>
        <v>1</v>
      </c>
    </row>
    <row r="139" spans="1:3" x14ac:dyDescent="0.25">
      <c r="A139" s="36" t="s">
        <v>171</v>
      </c>
      <c r="B139" s="21">
        <f>SUM(B7:B138)</f>
        <v>1685</v>
      </c>
      <c r="C139" s="21">
        <f>SUM(C7:C138)</f>
        <v>210.625</v>
      </c>
    </row>
    <row r="140" spans="1:3" x14ac:dyDescent="0.25">
      <c r="C140" s="7">
        <f>B139/8</f>
        <v>210.625</v>
      </c>
    </row>
  </sheetData>
  <mergeCells count="5">
    <mergeCell ref="I10:I11"/>
    <mergeCell ref="B1:F3"/>
    <mergeCell ref="A6:C6"/>
    <mergeCell ref="A4:G4"/>
    <mergeCell ref="H10:H11"/>
  </mergeCells>
  <dataValidations disablePrompts="1" count="1">
    <dataValidation type="list" allowBlank="1" showInputMessage="1" showErrorMessage="1" sqref="K13:K82">
      <formula1>test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49" sqref="A49:C53"/>
    </sheetView>
  </sheetViews>
  <sheetFormatPr defaultRowHeight="15" x14ac:dyDescent="0.25"/>
  <cols>
    <col min="1" max="1" width="36" customWidth="1"/>
    <col min="5" max="5" width="10" bestFit="1" customWidth="1"/>
    <col min="6" max="6" width="10.28515625" bestFit="1" customWidth="1"/>
  </cols>
  <sheetData>
    <row r="1" spans="1:6" x14ac:dyDescent="0.25">
      <c r="A1" s="1"/>
      <c r="B1" s="5"/>
      <c r="C1" s="5"/>
      <c r="D1" s="5"/>
      <c r="E1" s="5"/>
      <c r="F1" s="5"/>
    </row>
    <row r="2" spans="1:6" x14ac:dyDescent="0.25">
      <c r="A2" s="2"/>
      <c r="B2" s="5"/>
      <c r="C2" s="5"/>
      <c r="D2" s="5"/>
      <c r="E2" s="5"/>
      <c r="F2" s="5"/>
    </row>
    <row r="3" spans="1:6" ht="26.25" customHeight="1" x14ac:dyDescent="0.25">
      <c r="A3" s="3"/>
      <c r="B3" s="5"/>
      <c r="C3" s="5"/>
      <c r="D3" s="5"/>
      <c r="E3" s="5"/>
      <c r="F3" s="5"/>
    </row>
    <row r="4" spans="1:6" x14ac:dyDescent="0.25">
      <c r="A4" s="4" t="s">
        <v>3</v>
      </c>
      <c r="B4" s="4"/>
      <c r="C4" s="4"/>
      <c r="D4" s="4"/>
      <c r="E4" s="4"/>
      <c r="F4" s="4"/>
    </row>
    <row r="5" spans="1:6" x14ac:dyDescent="0.25">
      <c r="A5" s="15" t="s">
        <v>0</v>
      </c>
      <c r="B5" s="19" t="s">
        <v>4</v>
      </c>
      <c r="C5" s="19" t="s">
        <v>5</v>
      </c>
      <c r="D5" s="16"/>
      <c r="E5" s="17" t="s">
        <v>1</v>
      </c>
      <c r="F5" s="16" t="s">
        <v>2</v>
      </c>
    </row>
    <row r="6" spans="1:6" x14ac:dyDescent="0.25">
      <c r="A6" s="6" t="s">
        <v>10</v>
      </c>
      <c r="B6" s="6"/>
      <c r="C6" s="6"/>
    </row>
    <row r="7" spans="1:6" x14ac:dyDescent="0.25">
      <c r="A7" t="s">
        <v>101</v>
      </c>
    </row>
    <row r="8" spans="1:6" x14ac:dyDescent="0.25">
      <c r="A8" t="s">
        <v>102</v>
      </c>
    </row>
    <row r="9" spans="1:6" x14ac:dyDescent="0.25">
      <c r="A9" t="s">
        <v>143</v>
      </c>
    </row>
    <row r="10" spans="1:6" x14ac:dyDescent="0.25">
      <c r="A10" s="36" t="s">
        <v>24</v>
      </c>
      <c r="B10" s="35"/>
      <c r="C10" s="35"/>
    </row>
    <row r="11" spans="1:6" x14ac:dyDescent="0.25">
      <c r="A11" s="37" t="s">
        <v>103</v>
      </c>
    </row>
    <row r="12" spans="1:6" x14ac:dyDescent="0.25">
      <c r="A12" s="37" t="s">
        <v>106</v>
      </c>
    </row>
    <row r="13" spans="1:6" x14ac:dyDescent="0.25">
      <c r="A13" s="37" t="s">
        <v>107</v>
      </c>
    </row>
    <row r="14" spans="1:6" x14ac:dyDescent="0.25">
      <c r="A14" s="37" t="s">
        <v>105</v>
      </c>
    </row>
    <row r="15" spans="1:6" x14ac:dyDescent="0.25">
      <c r="A15" s="37" t="s">
        <v>104</v>
      </c>
    </row>
    <row r="16" spans="1:6" x14ac:dyDescent="0.25">
      <c r="A16" s="37" t="s">
        <v>108</v>
      </c>
    </row>
    <row r="17" spans="1:3" ht="30" x14ac:dyDescent="0.25">
      <c r="A17" s="38" t="s">
        <v>109</v>
      </c>
    </row>
    <row r="18" spans="1:3" x14ac:dyDescent="0.25">
      <c r="A18" s="37" t="s">
        <v>110</v>
      </c>
    </row>
    <row r="19" spans="1:3" x14ac:dyDescent="0.25">
      <c r="A19" s="37" t="s">
        <v>111</v>
      </c>
    </row>
    <row r="20" spans="1:3" x14ac:dyDescent="0.25">
      <c r="A20" s="37" t="s">
        <v>112</v>
      </c>
    </row>
    <row r="21" spans="1:3" x14ac:dyDescent="0.25">
      <c r="A21" s="37" t="s">
        <v>114</v>
      </c>
    </row>
    <row r="22" spans="1:3" x14ac:dyDescent="0.25">
      <c r="A22" s="39" t="s">
        <v>115</v>
      </c>
    </row>
    <row r="23" spans="1:3" x14ac:dyDescent="0.25">
      <c r="A23" s="37" t="s">
        <v>118</v>
      </c>
    </row>
    <row r="24" spans="1:3" x14ac:dyDescent="0.25">
      <c r="A24" s="37" t="s">
        <v>135</v>
      </c>
    </row>
    <row r="25" spans="1:3" x14ac:dyDescent="0.25">
      <c r="A25" s="36" t="s">
        <v>119</v>
      </c>
      <c r="B25" s="35"/>
      <c r="C25" s="35"/>
    </row>
    <row r="26" spans="1:3" x14ac:dyDescent="0.25">
      <c r="A26" s="37" t="s">
        <v>130</v>
      </c>
    </row>
    <row r="27" spans="1:3" x14ac:dyDescent="0.25">
      <c r="A27" s="37" t="s">
        <v>131</v>
      </c>
    </row>
    <row r="28" spans="1:3" x14ac:dyDescent="0.25">
      <c r="A28" s="37" t="s">
        <v>120</v>
      </c>
    </row>
    <row r="29" spans="1:3" x14ac:dyDescent="0.25">
      <c r="A29" s="37" t="s">
        <v>121</v>
      </c>
    </row>
    <row r="30" spans="1:3" x14ac:dyDescent="0.25">
      <c r="A30" s="37" t="s">
        <v>122</v>
      </c>
    </row>
    <row r="31" spans="1:3" x14ac:dyDescent="0.25">
      <c r="A31" s="37" t="s">
        <v>117</v>
      </c>
    </row>
    <row r="32" spans="1:3" x14ac:dyDescent="0.25">
      <c r="A32" s="37" t="s">
        <v>111</v>
      </c>
    </row>
    <row r="33" spans="1:3" x14ac:dyDescent="0.25">
      <c r="A33" s="37" t="s">
        <v>123</v>
      </c>
    </row>
    <row r="34" spans="1:3" ht="30" x14ac:dyDescent="0.25">
      <c r="A34" s="38" t="s">
        <v>132</v>
      </c>
    </row>
    <row r="35" spans="1:3" ht="30" x14ac:dyDescent="0.25">
      <c r="A35" s="38" t="s">
        <v>124</v>
      </c>
    </row>
    <row r="36" spans="1:3" x14ac:dyDescent="0.25">
      <c r="A36" s="37" t="s">
        <v>125</v>
      </c>
    </row>
    <row r="37" spans="1:3" x14ac:dyDescent="0.25">
      <c r="A37" s="37" t="s">
        <v>126</v>
      </c>
    </row>
    <row r="38" spans="1:3" x14ac:dyDescent="0.25">
      <c r="A38" s="37" t="s">
        <v>128</v>
      </c>
    </row>
    <row r="39" spans="1:3" x14ac:dyDescent="0.25">
      <c r="A39" s="37" t="s">
        <v>136</v>
      </c>
    </row>
    <row r="40" spans="1:3" ht="30" x14ac:dyDescent="0.25">
      <c r="A40" s="38" t="s">
        <v>137</v>
      </c>
    </row>
    <row r="41" spans="1:3" x14ac:dyDescent="0.25">
      <c r="A41" s="37" t="s">
        <v>129</v>
      </c>
    </row>
    <row r="42" spans="1:3" x14ac:dyDescent="0.25">
      <c r="A42" s="37" t="s">
        <v>138</v>
      </c>
    </row>
    <row r="43" spans="1:3" x14ac:dyDescent="0.25">
      <c r="A43" s="37" t="s">
        <v>133</v>
      </c>
    </row>
    <row r="44" spans="1:3" x14ac:dyDescent="0.25">
      <c r="A44" s="37" t="s">
        <v>134</v>
      </c>
    </row>
    <row r="45" spans="1:3" x14ac:dyDescent="0.25">
      <c r="A45" s="36" t="s">
        <v>139</v>
      </c>
      <c r="B45" s="35"/>
      <c r="C45" s="35"/>
    </row>
    <row r="46" spans="1:3" x14ac:dyDescent="0.25">
      <c r="A46" s="37" t="s">
        <v>140</v>
      </c>
    </row>
    <row r="47" spans="1:3" x14ac:dyDescent="0.25">
      <c r="A47" s="37" t="s">
        <v>141</v>
      </c>
    </row>
    <row r="48" spans="1:3" x14ac:dyDescent="0.25">
      <c r="A48" s="37" t="s">
        <v>142</v>
      </c>
    </row>
    <row r="49" spans="1:3" x14ac:dyDescent="0.25">
      <c r="A49" s="36" t="s">
        <v>145</v>
      </c>
      <c r="B49" s="35"/>
      <c r="C49" s="35"/>
    </row>
    <row r="50" spans="1:3" x14ac:dyDescent="0.25">
      <c r="A50" s="37" t="s">
        <v>146</v>
      </c>
    </row>
    <row r="51" spans="1:3" x14ac:dyDescent="0.25">
      <c r="A51" s="37" t="s">
        <v>147</v>
      </c>
    </row>
    <row r="52" spans="1:3" x14ac:dyDescent="0.25">
      <c r="A52" s="37" t="s">
        <v>148</v>
      </c>
    </row>
  </sheetData>
  <mergeCells count="3">
    <mergeCell ref="B1:F3"/>
    <mergeCell ref="A4:F4"/>
    <mergeCell ref="A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Mobile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2020-06-30T05:08:16Z</dcterms:created>
  <dcterms:modified xsi:type="dcterms:W3CDTF">2020-06-30T14:44:41Z</dcterms:modified>
</cp:coreProperties>
</file>