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avciGeneral-Ecommerce\"/>
    </mc:Choice>
  </mc:AlternateContent>
  <bookViews>
    <workbookView xWindow="0" yWindow="0" windowWidth="20400" windowHeight="8445" tabRatio="500" activeTab="1"/>
  </bookViews>
  <sheets>
    <sheet name="Web" sheetId="5" r:id="rId1"/>
    <sheet name="mobile" sheetId="4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4" l="1"/>
  <c r="H16" i="4"/>
  <c r="H15" i="4"/>
  <c r="D33" i="4"/>
  <c r="C33" i="4"/>
  <c r="H21" i="4"/>
  <c r="H14" i="4"/>
  <c r="I9" i="4"/>
  <c r="J9" i="4" s="1"/>
  <c r="I8" i="4"/>
  <c r="J8" i="4"/>
  <c r="J10" i="4"/>
  <c r="I7" i="4"/>
  <c r="I10" i="4"/>
  <c r="D8" i="4"/>
  <c r="E29" i="4"/>
  <c r="C29" i="4"/>
  <c r="F10" i="4"/>
  <c r="G8" i="5"/>
  <c r="G9" i="5"/>
  <c r="H8" i="5"/>
  <c r="H11" i="5"/>
  <c r="H12" i="5"/>
  <c r="H7" i="5"/>
  <c r="G12" i="5"/>
  <c r="G11" i="5"/>
  <c r="G7" i="5"/>
  <c r="C9" i="5"/>
  <c r="C42" i="5"/>
  <c r="D33" i="5"/>
  <c r="D34" i="5"/>
  <c r="D35" i="5"/>
  <c r="D36" i="5"/>
  <c r="D37" i="5"/>
  <c r="D38" i="5"/>
  <c r="D39" i="5"/>
  <c r="D31" i="5"/>
  <c r="D30" i="5"/>
  <c r="D19" i="5"/>
  <c r="D20" i="5"/>
  <c r="D21" i="5"/>
  <c r="D22" i="5"/>
  <c r="D23" i="5"/>
  <c r="D24" i="5"/>
  <c r="D25" i="5"/>
  <c r="D26" i="5"/>
  <c r="D27" i="5"/>
  <c r="D18" i="5"/>
  <c r="J11" i="4" l="1"/>
  <c r="E32" i="4"/>
  <c r="F32" i="4" s="1"/>
  <c r="C32" i="4"/>
  <c r="D32" i="4" s="1"/>
  <c r="D10" i="4"/>
  <c r="F12" i="4"/>
  <c r="M8" i="4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9" i="4"/>
  <c r="F30" i="4"/>
  <c r="F3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9" i="4"/>
  <c r="D30" i="4"/>
  <c r="D31" i="4"/>
  <c r="D44" i="5" l="1"/>
  <c r="D43" i="5"/>
  <c r="D42" i="5"/>
  <c r="G13" i="5" s="1"/>
  <c r="D32" i="5"/>
  <c r="K8" i="5" s="1"/>
  <c r="D29" i="5"/>
  <c r="D17" i="5"/>
  <c r="D16" i="5"/>
  <c r="D15" i="5"/>
  <c r="F14" i="5"/>
  <c r="D13" i="5"/>
  <c r="D11" i="5"/>
  <c r="D10" i="5"/>
  <c r="D9" i="5"/>
  <c r="G10" i="5" s="1"/>
  <c r="H10" i="5" s="1"/>
  <c r="D8" i="5"/>
  <c r="H13" i="5" l="1"/>
  <c r="F17" i="5"/>
  <c r="H14" i="5"/>
  <c r="F16" i="5" s="1"/>
  <c r="I8" i="5"/>
  <c r="D45" i="5"/>
  <c r="H11" i="4" l="1"/>
  <c r="N8" i="4" l="1"/>
  <c r="K8" i="4"/>
  <c r="L8" i="4" l="1"/>
  <c r="H13" i="4" l="1"/>
  <c r="G14" i="5"/>
  <c r="L8" i="5"/>
  <c r="H9" i="5"/>
  <c r="J8" i="5" s="1"/>
  <c r="I11" i="4"/>
  <c r="J7" i="4"/>
</calcChain>
</file>

<file path=xl/sharedStrings.xml><?xml version="1.0" encoding="utf-8"?>
<sst xmlns="http://schemas.openxmlformats.org/spreadsheetml/2006/main" count="113" uniqueCount="71">
  <si>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</si>
  <si>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</si>
  <si>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</si>
  <si>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</si>
  <si>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</si>
  <si>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</si>
  <si>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</si>
  <si>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</si>
  <si>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</si>
  <si>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</si>
  <si>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</si>
  <si>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</si>
  <si>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</si>
  <si>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</si>
  <si>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</si>
  <si>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</si>
  <si>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</si>
  <si>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</si>
  <si>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</si>
  <si>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</si>
  <si>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</si>
  <si>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</si>
  <si>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</si>
  <si>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</si>
  <si>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</si>
  <si>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</si>
  <si>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</si>
  <si>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</si>
  <si>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>Login/logout</t>
  </si>
  <si>
    <t>Dashboard</t>
  </si>
  <si>
    <t>Download as PDF, excel files</t>
  </si>
  <si>
    <t>Splash Screen</t>
  </si>
  <si>
    <t>Home Page</t>
  </si>
  <si>
    <t>The effort may change after a detailed system study</t>
  </si>
  <si>
    <t>Android</t>
  </si>
  <si>
    <t>iOS</t>
  </si>
  <si>
    <t>About Us</t>
  </si>
  <si>
    <t>Products</t>
  </si>
  <si>
    <t>Enquiry Form</t>
  </si>
  <si>
    <t>Location</t>
  </si>
  <si>
    <t>Contact Us</t>
  </si>
  <si>
    <t>Web Application</t>
  </si>
  <si>
    <t>Export reports</t>
  </si>
  <si>
    <t>Products (add/edit/delete)</t>
  </si>
  <si>
    <t>product name,Product price,discount,description</t>
  </si>
  <si>
    <t>User Management</t>
  </si>
  <si>
    <t>Add Discounts,coupons &amp;Special offers</t>
  </si>
  <si>
    <t>Affiliates</t>
  </si>
  <si>
    <t xml:space="preserve">    Cheque,credit/debit cards, E-wallet</t>
  </si>
  <si>
    <t>Categories and sub-categories</t>
  </si>
  <si>
    <t>Admin/Backend</t>
  </si>
  <si>
    <t>Add to Cart</t>
  </si>
  <si>
    <t>Buy Now</t>
  </si>
  <si>
    <t>Add quantity</t>
  </si>
  <si>
    <t>Pay(Payment Integration)</t>
  </si>
  <si>
    <t xml:space="preserve">  E-commerce</t>
  </si>
  <si>
    <t>Enter details User name,Email, Delivery Address, Phone no</t>
  </si>
  <si>
    <t>Multicurrency (Select)</t>
  </si>
  <si>
    <t>Register,Login/Logout</t>
  </si>
  <si>
    <t>Share</t>
  </si>
  <si>
    <t>29/4/2020</t>
  </si>
  <si>
    <t>Wednesday</t>
  </si>
  <si>
    <t>Application Basic Setup</t>
  </si>
  <si>
    <r>
      <t xml:space="preserve">
Assumptions
</t>
    </r>
    <r>
      <rPr>
        <sz val="12"/>
        <color rgb="FFFF0000"/>
        <rFont val="Calibri"/>
        <family val="2"/>
        <scheme val="minor"/>
      </rPr>
      <t>1.The estimation may vary with change in design or any features.
2.The estimation is for potrait mode.</t>
    </r>
    <r>
      <rPr>
        <b/>
        <u/>
        <sz val="12"/>
        <color theme="1"/>
        <rFont val="Calibri"/>
        <family val="2"/>
        <scheme val="minor"/>
      </rPr>
      <t xml:space="preserve">
</t>
    </r>
  </si>
  <si>
    <t>UI/UX design</t>
  </si>
  <si>
    <t>Jr Mobile   Dev</t>
  </si>
  <si>
    <t>Sr. Mobile Dev</t>
  </si>
  <si>
    <t>Total Mobile effort Est.</t>
  </si>
  <si>
    <t>API Development</t>
  </si>
  <si>
    <t>UI/UX developmet</t>
  </si>
  <si>
    <t>Mobile App Dely.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</si>
</sst>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0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indent="1"/>
    </xf>
    <xf numFmtId="0" fontId="3" fillId="0" borderId="2" xfId="0" applyFont="1" applyBorder="1" applyAlignment="1">
      <alignment horizontal="left" indent="9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7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1" fillId="2" borderId="1" xfId="0" applyFont="1" applyFill="1" applyBorder="1"/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9" xfId="0" applyFont="1" applyBorder="1" applyAlignment="1">
      <alignment horizontal="left" vertical="center" indent="2"/>
    </xf>
    <xf numFmtId="0" fontId="0" fillId="2" borderId="10" xfId="0" applyFont="1" applyFill="1" applyBorder="1"/>
    <xf numFmtId="0" fontId="0" fillId="0" borderId="2" xfId="0" applyFont="1" applyBorder="1" applyAlignment="1">
      <alignment horizontal="left" vertical="center" indent="1"/>
    </xf>
    <xf numFmtId="0" fontId="11" fillId="2" borderId="1" xfId="0" applyFont="1" applyFill="1" applyBorder="1" applyAlignment="1">
      <alignment wrapText="1"/>
    </xf>
    <xf numFmtId="0" fontId="0" fillId="4" borderId="2" xfId="0" applyFont="1" applyFill="1" applyBorder="1" applyAlignment="1">
      <alignment horizontal="center" vertical="center"/>
    </xf>
    <xf numFmtId="0" fontId="12" fillId="8" borderId="1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80" zoomScaleNormal="80" workbookViewId="0">
      <selection activeCell="E23" sqref="E23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3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6"/>
    </row>
    <row r="2" spans="1:12" ht="15.75" customHeight="1" x14ac:dyDescent="0.25">
      <c r="A2" s="6"/>
      <c r="B2" s="6"/>
      <c r="C2" s="4"/>
      <c r="D2" s="6"/>
    </row>
    <row r="3" spans="1:12" ht="15.75" customHeight="1" x14ac:dyDescent="0.25">
      <c r="A3" s="6"/>
      <c r="B3" s="10" t="s">
        <v>55</v>
      </c>
      <c r="C3" s="4"/>
      <c r="D3" s="16" t="s">
        <v>60</v>
      </c>
    </row>
    <row r="4" spans="1:12" ht="15.75" customHeight="1" x14ac:dyDescent="0.25">
      <c r="A4" s="6"/>
      <c r="B4" s="4"/>
      <c r="C4" s="4"/>
      <c r="D4" s="17" t="s">
        <v>61</v>
      </c>
    </row>
    <row r="5" spans="1:12" ht="15.75" customHeight="1" x14ac:dyDescent="0.25">
      <c r="A5" s="7"/>
      <c r="B5" s="7"/>
      <c r="C5" s="19"/>
      <c r="D5" s="7"/>
      <c r="E5" s="30"/>
    </row>
    <row r="6" spans="1:12" s="8" customFormat="1" ht="18" customHeight="1" x14ac:dyDescent="0.25">
      <c r="A6" s="11"/>
      <c r="B6" s="12" t="s">
        <v>0</v>
      </c>
      <c r="C6" s="14" t="s">
        <v>7</v>
      </c>
      <c r="D6" s="11" t="s">
        <v>1</v>
      </c>
      <c r="E6" s="34"/>
      <c r="F6" s="25" t="s">
        <v>13</v>
      </c>
      <c r="G6" s="26" t="s">
        <v>1</v>
      </c>
      <c r="H6" s="26" t="s">
        <v>2</v>
      </c>
      <c r="I6" s="36"/>
      <c r="J6" s="36"/>
    </row>
    <row r="7" spans="1:12" s="8" customFormat="1" ht="18" customHeight="1" x14ac:dyDescent="0.25">
      <c r="A7" s="11"/>
      <c r="B7" s="13" t="s">
        <v>3</v>
      </c>
      <c r="C7" s="20"/>
      <c r="D7" s="11"/>
      <c r="E7" s="35" t="s">
        <v>14</v>
      </c>
      <c r="F7" s="33">
        <v>1</v>
      </c>
      <c r="G7" s="48">
        <f>D11</f>
        <v>1.5</v>
      </c>
      <c r="H7" s="47">
        <f>F7*G7</f>
        <v>1.5</v>
      </c>
      <c r="I7" s="36"/>
      <c r="J7" s="36"/>
      <c r="K7" s="53"/>
      <c r="L7" s="54"/>
    </row>
    <row r="8" spans="1:12" s="8" customFormat="1" ht="18" customHeight="1" x14ac:dyDescent="0.25">
      <c r="A8" s="18">
        <v>1</v>
      </c>
      <c r="B8" s="15" t="s">
        <v>12</v>
      </c>
      <c r="C8" s="18">
        <v>16</v>
      </c>
      <c r="D8" s="18">
        <f>C8/8</f>
        <v>2</v>
      </c>
      <c r="E8" s="35" t="s">
        <v>15</v>
      </c>
      <c r="F8" s="33">
        <v>1</v>
      </c>
      <c r="G8" s="48">
        <f>4/F8</f>
        <v>4</v>
      </c>
      <c r="H8" s="47">
        <f t="shared" ref="H8:H13" si="0">F8*G8</f>
        <v>4</v>
      </c>
      <c r="I8" s="66">
        <f>SUM(D13:D40)</f>
        <v>17.25</v>
      </c>
      <c r="J8" s="67">
        <f>SUM(H8:H10)</f>
        <v>19.725000000000001</v>
      </c>
      <c r="K8" s="68">
        <f>SUM(D13:D40)</f>
        <v>17.25</v>
      </c>
      <c r="L8" s="69">
        <f>SUM(H8:H9)</f>
        <v>18</v>
      </c>
    </row>
    <row r="9" spans="1:12" s="8" customFormat="1" ht="18" customHeight="1" x14ac:dyDescent="0.25">
      <c r="A9" s="18">
        <v>2</v>
      </c>
      <c r="B9" s="15" t="s">
        <v>6</v>
      </c>
      <c r="C9" s="18">
        <f>SUM(C13:C40)*0.1</f>
        <v>13.8</v>
      </c>
      <c r="D9" s="18">
        <f t="shared" ref="D9:D11" si="1">C9/8</f>
        <v>1.7250000000000001</v>
      </c>
      <c r="E9" s="35" t="s">
        <v>16</v>
      </c>
      <c r="F9" s="33">
        <v>1</v>
      </c>
      <c r="G9" s="48">
        <f>14/F9</f>
        <v>14</v>
      </c>
      <c r="H9" s="47">
        <f t="shared" si="0"/>
        <v>14</v>
      </c>
      <c r="I9" s="66"/>
      <c r="J9" s="67"/>
      <c r="K9" s="68"/>
      <c r="L9" s="69"/>
    </row>
    <row r="10" spans="1:12" s="8" customFormat="1" ht="18" customHeight="1" x14ac:dyDescent="0.25">
      <c r="A10" s="18">
        <v>3</v>
      </c>
      <c r="B10" s="15" t="s">
        <v>27</v>
      </c>
      <c r="C10" s="18">
        <v>8</v>
      </c>
      <c r="D10" s="18">
        <f t="shared" si="1"/>
        <v>1</v>
      </c>
      <c r="E10" s="35" t="s">
        <v>17</v>
      </c>
      <c r="F10" s="33">
        <v>1</v>
      </c>
      <c r="G10" s="48">
        <f>D9/F10</f>
        <v>1.7250000000000001</v>
      </c>
      <c r="H10" s="47">
        <f t="shared" si="0"/>
        <v>1.7250000000000001</v>
      </c>
      <c r="I10" s="66"/>
      <c r="J10" s="67"/>
      <c r="K10" s="53"/>
      <c r="L10" s="54"/>
    </row>
    <row r="11" spans="1:12" s="9" customFormat="1" ht="18" customHeight="1" x14ac:dyDescent="0.25">
      <c r="A11" s="18">
        <v>4</v>
      </c>
      <c r="B11" s="15" t="s">
        <v>23</v>
      </c>
      <c r="C11" s="18">
        <v>12</v>
      </c>
      <c r="D11" s="18">
        <f t="shared" si="1"/>
        <v>1.5</v>
      </c>
      <c r="E11" s="35" t="s">
        <v>18</v>
      </c>
      <c r="F11" s="33">
        <v>1</v>
      </c>
      <c r="G11" s="48">
        <f>D8/F11</f>
        <v>2</v>
      </c>
      <c r="H11" s="47">
        <f t="shared" si="0"/>
        <v>2</v>
      </c>
      <c r="I11" s="36"/>
      <c r="J11" s="36"/>
      <c r="K11" s="53"/>
      <c r="L11" s="54"/>
    </row>
    <row r="12" spans="1:12" s="9" customFormat="1" ht="18" customHeight="1" x14ac:dyDescent="0.25">
      <c r="A12" s="11"/>
      <c r="B12" s="13" t="s">
        <v>4</v>
      </c>
      <c r="C12" s="13"/>
      <c r="D12" s="13"/>
      <c r="E12" s="35" t="s">
        <v>20</v>
      </c>
      <c r="F12" s="33">
        <v>1</v>
      </c>
      <c r="G12" s="48">
        <f>D10/F12</f>
        <v>1</v>
      </c>
      <c r="H12" s="47">
        <f t="shared" si="0"/>
        <v>1</v>
      </c>
      <c r="I12" s="36"/>
      <c r="J12" s="36"/>
      <c r="K12" s="53"/>
      <c r="L12" s="54"/>
    </row>
    <row r="13" spans="1:12" s="9" customFormat="1" ht="18" customHeight="1" x14ac:dyDescent="0.25">
      <c r="A13" s="18">
        <v>5</v>
      </c>
      <c r="B13" s="38" t="s">
        <v>21</v>
      </c>
      <c r="C13" s="18">
        <v>8</v>
      </c>
      <c r="D13" s="18">
        <f>C13/8</f>
        <v>1</v>
      </c>
      <c r="E13" s="35" t="s">
        <v>11</v>
      </c>
      <c r="F13" s="33">
        <v>1</v>
      </c>
      <c r="G13" s="48">
        <f>SUM(D42:D43)/F13</f>
        <v>8.0374999999999996</v>
      </c>
      <c r="H13" s="47">
        <f t="shared" si="0"/>
        <v>8.0374999999999996</v>
      </c>
      <c r="I13" s="36"/>
      <c r="J13" s="36"/>
      <c r="K13" s="53"/>
      <c r="L13" s="54"/>
    </row>
    <row r="14" spans="1:12" s="9" customFormat="1" ht="18" customHeight="1" x14ac:dyDescent="0.25">
      <c r="A14" s="23"/>
      <c r="B14" s="42" t="s">
        <v>41</v>
      </c>
      <c r="C14" s="23"/>
      <c r="D14" s="23"/>
      <c r="E14" s="40" t="s">
        <v>19</v>
      </c>
      <c r="F14" s="33">
        <f>SUM(F7:F13)</f>
        <v>7</v>
      </c>
      <c r="G14" s="49">
        <f>SUM(G7:G13)</f>
        <v>32.262500000000003</v>
      </c>
      <c r="H14" s="47">
        <f>SUM(H7:H13)</f>
        <v>32.262500000000003</v>
      </c>
      <c r="I14" s="36"/>
      <c r="J14" s="36"/>
      <c r="K14" s="53"/>
      <c r="L14" s="54"/>
    </row>
    <row r="15" spans="1:12" s="9" customFormat="1" ht="18" customHeight="1" x14ac:dyDescent="0.25">
      <c r="A15" s="18"/>
      <c r="B15" s="15" t="s">
        <v>32</v>
      </c>
      <c r="C15" s="18">
        <v>8</v>
      </c>
      <c r="D15" s="18">
        <f>C15/8</f>
        <v>1</v>
      </c>
      <c r="E15"/>
      <c r="F15"/>
      <c r="G15"/>
      <c r="H15"/>
      <c r="I15" s="32"/>
      <c r="J15" s="8"/>
    </row>
    <row r="16" spans="1:12" s="9" customFormat="1" ht="18" customHeight="1" x14ac:dyDescent="0.25">
      <c r="A16" s="18"/>
      <c r="B16" s="55" t="s">
        <v>36</v>
      </c>
      <c r="C16" s="18">
        <v>4</v>
      </c>
      <c r="D16" s="18">
        <f t="shared" ref="D16:D31" si="2">C16/8</f>
        <v>0.5</v>
      </c>
      <c r="E16" t="s">
        <v>24</v>
      </c>
      <c r="F16" s="51">
        <f>H14</f>
        <v>32.262500000000003</v>
      </c>
      <c r="G16" s="50" t="s">
        <v>25</v>
      </c>
      <c r="H16"/>
      <c r="I16" s="8"/>
    </row>
    <row r="17" spans="1:11" s="9" customFormat="1" ht="18" customHeight="1" x14ac:dyDescent="0.25">
      <c r="A17" s="18"/>
      <c r="B17" s="15" t="s">
        <v>58</v>
      </c>
      <c r="C17" s="18">
        <v>8</v>
      </c>
      <c r="D17" s="18">
        <f t="shared" si="2"/>
        <v>1</v>
      </c>
      <c r="E17" t="s">
        <v>26</v>
      </c>
      <c r="F17" s="51">
        <f>SUM(G7,G9,G11,G13)</f>
        <v>25.537500000000001</v>
      </c>
      <c r="G17" s="50" t="s">
        <v>25</v>
      </c>
      <c r="H17"/>
      <c r="I17" s="8"/>
    </row>
    <row r="18" spans="1:11" s="9" customFormat="1" ht="18" customHeight="1" x14ac:dyDescent="0.25">
      <c r="A18" s="18"/>
      <c r="B18" s="15" t="s">
        <v>37</v>
      </c>
      <c r="C18" s="18">
        <v>40</v>
      </c>
      <c r="D18" s="18">
        <f t="shared" si="2"/>
        <v>5</v>
      </c>
      <c r="E18"/>
      <c r="F18" s="51"/>
      <c r="G18" s="50"/>
      <c r="H18"/>
      <c r="I18" s="8"/>
    </row>
    <row r="19" spans="1:11" s="9" customFormat="1" ht="18" customHeight="1" x14ac:dyDescent="0.25">
      <c r="A19" s="18"/>
      <c r="B19" s="24" t="s">
        <v>51</v>
      </c>
      <c r="C19" s="18"/>
      <c r="D19" s="18">
        <f t="shared" si="2"/>
        <v>0</v>
      </c>
      <c r="E19"/>
      <c r="F19" s="51"/>
      <c r="G19" s="50"/>
      <c r="H19"/>
      <c r="I19" s="8"/>
    </row>
    <row r="20" spans="1:11" s="9" customFormat="1" ht="18" customHeight="1" x14ac:dyDescent="0.25">
      <c r="A20" s="18"/>
      <c r="B20" s="24" t="s">
        <v>52</v>
      </c>
      <c r="C20" s="18"/>
      <c r="D20" s="18">
        <f t="shared" si="2"/>
        <v>0</v>
      </c>
      <c r="E20"/>
      <c r="F20" s="51"/>
      <c r="G20" s="50"/>
      <c r="H20"/>
      <c r="I20" s="8"/>
    </row>
    <row r="21" spans="1:11" s="9" customFormat="1" ht="18" customHeight="1" x14ac:dyDescent="0.25">
      <c r="A21" s="18"/>
      <c r="B21" s="24" t="s">
        <v>53</v>
      </c>
      <c r="C21" s="18"/>
      <c r="D21" s="18">
        <f t="shared" si="2"/>
        <v>0</v>
      </c>
      <c r="E21"/>
      <c r="F21" s="51"/>
      <c r="G21" s="50"/>
      <c r="H21"/>
      <c r="I21" s="8"/>
    </row>
    <row r="22" spans="1:11" s="9" customFormat="1" ht="18" customHeight="1" x14ac:dyDescent="0.25">
      <c r="A22" s="18"/>
      <c r="B22" s="24" t="s">
        <v>56</v>
      </c>
      <c r="C22" s="18"/>
      <c r="D22" s="18">
        <f t="shared" si="2"/>
        <v>0</v>
      </c>
      <c r="E22"/>
      <c r="F22" s="51"/>
      <c r="G22" s="50"/>
      <c r="H22"/>
      <c r="I22" s="8"/>
    </row>
    <row r="23" spans="1:11" s="9" customFormat="1" ht="18" customHeight="1" x14ac:dyDescent="0.25">
      <c r="A23" s="18"/>
      <c r="B23" s="24" t="s">
        <v>54</v>
      </c>
      <c r="C23" s="18"/>
      <c r="D23" s="18">
        <f t="shared" si="2"/>
        <v>0</v>
      </c>
      <c r="E23"/>
      <c r="F23" s="51"/>
      <c r="G23" s="50"/>
      <c r="H23"/>
      <c r="I23" s="8"/>
    </row>
    <row r="24" spans="1:11" s="9" customFormat="1" ht="18" customHeight="1" x14ac:dyDescent="0.25">
      <c r="A24" s="18"/>
      <c r="B24" s="15" t="s">
        <v>38</v>
      </c>
      <c r="C24" s="18">
        <v>6</v>
      </c>
      <c r="D24" s="18">
        <f t="shared" si="2"/>
        <v>0.75</v>
      </c>
      <c r="E24"/>
      <c r="F24" s="51"/>
      <c r="G24" s="50"/>
      <c r="H24"/>
      <c r="I24" s="8"/>
    </row>
    <row r="25" spans="1:11" s="9" customFormat="1" ht="18" customHeight="1" x14ac:dyDescent="0.25">
      <c r="A25" s="18"/>
      <c r="B25" s="15" t="s">
        <v>39</v>
      </c>
      <c r="C25" s="18">
        <v>4</v>
      </c>
      <c r="D25" s="18">
        <f t="shared" si="2"/>
        <v>0.5</v>
      </c>
      <c r="E25" s="27"/>
      <c r="F25" s="28"/>
      <c r="G25" s="28"/>
      <c r="H25" s="29"/>
      <c r="I25" s="8"/>
    </row>
    <row r="26" spans="1:11" s="9" customFormat="1" ht="18" customHeight="1" x14ac:dyDescent="0.25">
      <c r="A26" s="18"/>
      <c r="B26" s="15" t="s">
        <v>40</v>
      </c>
      <c r="C26" s="18">
        <v>4</v>
      </c>
      <c r="D26" s="18">
        <f t="shared" si="2"/>
        <v>0.5</v>
      </c>
      <c r="E26" s="27"/>
      <c r="F26" s="28"/>
      <c r="G26" s="28"/>
      <c r="H26" s="29"/>
      <c r="I26" s="8"/>
    </row>
    <row r="27" spans="1:11" s="9" customFormat="1" ht="18" customHeight="1" x14ac:dyDescent="0.25">
      <c r="A27" s="18"/>
      <c r="B27" s="15"/>
      <c r="C27" s="18"/>
      <c r="D27" s="18">
        <f t="shared" si="2"/>
        <v>0</v>
      </c>
      <c r="E27" s="27"/>
      <c r="F27" s="28"/>
      <c r="G27" s="28"/>
      <c r="H27" s="29"/>
      <c r="I27" s="8"/>
    </row>
    <row r="28" spans="1:11" s="9" customFormat="1" ht="18" customHeight="1" x14ac:dyDescent="0.25">
      <c r="A28" s="42"/>
      <c r="B28" s="42" t="s">
        <v>50</v>
      </c>
      <c r="C28" s="42"/>
      <c r="D28" s="42"/>
      <c r="E28" s="27"/>
      <c r="F28" s="28"/>
      <c r="G28" s="28"/>
      <c r="H28" s="29"/>
      <c r="I28" s="8"/>
    </row>
    <row r="29" spans="1:11" s="9" customFormat="1" ht="18.75" customHeight="1" x14ac:dyDescent="0.25">
      <c r="A29" s="18"/>
      <c r="B29" s="15" t="s">
        <v>28</v>
      </c>
      <c r="C29" s="18">
        <v>4</v>
      </c>
      <c r="D29" s="18">
        <f t="shared" si="2"/>
        <v>0.5</v>
      </c>
      <c r="E29"/>
      <c r="F29"/>
      <c r="G29"/>
      <c r="H29"/>
      <c r="I29"/>
      <c r="J29"/>
      <c r="K29"/>
    </row>
    <row r="30" spans="1:11" s="9" customFormat="1" x14ac:dyDescent="0.25">
      <c r="A30" s="18"/>
      <c r="B30" s="15" t="s">
        <v>29</v>
      </c>
      <c r="C30" s="18">
        <v>8</v>
      </c>
      <c r="D30" s="18">
        <f t="shared" si="2"/>
        <v>1</v>
      </c>
      <c r="E30"/>
      <c r="F30"/>
      <c r="G30"/>
      <c r="H30"/>
      <c r="I30"/>
      <c r="J30"/>
      <c r="K30"/>
    </row>
    <row r="31" spans="1:11" s="9" customFormat="1" x14ac:dyDescent="0.25">
      <c r="A31" s="18"/>
      <c r="B31" s="15" t="s">
        <v>45</v>
      </c>
      <c r="C31" s="18">
        <v>8</v>
      </c>
      <c r="D31" s="18">
        <f t="shared" si="2"/>
        <v>1</v>
      </c>
      <c r="E31"/>
      <c r="F31"/>
      <c r="G31"/>
      <c r="H31"/>
      <c r="I31"/>
      <c r="J31"/>
      <c r="K31" s="51"/>
    </row>
    <row r="32" spans="1:11" s="9" customFormat="1" x14ac:dyDescent="0.25">
      <c r="A32" s="18"/>
      <c r="B32" s="15" t="s">
        <v>43</v>
      </c>
      <c r="C32" s="18">
        <v>24</v>
      </c>
      <c r="D32" s="18">
        <f t="shared" ref="D32:D44" si="3">C32/8</f>
        <v>3</v>
      </c>
      <c r="E32"/>
      <c r="F32"/>
      <c r="G32"/>
      <c r="H32"/>
      <c r="I32"/>
      <c r="J32"/>
      <c r="K32" s="51"/>
    </row>
    <row r="33" spans="1:11" s="9" customFormat="1" x14ac:dyDescent="0.25">
      <c r="A33" s="18"/>
      <c r="B33" s="24" t="s">
        <v>49</v>
      </c>
      <c r="C33" s="18"/>
      <c r="D33" s="18">
        <f t="shared" si="3"/>
        <v>0</v>
      </c>
      <c r="E33"/>
      <c r="F33"/>
      <c r="G33"/>
      <c r="H33"/>
      <c r="I33"/>
      <c r="J33"/>
      <c r="K33" s="51"/>
    </row>
    <row r="34" spans="1:11" x14ac:dyDescent="0.25">
      <c r="A34" s="18"/>
      <c r="B34" s="24" t="s">
        <v>44</v>
      </c>
      <c r="C34" s="18"/>
      <c r="D34" s="18">
        <f t="shared" si="3"/>
        <v>0</v>
      </c>
      <c r="E34"/>
      <c r="F34"/>
      <c r="G34"/>
      <c r="H34"/>
      <c r="I34"/>
      <c r="J34"/>
      <c r="K34"/>
    </row>
    <row r="35" spans="1:11" x14ac:dyDescent="0.25">
      <c r="A35" s="18"/>
      <c r="B35" s="24" t="s">
        <v>47</v>
      </c>
      <c r="C35" s="18"/>
      <c r="D35" s="18">
        <f t="shared" si="3"/>
        <v>0</v>
      </c>
      <c r="E35"/>
      <c r="F35"/>
      <c r="G35"/>
      <c r="H35"/>
      <c r="I35"/>
      <c r="J35"/>
      <c r="K35"/>
    </row>
    <row r="36" spans="1:11" ht="18.75" customHeight="1" x14ac:dyDescent="0.25">
      <c r="A36" s="18"/>
      <c r="B36" s="24" t="s">
        <v>48</v>
      </c>
      <c r="C36" s="18"/>
      <c r="D36" s="18">
        <f t="shared" si="3"/>
        <v>0</v>
      </c>
      <c r="E36"/>
      <c r="F36"/>
      <c r="G36"/>
      <c r="H36"/>
      <c r="I36"/>
      <c r="J36"/>
      <c r="K36"/>
    </row>
    <row r="37" spans="1:11" ht="18.75" customHeight="1" x14ac:dyDescent="0.25">
      <c r="A37" s="18"/>
      <c r="B37" s="15" t="s">
        <v>46</v>
      </c>
      <c r="C37" s="18"/>
      <c r="D37" s="18">
        <f t="shared" si="3"/>
        <v>0</v>
      </c>
      <c r="E37"/>
      <c r="F37"/>
      <c r="G37"/>
      <c r="H37"/>
      <c r="I37"/>
      <c r="J37"/>
      <c r="K37"/>
    </row>
    <row r="38" spans="1:11" ht="18.75" customHeight="1" x14ac:dyDescent="0.25">
      <c r="A38" s="18"/>
      <c r="B38" s="15" t="s">
        <v>42</v>
      </c>
      <c r="C38" s="18">
        <v>6</v>
      </c>
      <c r="D38" s="18">
        <f t="shared" si="3"/>
        <v>0.75</v>
      </c>
      <c r="E38"/>
      <c r="F38"/>
      <c r="G38"/>
      <c r="H38"/>
      <c r="I38"/>
      <c r="J38"/>
      <c r="K38"/>
    </row>
    <row r="39" spans="1:11" ht="18.75" customHeight="1" x14ac:dyDescent="0.25">
      <c r="A39" s="18"/>
      <c r="B39" s="15" t="s">
        <v>30</v>
      </c>
      <c r="C39" s="18">
        <v>6</v>
      </c>
      <c r="D39" s="18">
        <f t="shared" si="3"/>
        <v>0.75</v>
      </c>
      <c r="E39"/>
      <c r="F39"/>
      <c r="G39"/>
      <c r="H39"/>
      <c r="I39"/>
      <c r="J39"/>
      <c r="K39"/>
    </row>
    <row r="40" spans="1:11" ht="18.75" customHeight="1" x14ac:dyDescent="0.25">
      <c r="A40" s="18"/>
      <c r="B40" s="15"/>
      <c r="C40" s="18"/>
      <c r="D40" s="18"/>
      <c r="E40"/>
      <c r="F40"/>
      <c r="G40"/>
      <c r="H40"/>
      <c r="I40"/>
      <c r="J40"/>
      <c r="K40"/>
    </row>
    <row r="41" spans="1:11" ht="18.75" customHeight="1" x14ac:dyDescent="0.25">
      <c r="A41" s="23"/>
      <c r="B41" s="22" t="s">
        <v>8</v>
      </c>
      <c r="C41" s="23"/>
      <c r="D41" s="23"/>
      <c r="E41"/>
      <c r="F41"/>
      <c r="G41"/>
      <c r="H41"/>
      <c r="I41"/>
      <c r="J41"/>
      <c r="K41"/>
    </row>
    <row r="42" spans="1:11" ht="18.75" customHeight="1" x14ac:dyDescent="0.25">
      <c r="A42" s="18"/>
      <c r="B42" s="24" t="s">
        <v>9</v>
      </c>
      <c r="C42" s="18">
        <f>SUM(C13:C40)*0.35</f>
        <v>48.3</v>
      </c>
      <c r="D42" s="18">
        <f t="shared" si="3"/>
        <v>6.0374999999999996</v>
      </c>
      <c r="E42"/>
      <c r="F42"/>
      <c r="G42"/>
      <c r="H42"/>
      <c r="I42"/>
      <c r="J42"/>
      <c r="K42"/>
    </row>
    <row r="43" spans="1:11" x14ac:dyDescent="0.25">
      <c r="A43" s="18"/>
      <c r="B43" s="24" t="s">
        <v>5</v>
      </c>
      <c r="C43" s="18">
        <v>16</v>
      </c>
      <c r="D43" s="18">
        <f t="shared" si="3"/>
        <v>2</v>
      </c>
    </row>
    <row r="44" spans="1:11" x14ac:dyDescent="0.25">
      <c r="A44" s="18"/>
      <c r="B44" s="39" t="s">
        <v>22</v>
      </c>
      <c r="C44" s="18">
        <v>8</v>
      </c>
      <c r="D44" s="18">
        <f t="shared" si="3"/>
        <v>1</v>
      </c>
    </row>
    <row r="45" spans="1:11" x14ac:dyDescent="0.25">
      <c r="A45" s="21"/>
      <c r="B45" s="21" t="s">
        <v>2</v>
      </c>
      <c r="C45" s="41"/>
      <c r="D45" s="41">
        <f>SUM(D8:D44)</f>
        <v>32.512500000000003</v>
      </c>
    </row>
    <row r="46" spans="1:11" x14ac:dyDescent="0.25">
      <c r="A46" s="18"/>
      <c r="B46" s="45"/>
      <c r="C46" s="46"/>
      <c r="D46" s="18"/>
    </row>
    <row r="47" spans="1:11" x14ac:dyDescent="0.25">
      <c r="A47" s="18"/>
      <c r="B47" s="43"/>
      <c r="C47" s="44"/>
    </row>
    <row r="48" spans="1:11" x14ac:dyDescent="0.25">
      <c r="A48" s="18"/>
      <c r="B48" s="52" t="s">
        <v>10</v>
      </c>
    </row>
    <row r="49" spans="1:2" x14ac:dyDescent="0.25">
      <c r="A49" s="18"/>
      <c r="B49" s="1" t="s">
        <v>33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80" zoomScaleNormal="80" workbookViewId="0">
      <selection activeCell="H20" sqref="H20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9.75" style="1" customWidth="1"/>
    <col min="4" max="4" width="11.375" style="2" customWidth="1"/>
    <col min="5" max="5" width="10" style="2" customWidth="1"/>
    <col min="6" max="6" width="13.875" style="3" customWidth="1"/>
    <col min="7" max="7" width="20.875" style="1" bestFit="1" customWidth="1"/>
    <col min="8" max="8" width="12.75" style="1" customWidth="1"/>
    <col min="9" max="9" width="10.875" style="1"/>
    <col min="10" max="10" width="10.75" style="1" customWidth="1"/>
    <col min="11" max="11" width="0.25" style="1" hidden="1" customWidth="1"/>
    <col min="12" max="12" width="10.875" style="1" hidden="1" customWidth="1"/>
    <col min="13" max="13" width="10.875" style="1"/>
    <col min="14" max="14" width="13.5" style="1" customWidth="1"/>
    <col min="15" max="16384" width="10.875" style="1"/>
  </cols>
  <sheetData>
    <row r="1" spans="1:14" ht="15.75" customHeight="1" x14ac:dyDescent="0.25">
      <c r="A1" s="5"/>
      <c r="B1" s="5"/>
      <c r="C1" s="6"/>
      <c r="D1" s="4"/>
      <c r="E1" s="4"/>
      <c r="F1" s="6"/>
    </row>
    <row r="2" spans="1:14" ht="15.75" customHeight="1" x14ac:dyDescent="0.25">
      <c r="A2" s="6"/>
      <c r="B2" s="6"/>
      <c r="C2" s="6"/>
      <c r="D2" s="4"/>
      <c r="E2" s="4"/>
      <c r="F2" s="6"/>
    </row>
    <row r="3" spans="1:14" ht="15.75" customHeight="1" x14ac:dyDescent="0.25">
      <c r="A3" s="6"/>
      <c r="B3" s="10" t="s">
        <v>55</v>
      </c>
      <c r="C3" s="10"/>
      <c r="D3" s="4"/>
      <c r="E3" s="4"/>
      <c r="F3" s="16" t="s">
        <v>60</v>
      </c>
    </row>
    <row r="4" spans="1:14" ht="15.75" customHeight="1" x14ac:dyDescent="0.25">
      <c r="A4" s="6"/>
      <c r="B4" s="4"/>
      <c r="C4" s="4"/>
      <c r="D4" s="4"/>
      <c r="E4" s="4"/>
      <c r="F4" s="17" t="s">
        <v>61</v>
      </c>
    </row>
    <row r="5" spans="1:14" ht="15.75" customHeight="1" x14ac:dyDescent="0.25">
      <c r="A5" s="7"/>
      <c r="B5" s="7"/>
      <c r="C5" s="7"/>
      <c r="D5" s="19"/>
      <c r="E5" s="19"/>
      <c r="F5" s="7"/>
      <c r="G5" s="30"/>
    </row>
    <row r="6" spans="1:14" s="8" customFormat="1" ht="18" customHeight="1" x14ac:dyDescent="0.25">
      <c r="A6" s="11"/>
      <c r="B6" s="12" t="s">
        <v>0</v>
      </c>
      <c r="C6" s="70" t="s">
        <v>34</v>
      </c>
      <c r="D6" s="71"/>
      <c r="E6" s="70" t="s">
        <v>35</v>
      </c>
      <c r="F6" s="71"/>
      <c r="G6" s="34"/>
      <c r="H6" s="25" t="s">
        <v>13</v>
      </c>
      <c r="I6" s="26" t="s">
        <v>1</v>
      </c>
      <c r="J6" s="26" t="s">
        <v>2</v>
      </c>
      <c r="K6" s="36"/>
      <c r="L6" s="36"/>
    </row>
    <row r="7" spans="1:14" s="8" customFormat="1" ht="18" customHeight="1" x14ac:dyDescent="0.25">
      <c r="A7" s="11"/>
      <c r="B7" s="13"/>
      <c r="C7" s="14" t="s">
        <v>7</v>
      </c>
      <c r="D7" s="11" t="s">
        <v>1</v>
      </c>
      <c r="E7" s="14" t="s">
        <v>7</v>
      </c>
      <c r="F7" s="11" t="s">
        <v>1</v>
      </c>
      <c r="G7" s="35" t="s">
        <v>14</v>
      </c>
      <c r="H7" s="33">
        <v>1</v>
      </c>
      <c r="I7" s="48">
        <f>0/H7</f>
        <v>0</v>
      </c>
      <c r="J7" s="47">
        <f>H7*I7</f>
        <v>0</v>
      </c>
      <c r="K7" s="36"/>
      <c r="L7" s="36"/>
      <c r="M7" s="31"/>
      <c r="N7" s="37"/>
    </row>
    <row r="8" spans="1:14" s="8" customFormat="1" ht="18" customHeight="1" x14ac:dyDescent="0.25">
      <c r="A8" s="18"/>
      <c r="B8" s="38" t="s">
        <v>64</v>
      </c>
      <c r="C8" s="18">
        <v>16</v>
      </c>
      <c r="D8" s="18">
        <f>C8/8</f>
        <v>2</v>
      </c>
      <c r="E8" s="18"/>
      <c r="F8" s="18"/>
      <c r="G8" s="35" t="s">
        <v>65</v>
      </c>
      <c r="H8" s="33">
        <v>1</v>
      </c>
      <c r="I8" s="48">
        <f>13/H8</f>
        <v>13</v>
      </c>
      <c r="J8" s="47">
        <f t="shared" ref="J8:J10" si="0">H8*I8</f>
        <v>13</v>
      </c>
      <c r="K8" s="66">
        <f>SUM(F10:F27)</f>
        <v>17.5</v>
      </c>
      <c r="L8" s="67">
        <f>SUM(J8:J9)</f>
        <v>18</v>
      </c>
      <c r="M8" s="68">
        <f>SUM(F10:F27)</f>
        <v>17.5</v>
      </c>
      <c r="N8" s="69">
        <f>SUM(J8:J9)</f>
        <v>18</v>
      </c>
    </row>
    <row r="9" spans="1:14" s="8" customFormat="1" ht="18" customHeight="1" x14ac:dyDescent="0.25">
      <c r="A9" s="11"/>
      <c r="B9" s="13" t="s">
        <v>4</v>
      </c>
      <c r="C9" s="13"/>
      <c r="D9" s="13"/>
      <c r="E9" s="13"/>
      <c r="F9" s="13"/>
      <c r="G9" s="35" t="s">
        <v>66</v>
      </c>
      <c r="H9" s="33">
        <v>1</v>
      </c>
      <c r="I9" s="48">
        <f>5/H9</f>
        <v>5</v>
      </c>
      <c r="J9" s="47">
        <f t="shared" si="0"/>
        <v>5</v>
      </c>
      <c r="K9" s="66"/>
      <c r="L9" s="67"/>
      <c r="M9" s="68"/>
      <c r="N9" s="69"/>
    </row>
    <row r="10" spans="1:14" s="8" customFormat="1" ht="18" customHeight="1" x14ac:dyDescent="0.25">
      <c r="A10" s="18"/>
      <c r="B10" s="38" t="s">
        <v>62</v>
      </c>
      <c r="C10" s="18">
        <v>8</v>
      </c>
      <c r="D10" s="18">
        <f>SUM(C10/8)</f>
        <v>1</v>
      </c>
      <c r="E10" s="18">
        <v>8</v>
      </c>
      <c r="F10" s="18">
        <f>SUM(E10/8)</f>
        <v>1</v>
      </c>
      <c r="G10" s="35" t="s">
        <v>11</v>
      </c>
      <c r="H10" s="33">
        <v>1</v>
      </c>
      <c r="I10" s="48">
        <f>SUM(D29:D30)</f>
        <v>8.125</v>
      </c>
      <c r="J10" s="47">
        <f t="shared" si="0"/>
        <v>8.125</v>
      </c>
      <c r="K10" s="66"/>
      <c r="L10" s="67"/>
      <c r="M10" s="31"/>
      <c r="N10" s="37"/>
    </row>
    <row r="11" spans="1:14" s="9" customFormat="1" ht="18" customHeight="1" x14ac:dyDescent="0.25">
      <c r="A11" s="23"/>
      <c r="B11" s="42"/>
      <c r="C11" s="63"/>
      <c r="D11" s="23"/>
      <c r="E11" s="23"/>
      <c r="F11" s="23"/>
      <c r="G11" s="40" t="s">
        <v>19</v>
      </c>
      <c r="H11" s="33">
        <f>SUM(H7:H10)</f>
        <v>4</v>
      </c>
      <c r="I11" s="49">
        <f>SUM(I7:I10)</f>
        <v>26.125</v>
      </c>
      <c r="J11" s="47">
        <f>SUM(J7:J10)</f>
        <v>26.125</v>
      </c>
      <c r="K11" s="36"/>
      <c r="L11" s="36"/>
      <c r="M11" s="31"/>
      <c r="N11" s="37"/>
    </row>
    <row r="12" spans="1:14" s="9" customFormat="1" ht="18" customHeight="1" x14ac:dyDescent="0.25">
      <c r="A12" s="15"/>
      <c r="B12" s="15" t="s">
        <v>31</v>
      </c>
      <c r="C12" s="18">
        <v>8</v>
      </c>
      <c r="D12" s="18">
        <f t="shared" ref="D12:D32" si="1">SUM(C12/8)</f>
        <v>1</v>
      </c>
      <c r="E12" s="61">
        <v>8</v>
      </c>
      <c r="F12" s="18">
        <f t="shared" ref="F12:F32" si="2">SUM(E12/8)</f>
        <v>1</v>
      </c>
      <c r="G12"/>
      <c r="H12"/>
      <c r="I12"/>
      <c r="J12"/>
      <c r="K12" s="36"/>
      <c r="L12" s="36"/>
      <c r="M12" s="31"/>
      <c r="N12" s="37"/>
    </row>
    <row r="13" spans="1:14" s="9" customFormat="1" ht="18" customHeight="1" x14ac:dyDescent="0.25">
      <c r="A13" s="18"/>
      <c r="B13" s="15" t="s">
        <v>32</v>
      </c>
      <c r="C13" s="18">
        <v>16</v>
      </c>
      <c r="D13" s="18">
        <f t="shared" si="1"/>
        <v>2</v>
      </c>
      <c r="E13" s="61">
        <v>16</v>
      </c>
      <c r="F13" s="18">
        <f t="shared" si="2"/>
        <v>2</v>
      </c>
      <c r="G13" t="s">
        <v>24</v>
      </c>
      <c r="H13" s="51">
        <f>J11</f>
        <v>26.125</v>
      </c>
      <c r="I13" s="50" t="s">
        <v>25</v>
      </c>
      <c r="J13"/>
      <c r="K13" s="36"/>
      <c r="L13" s="36"/>
      <c r="M13" s="31"/>
      <c r="N13" s="37"/>
    </row>
    <row r="14" spans="1:14" s="9" customFormat="1" ht="18" customHeight="1" x14ac:dyDescent="0.25">
      <c r="A14" s="18"/>
      <c r="B14" s="58" t="s">
        <v>36</v>
      </c>
      <c r="C14" s="61">
        <v>8</v>
      </c>
      <c r="D14" s="18">
        <f t="shared" si="1"/>
        <v>1</v>
      </c>
      <c r="E14" s="61">
        <v>8</v>
      </c>
      <c r="F14" s="18">
        <f t="shared" si="2"/>
        <v>1</v>
      </c>
      <c r="G14" t="s">
        <v>26</v>
      </c>
      <c r="H14" s="51">
        <f>SUM(I8,I10)</f>
        <v>21.125</v>
      </c>
      <c r="I14" s="50" t="s">
        <v>25</v>
      </c>
      <c r="J14"/>
      <c r="K14" s="36"/>
      <c r="L14" s="36"/>
      <c r="M14" s="31"/>
      <c r="N14" s="37"/>
    </row>
    <row r="15" spans="1:14" s="9" customFormat="1" ht="18" customHeight="1" x14ac:dyDescent="0.25">
      <c r="A15" s="18"/>
      <c r="B15" s="15" t="s">
        <v>58</v>
      </c>
      <c r="C15" s="61">
        <v>16</v>
      </c>
      <c r="D15" s="18">
        <f t="shared" si="1"/>
        <v>2</v>
      </c>
      <c r="E15" s="61">
        <v>16</v>
      </c>
      <c r="F15" s="18">
        <f t="shared" si="2"/>
        <v>2</v>
      </c>
      <c r="G15" s="27" t="s">
        <v>68</v>
      </c>
      <c r="H15" s="28">
        <f>D33</f>
        <v>7.875</v>
      </c>
      <c r="I15" s="28"/>
      <c r="J15" s="29"/>
      <c r="K15" s="32"/>
      <c r="L15" s="8"/>
    </row>
    <row r="16" spans="1:14" s="9" customFormat="1" ht="18" customHeight="1" x14ac:dyDescent="0.25">
      <c r="A16" s="18"/>
      <c r="B16" s="15" t="s">
        <v>37</v>
      </c>
      <c r="C16" s="61">
        <v>12</v>
      </c>
      <c r="D16" s="18">
        <f t="shared" si="1"/>
        <v>1.5</v>
      </c>
      <c r="E16" s="61">
        <v>12</v>
      </c>
      <c r="F16" s="18">
        <f t="shared" si="2"/>
        <v>1.5</v>
      </c>
      <c r="G16" s="9" t="s">
        <v>69</v>
      </c>
      <c r="H16" s="9">
        <f>D8</f>
        <v>2</v>
      </c>
      <c r="I16"/>
      <c r="J16"/>
      <c r="K16" s="8"/>
    </row>
    <row r="17" spans="1:13" s="9" customFormat="1" ht="18" customHeight="1" x14ac:dyDescent="0.25">
      <c r="A17" s="18"/>
      <c r="B17" s="24" t="s">
        <v>57</v>
      </c>
      <c r="C17" s="61">
        <v>6</v>
      </c>
      <c r="D17" s="18">
        <f t="shared" si="1"/>
        <v>0.75</v>
      </c>
      <c r="E17" s="61">
        <v>6</v>
      </c>
      <c r="F17" s="18">
        <f t="shared" si="2"/>
        <v>0.75</v>
      </c>
      <c r="I17"/>
      <c r="J17"/>
      <c r="K17" s="8"/>
    </row>
    <row r="18" spans="1:13" s="9" customFormat="1" ht="18.75" customHeight="1" x14ac:dyDescent="0.25">
      <c r="A18" s="18"/>
      <c r="B18" s="24" t="s">
        <v>51</v>
      </c>
      <c r="C18" s="61">
        <v>12</v>
      </c>
      <c r="D18" s="18">
        <f t="shared" si="1"/>
        <v>1.5</v>
      </c>
      <c r="E18" s="61">
        <v>12</v>
      </c>
      <c r="F18" s="18">
        <f t="shared" si="2"/>
        <v>1.5</v>
      </c>
      <c r="I18"/>
      <c r="J18"/>
      <c r="K18"/>
      <c r="L18"/>
      <c r="M18"/>
    </row>
    <row r="19" spans="1:13" s="9" customFormat="1" ht="18.75" customHeight="1" x14ac:dyDescent="0.25">
      <c r="A19" s="18"/>
      <c r="B19" s="24" t="s">
        <v>52</v>
      </c>
      <c r="C19" s="61">
        <v>6</v>
      </c>
      <c r="D19" s="18">
        <f t="shared" si="1"/>
        <v>0.75</v>
      </c>
      <c r="E19" s="61">
        <v>6</v>
      </c>
      <c r="F19" s="18">
        <f t="shared" si="2"/>
        <v>0.75</v>
      </c>
      <c r="G19"/>
      <c r="H19" s="72" t="s">
        <v>1</v>
      </c>
      <c r="I19"/>
      <c r="J19"/>
      <c r="K19"/>
      <c r="L19"/>
      <c r="M19"/>
    </row>
    <row r="20" spans="1:13" s="9" customFormat="1" x14ac:dyDescent="0.25">
      <c r="A20" s="18"/>
      <c r="B20" s="24" t="s">
        <v>53</v>
      </c>
      <c r="C20" s="61">
        <v>8</v>
      </c>
      <c r="D20" s="18">
        <f t="shared" si="1"/>
        <v>1</v>
      </c>
      <c r="E20" s="61">
        <v>8</v>
      </c>
      <c r="F20" s="18">
        <f t="shared" si="2"/>
        <v>1</v>
      </c>
      <c r="G20" t="s">
        <v>67</v>
      </c>
      <c r="H20">
        <f>J11*2 +D8+H15</f>
        <v>62.125</v>
      </c>
      <c r="I20"/>
      <c r="J20"/>
      <c r="K20"/>
      <c r="L20"/>
      <c r="M20"/>
    </row>
    <row r="21" spans="1:13" s="9" customFormat="1" x14ac:dyDescent="0.25">
      <c r="A21" s="18"/>
      <c r="B21" s="24" t="s">
        <v>56</v>
      </c>
      <c r="C21" s="61">
        <v>8</v>
      </c>
      <c r="D21" s="18">
        <f t="shared" si="1"/>
        <v>1</v>
      </c>
      <c r="E21" s="61">
        <v>8</v>
      </c>
      <c r="F21" s="18">
        <f t="shared" si="2"/>
        <v>1</v>
      </c>
      <c r="G21" t="s">
        <v>70</v>
      </c>
      <c r="H21" s="51">
        <f>H14</f>
        <v>21.125</v>
      </c>
      <c r="I21"/>
      <c r="J21"/>
      <c r="K21"/>
      <c r="L21"/>
      <c r="M21" s="51"/>
    </row>
    <row r="22" spans="1:13" s="9" customFormat="1" x14ac:dyDescent="0.25">
      <c r="A22" s="18"/>
      <c r="B22" s="24" t="s">
        <v>54</v>
      </c>
      <c r="C22" s="61">
        <v>8</v>
      </c>
      <c r="D22" s="18">
        <f t="shared" si="1"/>
        <v>1</v>
      </c>
      <c r="E22" s="61">
        <v>8</v>
      </c>
      <c r="F22" s="18">
        <f t="shared" si="2"/>
        <v>1</v>
      </c>
      <c r="G22"/>
      <c r="H22"/>
      <c r="I22"/>
      <c r="J22"/>
      <c r="K22"/>
      <c r="L22"/>
      <c r="M22"/>
    </row>
    <row r="23" spans="1:13" s="9" customFormat="1" x14ac:dyDescent="0.25">
      <c r="A23" s="18"/>
      <c r="B23" s="15" t="s">
        <v>38</v>
      </c>
      <c r="C23" s="61">
        <v>6</v>
      </c>
      <c r="D23" s="18">
        <f t="shared" si="1"/>
        <v>0.75</v>
      </c>
      <c r="E23" s="61">
        <v>6</v>
      </c>
      <c r="F23" s="18">
        <f t="shared" si="2"/>
        <v>0.75</v>
      </c>
      <c r="G23"/>
      <c r="H23"/>
      <c r="I23"/>
      <c r="J23"/>
      <c r="K23"/>
      <c r="L23"/>
      <c r="M23"/>
    </row>
    <row r="24" spans="1:13" s="9" customFormat="1" x14ac:dyDescent="0.25">
      <c r="A24" s="18"/>
      <c r="B24" s="15" t="s">
        <v>39</v>
      </c>
      <c r="C24" s="61">
        <v>6</v>
      </c>
      <c r="D24" s="18">
        <f t="shared" si="1"/>
        <v>0.75</v>
      </c>
      <c r="E24" s="61">
        <v>6</v>
      </c>
      <c r="F24" s="18">
        <f t="shared" si="2"/>
        <v>0.75</v>
      </c>
      <c r="G24"/>
      <c r="H24"/>
      <c r="I24"/>
      <c r="J24"/>
      <c r="K24"/>
      <c r="L24"/>
      <c r="M24"/>
    </row>
    <row r="25" spans="1:13" s="9" customFormat="1" x14ac:dyDescent="0.25">
      <c r="A25" s="18"/>
      <c r="B25" s="15" t="s">
        <v>59</v>
      </c>
      <c r="C25" s="61">
        <v>6</v>
      </c>
      <c r="D25" s="18">
        <f t="shared" si="1"/>
        <v>0.75</v>
      </c>
      <c r="E25" s="61">
        <v>6</v>
      </c>
      <c r="F25" s="18">
        <f t="shared" si="2"/>
        <v>0.75</v>
      </c>
      <c r="G25"/>
      <c r="H25"/>
      <c r="I25"/>
      <c r="J25"/>
      <c r="K25"/>
      <c r="L25"/>
      <c r="M25"/>
    </row>
    <row r="26" spans="1:13" s="9" customFormat="1" ht="20.25" customHeight="1" x14ac:dyDescent="0.25">
      <c r="A26" s="18"/>
      <c r="B26" s="15" t="s">
        <v>40</v>
      </c>
      <c r="C26" s="61">
        <v>6</v>
      </c>
      <c r="D26" s="18">
        <f t="shared" si="1"/>
        <v>0.75</v>
      </c>
      <c r="E26" s="61">
        <v>6</v>
      </c>
      <c r="F26" s="18">
        <f t="shared" si="2"/>
        <v>0.75</v>
      </c>
      <c r="G26"/>
      <c r="H26"/>
      <c r="I26"/>
      <c r="J26"/>
      <c r="K26"/>
      <c r="L26"/>
      <c r="M26"/>
    </row>
    <row r="27" spans="1:13" ht="18.75" customHeight="1" x14ac:dyDescent="0.25">
      <c r="A27" s="18"/>
      <c r="B27" s="56" t="s">
        <v>68</v>
      </c>
      <c r="C27" s="64"/>
      <c r="D27" s="18"/>
      <c r="E27" s="18"/>
      <c r="F27" s="18"/>
      <c r="G27"/>
      <c r="H27"/>
      <c r="I27"/>
      <c r="J27"/>
      <c r="K27"/>
      <c r="L27"/>
      <c r="M27"/>
    </row>
    <row r="28" spans="1:13" ht="18.75" customHeight="1" x14ac:dyDescent="0.25">
      <c r="A28" s="23"/>
      <c r="B28" s="22" t="s">
        <v>8</v>
      </c>
      <c r="C28" s="63"/>
      <c r="D28" s="22"/>
      <c r="E28" s="23"/>
      <c r="F28" s="23"/>
      <c r="G28"/>
      <c r="H28"/>
      <c r="I28"/>
      <c r="J28"/>
      <c r="K28"/>
      <c r="L28"/>
      <c r="M28"/>
    </row>
    <row r="29" spans="1:13" ht="18.75" customHeight="1" x14ac:dyDescent="0.25">
      <c r="A29" s="18"/>
      <c r="B29" s="24" t="s">
        <v>9</v>
      </c>
      <c r="C29" s="18">
        <f>SUM(C10:C26)*0.35</f>
        <v>49</v>
      </c>
      <c r="D29" s="18">
        <f t="shared" si="1"/>
        <v>6.125</v>
      </c>
      <c r="E29" s="18">
        <f>SUM(E10:E27)*0.35</f>
        <v>49</v>
      </c>
      <c r="F29" s="18">
        <f t="shared" si="2"/>
        <v>6.125</v>
      </c>
      <c r="G29"/>
      <c r="H29"/>
      <c r="I29"/>
      <c r="J29"/>
      <c r="K29"/>
      <c r="L29"/>
      <c r="M29"/>
    </row>
    <row r="30" spans="1:13" ht="18.75" customHeight="1" x14ac:dyDescent="0.25">
      <c r="A30" s="18"/>
      <c r="B30" s="24" t="s">
        <v>5</v>
      </c>
      <c r="C30" s="18">
        <v>16</v>
      </c>
      <c r="D30" s="18">
        <f t="shared" si="1"/>
        <v>2</v>
      </c>
      <c r="E30" s="18">
        <v>16</v>
      </c>
      <c r="F30" s="18">
        <f t="shared" si="2"/>
        <v>2</v>
      </c>
      <c r="G30"/>
      <c r="H30"/>
      <c r="I30"/>
      <c r="J30"/>
      <c r="K30"/>
      <c r="L30"/>
      <c r="M30"/>
    </row>
    <row r="31" spans="1:13" ht="18.75" customHeight="1" x14ac:dyDescent="0.25">
      <c r="A31" s="18"/>
      <c r="B31" s="39" t="s">
        <v>22</v>
      </c>
      <c r="C31" s="65">
        <v>1</v>
      </c>
      <c r="D31" s="18">
        <f t="shared" si="1"/>
        <v>0.125</v>
      </c>
      <c r="E31" s="18">
        <v>1</v>
      </c>
      <c r="F31" s="18">
        <f t="shared" si="2"/>
        <v>0.125</v>
      </c>
      <c r="G31"/>
      <c r="H31"/>
      <c r="I31"/>
      <c r="J31"/>
      <c r="K31"/>
      <c r="L31"/>
      <c r="M31"/>
    </row>
    <row r="32" spans="1:13" ht="18.75" customHeight="1" x14ac:dyDescent="0.25">
      <c r="A32" s="21"/>
      <c r="B32" s="21" t="s">
        <v>2</v>
      </c>
      <c r="C32" s="62">
        <f>SUM(C10:C31)</f>
        <v>206</v>
      </c>
      <c r="D32" s="60">
        <f t="shared" si="1"/>
        <v>25.75</v>
      </c>
      <c r="E32" s="62">
        <f>SUM(E10:E31)</f>
        <v>206</v>
      </c>
      <c r="F32" s="60">
        <f t="shared" si="2"/>
        <v>25.75</v>
      </c>
      <c r="G32"/>
      <c r="H32"/>
      <c r="I32"/>
      <c r="J32"/>
      <c r="K32"/>
      <c r="L32"/>
      <c r="M32"/>
    </row>
    <row r="33" spans="1:13" ht="18.75" customHeight="1" x14ac:dyDescent="0.25">
      <c r="A33" s="18"/>
      <c r="B33" s="45" t="s">
        <v>68</v>
      </c>
      <c r="C33" s="46">
        <f>SUM(C10:C26)*0.45</f>
        <v>63</v>
      </c>
      <c r="D33" s="46">
        <f>C33/8</f>
        <v>7.875</v>
      </c>
      <c r="E33" s="46"/>
      <c r="F33" s="18"/>
      <c r="G33"/>
      <c r="H33"/>
      <c r="I33"/>
      <c r="J33"/>
      <c r="K33"/>
      <c r="L33"/>
      <c r="M33"/>
    </row>
    <row r="34" spans="1:13" ht="101.25" customHeight="1" x14ac:dyDescent="0.25">
      <c r="A34" s="18"/>
      <c r="B34" s="43"/>
      <c r="C34" s="43"/>
      <c r="D34" s="44"/>
      <c r="E34" s="44"/>
      <c r="G34"/>
      <c r="H34"/>
      <c r="I34"/>
      <c r="J34"/>
      <c r="K34"/>
      <c r="L34"/>
      <c r="M34"/>
    </row>
    <row r="35" spans="1:13" ht="18.75" customHeight="1" x14ac:dyDescent="0.25">
      <c r="A35" s="18"/>
      <c r="B35" s="59" t="s">
        <v>63</v>
      </c>
      <c r="C35" s="52"/>
      <c r="G35"/>
      <c r="H35"/>
      <c r="I35"/>
      <c r="J35"/>
      <c r="K35"/>
      <c r="L35"/>
      <c r="M35"/>
    </row>
    <row r="36" spans="1:13" ht="18.75" customHeight="1" x14ac:dyDescent="0.25">
      <c r="A36" s="18"/>
      <c r="G36"/>
      <c r="H36"/>
      <c r="I36"/>
      <c r="J36"/>
      <c r="K36"/>
      <c r="L36"/>
      <c r="M36"/>
    </row>
    <row r="37" spans="1:13" ht="18.75" customHeight="1" x14ac:dyDescent="0.25">
      <c r="G37" s="57"/>
      <c r="K37"/>
      <c r="L37"/>
      <c r="M37"/>
    </row>
    <row r="38" spans="1:13" ht="18.75" customHeight="1" x14ac:dyDescent="0.25">
      <c r="K38"/>
      <c r="L38"/>
      <c r="M38"/>
    </row>
    <row r="39" spans="1:13" ht="18.75" customHeight="1" x14ac:dyDescent="0.25">
      <c r="K39"/>
      <c r="L39"/>
      <c r="M39"/>
    </row>
  </sheetData>
  <mergeCells count="6">
    <mergeCell ref="K8:K10"/>
    <mergeCell ref="L8:L10"/>
    <mergeCell ref="M8:M9"/>
    <mergeCell ref="N8:N9"/>
    <mergeCell ref="C6:D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2020-04-30T06:45:07Z</dcterms:modified>
</cp:coreProperties>
</file>