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7e8rdfw-my.sharepoint.com/personal/khusnanfadli_ofc365_space/Documents/"/>
    </mc:Choice>
  </mc:AlternateContent>
  <xr:revisionPtr revIDLastSave="164" documentId="8_{BB8EDF72-65EE-4BBA-89EB-07CEBB44446E}" xr6:coauthVersionLast="47" xr6:coauthVersionMax="47" xr10:uidLastSave="{A7DBDF1D-D7B7-48BA-83B2-07D209DDC76F}"/>
  <bookViews>
    <workbookView xWindow="-120" yWindow="-120" windowWidth="20730" windowHeight="11160" xr2:uid="{E26B542E-C103-4CD1-AFBC-06D442879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7" i="1" l="1"/>
  <c r="D173" i="1"/>
  <c r="D172" i="1"/>
  <c r="D171" i="1"/>
  <c r="D169" i="1"/>
  <c r="D168" i="1"/>
  <c r="D167" i="1"/>
  <c r="D166" i="1"/>
  <c r="D165" i="1"/>
  <c r="D163" i="1"/>
  <c r="D159" i="1"/>
  <c r="D158" i="1"/>
  <c r="D157" i="1"/>
  <c r="D153" i="1"/>
  <c r="D152" i="1"/>
  <c r="D151" i="1"/>
  <c r="D150" i="1"/>
  <c r="D148" i="1"/>
  <c r="D147" i="1"/>
  <c r="D146" i="1"/>
  <c r="D144" i="1"/>
  <c r="D143" i="1"/>
  <c r="D142" i="1"/>
  <c r="D139" i="1"/>
  <c r="D138" i="1"/>
  <c r="D137" i="1"/>
  <c r="D135" i="1"/>
  <c r="D134" i="1"/>
  <c r="D132" i="1"/>
  <c r="D131" i="1"/>
  <c r="D130" i="1"/>
  <c r="D127" i="1"/>
  <c r="D126" i="1"/>
  <c r="D125" i="1"/>
  <c r="D123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5" i="1"/>
  <c r="D100" i="1"/>
  <c r="D96" i="1"/>
  <c r="D98" i="1"/>
  <c r="D95" i="1"/>
  <c r="D94" i="1"/>
  <c r="D92" i="1"/>
  <c r="D91" i="1"/>
  <c r="D90" i="1"/>
  <c r="D89" i="1"/>
  <c r="D88" i="1"/>
  <c r="D86" i="1"/>
  <c r="D87" i="1"/>
  <c r="D85" i="1"/>
  <c r="D80" i="1"/>
  <c r="D81" i="1"/>
  <c r="D84" i="1"/>
  <c r="D83" i="1"/>
  <c r="D82" i="1"/>
  <c r="D79" i="1"/>
  <c r="D78" i="1"/>
  <c r="D75" i="1"/>
  <c r="D77" i="1"/>
  <c r="D76" i="1"/>
  <c r="D72" i="1"/>
  <c r="D71" i="1"/>
  <c r="D70" i="1"/>
  <c r="D69" i="1"/>
  <c r="D68" i="1"/>
  <c r="D67" i="1"/>
  <c r="D66" i="1"/>
  <c r="D65" i="1"/>
  <c r="D64" i="1"/>
  <c r="D62" i="1"/>
  <c r="D61" i="1"/>
  <c r="D60" i="1"/>
  <c r="D59" i="1"/>
  <c r="D58" i="1"/>
  <c r="D57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8" i="1"/>
  <c r="D40" i="1"/>
  <c r="D37" i="1"/>
  <c r="D36" i="1"/>
  <c r="D35" i="1"/>
  <c r="D34" i="1"/>
  <c r="D33" i="1"/>
  <c r="D32" i="1"/>
  <c r="D31" i="1"/>
  <c r="D30" i="1"/>
  <c r="D29" i="1"/>
  <c r="D27" i="1"/>
  <c r="D28" i="1"/>
  <c r="D26" i="1"/>
  <c r="D25" i="1"/>
  <c r="D24" i="1"/>
  <c r="D23" i="1"/>
  <c r="D21" i="1"/>
  <c r="D20" i="1"/>
  <c r="D19" i="1"/>
  <c r="D18" i="1"/>
  <c r="D16" i="1"/>
  <c r="D15" i="1"/>
  <c r="D14" i="1"/>
  <c r="D13" i="1"/>
  <c r="D11" i="1"/>
  <c r="D9" i="1"/>
  <c r="D7" i="1"/>
  <c r="D6" i="1"/>
  <c r="D5" i="1"/>
  <c r="D4" i="1"/>
</calcChain>
</file>

<file path=xl/sharedStrings.xml><?xml version="1.0" encoding="utf-8"?>
<sst xmlns="http://schemas.openxmlformats.org/spreadsheetml/2006/main" count="77" uniqueCount="77">
  <si>
    <t>No</t>
  </si>
  <si>
    <t>Daftar Alat Gelas</t>
  </si>
  <si>
    <t>Beaker Glass</t>
  </si>
  <si>
    <t>Kapasitas (mL)</t>
  </si>
  <si>
    <t>Erlenmeyer</t>
  </si>
  <si>
    <t>Labu Ukur</t>
  </si>
  <si>
    <t>Beaker Glass Coklat</t>
  </si>
  <si>
    <t>Erlenmeyer Coklat</t>
  </si>
  <si>
    <t>Labu Ukur Coklat</t>
  </si>
  <si>
    <t>Pipet Volume</t>
  </si>
  <si>
    <t>Pipet Ukur</t>
  </si>
  <si>
    <t>Buret</t>
  </si>
  <si>
    <t>Buret Coklat</t>
  </si>
  <si>
    <t>Piknometer</t>
  </si>
  <si>
    <t>Piknometer+Thermometer</t>
  </si>
  <si>
    <t>Thermometer</t>
  </si>
  <si>
    <t>Gelas Ukur</t>
  </si>
  <si>
    <t>Tabung Reaksi</t>
  </si>
  <si>
    <t>Krus</t>
  </si>
  <si>
    <t>Cawan</t>
  </si>
  <si>
    <t>Corong Pisah</t>
  </si>
  <si>
    <t>Corong Pisah Coklat</t>
  </si>
  <si>
    <t>Flakon Coklat</t>
  </si>
  <si>
    <t>35/30</t>
  </si>
  <si>
    <t>Vial HPLC</t>
  </si>
  <si>
    <t>Vial UPLC</t>
  </si>
  <si>
    <t>Vial GC</t>
  </si>
  <si>
    <t>Vial Agylent Coklat</t>
  </si>
  <si>
    <t>Tabung Digestion Protein</t>
  </si>
  <si>
    <t>Batang Pengaduk</t>
  </si>
  <si>
    <t>Mortir</t>
  </si>
  <si>
    <t>Stamper</t>
  </si>
  <si>
    <t>Desikator</t>
  </si>
  <si>
    <t>Vacuum Pump</t>
  </si>
  <si>
    <t>Tabung Centrifuge</t>
  </si>
  <si>
    <t>Botol Reagent Bening</t>
  </si>
  <si>
    <t>Spatula</t>
  </si>
  <si>
    <t>Vessel</t>
  </si>
  <si>
    <t>Glass Jam</t>
  </si>
  <si>
    <t>Pipet Tetes</t>
  </si>
  <si>
    <t>Alat/ Kolom Isolasi</t>
  </si>
  <si>
    <t>Kondensor MA Berskala</t>
  </si>
  <si>
    <t>Kondensor Refluks Ulir</t>
  </si>
  <si>
    <t>Kolom Kromatografi</t>
  </si>
  <si>
    <t>Alat Destilasi MA</t>
  </si>
  <si>
    <t>Labu Leher 3</t>
  </si>
  <si>
    <t>Kondensor Lemak (Soxhlet)</t>
  </si>
  <si>
    <t>Kondensor untuk Destilasi</t>
  </si>
  <si>
    <t>Skala Kadar Air</t>
  </si>
  <si>
    <t>Flakon</t>
  </si>
  <si>
    <t>Botol Coklat</t>
  </si>
  <si>
    <t>Corong</t>
  </si>
  <si>
    <t>35/30 mm</t>
  </si>
  <si>
    <t>40 mm</t>
  </si>
  <si>
    <t>50 mm</t>
  </si>
  <si>
    <t>60 mm</t>
  </si>
  <si>
    <t>75 mm</t>
  </si>
  <si>
    <t>90 mm</t>
  </si>
  <si>
    <t>100 mm</t>
  </si>
  <si>
    <t>250 mm</t>
  </si>
  <si>
    <t>Labu Alas Bulat</t>
  </si>
  <si>
    <t>Labu Alas Bulat Leher Panjang</t>
  </si>
  <si>
    <t>Gelas Lemak</t>
  </si>
  <si>
    <t>E816</t>
  </si>
  <si>
    <t>E811</t>
  </si>
  <si>
    <t>Pipa Alonga</t>
  </si>
  <si>
    <t>Rangkaian Destilasi</t>
  </si>
  <si>
    <t>Botol COD</t>
  </si>
  <si>
    <t>Tabung COD</t>
  </si>
  <si>
    <t>Tabung TOC</t>
  </si>
  <si>
    <t>Botol Winkler</t>
  </si>
  <si>
    <t>Mikropipet</t>
  </si>
  <si>
    <t>Kolom Pestisida</t>
  </si>
  <si>
    <t>Soxhlet</t>
  </si>
  <si>
    <t>Jumlah</t>
  </si>
  <si>
    <t>Magnetic Stirrer</t>
  </si>
  <si>
    <t>15 atau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</si>
</sst>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58A9-AE8A-4D32-B7A8-799B861933C9}">
  <dimension ref="A2:O177"/>
  <sheetViews>
    <sheetView tabSelected="1" topLeftCell="A10" workbookViewId="0">
      <selection activeCell="E101" sqref="E101"/>
    </sheetView>
  </sheetViews>
  <sheetFormatPr defaultRowHeight="15" x14ac:dyDescent="0.25"/>
  <cols>
    <col min="1" max="1" width="4" bestFit="1" customWidth="1"/>
    <col min="2" max="2" width="27.7109375" bestFit="1" customWidth="1"/>
    <col min="3" max="3" width="14.28515625" bestFit="1" customWidth="1"/>
    <col min="4" max="4" width="13.85546875" customWidth="1"/>
    <col min="9" max="9" width="11.42578125" customWidth="1"/>
  </cols>
  <sheetData>
    <row r="2" spans="1:15" x14ac:dyDescent="0.25">
      <c r="A2" s="1"/>
      <c r="B2" s="1"/>
      <c r="C2" s="1"/>
      <c r="D2" s="5"/>
      <c r="E2" s="5"/>
      <c r="F2" s="5"/>
      <c r="G2" s="5"/>
      <c r="H2" s="5"/>
      <c r="I2" s="5"/>
    </row>
    <row r="3" spans="1:15" x14ac:dyDescent="0.25">
      <c r="A3" s="2" t="s">
        <v>0</v>
      </c>
      <c r="B3" s="2" t="s">
        <v>1</v>
      </c>
      <c r="C3" s="2" t="s">
        <v>3</v>
      </c>
      <c r="D3" s="2" t="s">
        <v>74</v>
      </c>
      <c r="E3" s="2"/>
      <c r="F3" s="2"/>
      <c r="G3" s="2"/>
      <c r="H3" s="2"/>
      <c r="I3" s="5"/>
      <c r="J3" s="3"/>
      <c r="K3" s="3"/>
      <c r="L3" s="3"/>
      <c r="M3" s="3"/>
      <c r="N3" s="3"/>
      <c r="O3" s="3"/>
    </row>
    <row r="4" spans="1:15" x14ac:dyDescent="0.25">
      <c r="A4">
        <v>1</v>
      </c>
      <c r="B4" t="s">
        <v>2</v>
      </c>
      <c r="C4">
        <v>10</v>
      </c>
      <c r="D4">
        <f>1+1</f>
        <v>2</v>
      </c>
    </row>
    <row r="5" spans="1:15" x14ac:dyDescent="0.25">
      <c r="A5">
        <v>2</v>
      </c>
      <c r="C5">
        <v>15</v>
      </c>
      <c r="D5">
        <f>1</f>
        <v>1</v>
      </c>
    </row>
    <row r="6" spans="1:15" x14ac:dyDescent="0.25">
      <c r="A6">
        <v>3</v>
      </c>
      <c r="C6">
        <v>20</v>
      </c>
      <c r="D6">
        <f>0</f>
        <v>0</v>
      </c>
    </row>
    <row r="7" spans="1:15" x14ac:dyDescent="0.25">
      <c r="A7">
        <v>4</v>
      </c>
      <c r="C7">
        <v>25</v>
      </c>
      <c r="D7">
        <f>9+4+1</f>
        <v>14</v>
      </c>
    </row>
    <row r="8" spans="1:15" x14ac:dyDescent="0.25">
      <c r="A8">
        <v>5</v>
      </c>
      <c r="C8">
        <v>30</v>
      </c>
      <c r="D8">
        <f>5</f>
        <v>5</v>
      </c>
    </row>
    <row r="9" spans="1:15" x14ac:dyDescent="0.25">
      <c r="A9">
        <v>6</v>
      </c>
      <c r="C9">
        <v>50</v>
      </c>
      <c r="D9">
        <f>3+5+2</f>
        <v>10</v>
      </c>
    </row>
    <row r="10" spans="1:15" x14ac:dyDescent="0.25">
      <c r="A10">
        <v>7</v>
      </c>
      <c r="C10">
        <v>5</v>
      </c>
    </row>
    <row r="11" spans="1:15" x14ac:dyDescent="0.25">
      <c r="A11">
        <v>8</v>
      </c>
      <c r="C11">
        <v>100</v>
      </c>
      <c r="D11">
        <f>9+19+4+21</f>
        <v>53</v>
      </c>
    </row>
    <row r="12" spans="1:15" x14ac:dyDescent="0.25">
      <c r="A12">
        <v>9</v>
      </c>
      <c r="C12">
        <v>200</v>
      </c>
    </row>
    <row r="13" spans="1:15" x14ac:dyDescent="0.25">
      <c r="A13">
        <v>10</v>
      </c>
      <c r="C13">
        <v>250</v>
      </c>
      <c r="D13">
        <f>2+5+4+2+9</f>
        <v>22</v>
      </c>
    </row>
    <row r="14" spans="1:15" x14ac:dyDescent="0.25">
      <c r="A14">
        <v>11</v>
      </c>
      <c r="C14">
        <v>300</v>
      </c>
      <c r="D14">
        <f>1+11</f>
        <v>12</v>
      </c>
    </row>
    <row r="15" spans="1:15" x14ac:dyDescent="0.25">
      <c r="A15">
        <v>12</v>
      </c>
      <c r="C15">
        <v>400</v>
      </c>
      <c r="D15">
        <f>1</f>
        <v>1</v>
      </c>
    </row>
    <row r="16" spans="1:15" x14ac:dyDescent="0.25">
      <c r="A16">
        <v>13</v>
      </c>
      <c r="C16">
        <v>500</v>
      </c>
      <c r="D16">
        <f>6+7+22+10</f>
        <v>45</v>
      </c>
    </row>
    <row r="17" spans="1:4" x14ac:dyDescent="0.25">
      <c r="A17">
        <v>14</v>
      </c>
      <c r="C17">
        <v>600</v>
      </c>
    </row>
    <row r="18" spans="1:4" x14ac:dyDescent="0.25">
      <c r="A18">
        <v>15</v>
      </c>
      <c r="C18">
        <v>1000</v>
      </c>
      <c r="D18">
        <f>5+1+4+1</f>
        <v>11</v>
      </c>
    </row>
    <row r="19" spans="1:4" x14ac:dyDescent="0.25">
      <c r="A19">
        <v>16</v>
      </c>
      <c r="C19">
        <v>2000</v>
      </c>
      <c r="D19">
        <f>2+1+1</f>
        <v>4</v>
      </c>
    </row>
    <row r="20" spans="1:4" x14ac:dyDescent="0.25">
      <c r="A20">
        <v>17</v>
      </c>
      <c r="B20" t="s">
        <v>4</v>
      </c>
      <c r="C20">
        <v>50</v>
      </c>
      <c r="D20">
        <f>59+111+74+40+4</f>
        <v>288</v>
      </c>
    </row>
    <row r="21" spans="1:4" x14ac:dyDescent="0.25">
      <c r="A21">
        <v>18</v>
      </c>
      <c r="C21">
        <v>100</v>
      </c>
      <c r="D21">
        <f>4+5+34+7+62</f>
        <v>112</v>
      </c>
    </row>
    <row r="22" spans="1:4" x14ac:dyDescent="0.25">
      <c r="A22">
        <v>19</v>
      </c>
      <c r="C22">
        <v>200</v>
      </c>
    </row>
    <row r="23" spans="1:4" x14ac:dyDescent="0.25">
      <c r="A23">
        <v>20</v>
      </c>
      <c r="C23">
        <v>250</v>
      </c>
      <c r="D23">
        <f>96+9+101+92+101</f>
        <v>399</v>
      </c>
    </row>
    <row r="24" spans="1:4" x14ac:dyDescent="0.25">
      <c r="A24">
        <v>21</v>
      </c>
      <c r="C24">
        <v>500</v>
      </c>
      <c r="D24">
        <f>1+5+2</f>
        <v>8</v>
      </c>
    </row>
    <row r="25" spans="1:4" x14ac:dyDescent="0.25">
      <c r="A25">
        <v>22</v>
      </c>
      <c r="C25">
        <v>1000</v>
      </c>
      <c r="D25">
        <f>3+1+4+11</f>
        <v>19</v>
      </c>
    </row>
    <row r="26" spans="1:4" x14ac:dyDescent="0.25">
      <c r="A26">
        <v>23</v>
      </c>
      <c r="C26">
        <v>2000</v>
      </c>
      <c r="D26">
        <f>3+4+5</f>
        <v>12</v>
      </c>
    </row>
    <row r="27" spans="1:4" x14ac:dyDescent="0.25">
      <c r="A27">
        <v>24</v>
      </c>
      <c r="B27" t="s">
        <v>5</v>
      </c>
      <c r="C27">
        <v>5</v>
      </c>
      <c r="D27">
        <f>254+606+46+465+6</f>
        <v>1377</v>
      </c>
    </row>
    <row r="28" spans="1:4" x14ac:dyDescent="0.25">
      <c r="A28">
        <v>25</v>
      </c>
      <c r="C28">
        <v>10</v>
      </c>
      <c r="D28">
        <f>611+91+299+251+119</f>
        <v>1371</v>
      </c>
    </row>
    <row r="29" spans="1:4" x14ac:dyDescent="0.25">
      <c r="A29">
        <v>26</v>
      </c>
      <c r="C29">
        <v>25</v>
      </c>
      <c r="D29">
        <f>44+72+140+51+81</f>
        <v>388</v>
      </c>
    </row>
    <row r="30" spans="1:4" x14ac:dyDescent="0.25">
      <c r="A30">
        <v>27</v>
      </c>
      <c r="C30">
        <v>50</v>
      </c>
      <c r="D30">
        <f>18+13+44+9+32</f>
        <v>116</v>
      </c>
    </row>
    <row r="31" spans="1:4" x14ac:dyDescent="0.25">
      <c r="A31">
        <v>28</v>
      </c>
      <c r="C31">
        <v>100</v>
      </c>
      <c r="D31">
        <f>17+13+31+54+14</f>
        <v>129</v>
      </c>
    </row>
    <row r="32" spans="1:4" x14ac:dyDescent="0.25">
      <c r="A32">
        <v>29</v>
      </c>
      <c r="C32">
        <v>200</v>
      </c>
      <c r="D32">
        <f>1+5+1+2+2</f>
        <v>11</v>
      </c>
    </row>
    <row r="33" spans="1:4" x14ac:dyDescent="0.25">
      <c r="A33">
        <v>30</v>
      </c>
      <c r="C33">
        <v>250</v>
      </c>
      <c r="D33">
        <f>6+3+2+6</f>
        <v>17</v>
      </c>
    </row>
    <row r="34" spans="1:4" x14ac:dyDescent="0.25">
      <c r="A34">
        <v>31</v>
      </c>
      <c r="C34">
        <v>500</v>
      </c>
      <c r="D34">
        <f>6+1+5</f>
        <v>12</v>
      </c>
    </row>
    <row r="35" spans="1:4" x14ac:dyDescent="0.25">
      <c r="A35">
        <v>32</v>
      </c>
      <c r="C35">
        <v>1000</v>
      </c>
      <c r="D35">
        <f>5+2+3+1</f>
        <v>11</v>
      </c>
    </row>
    <row r="36" spans="1:4" x14ac:dyDescent="0.25">
      <c r="A36">
        <v>33</v>
      </c>
      <c r="C36">
        <v>2000</v>
      </c>
      <c r="D36">
        <f>1</f>
        <v>1</v>
      </c>
    </row>
    <row r="37" spans="1:4" x14ac:dyDescent="0.25">
      <c r="A37">
        <v>34</v>
      </c>
      <c r="B37" t="s">
        <v>6</v>
      </c>
      <c r="C37">
        <v>100</v>
      </c>
      <c r="D37">
        <f>1</f>
        <v>1</v>
      </c>
    </row>
    <row r="38" spans="1:4" x14ac:dyDescent="0.25">
      <c r="A38">
        <v>35</v>
      </c>
      <c r="C38">
        <v>250</v>
      </c>
    </row>
    <row r="39" spans="1:4" x14ac:dyDescent="0.25">
      <c r="A39">
        <v>36</v>
      </c>
      <c r="B39" t="s">
        <v>7</v>
      </c>
      <c r="C39">
        <v>100</v>
      </c>
    </row>
    <row r="40" spans="1:4" x14ac:dyDescent="0.25">
      <c r="A40">
        <v>37</v>
      </c>
      <c r="C40">
        <v>250</v>
      </c>
      <c r="D40">
        <f>9</f>
        <v>9</v>
      </c>
    </row>
    <row r="41" spans="1:4" x14ac:dyDescent="0.25">
      <c r="A41">
        <v>38</v>
      </c>
      <c r="B41" t="s">
        <v>8</v>
      </c>
      <c r="C41">
        <v>5</v>
      </c>
      <c r="D41">
        <f>2</f>
        <v>2</v>
      </c>
    </row>
    <row r="42" spans="1:4" x14ac:dyDescent="0.25">
      <c r="A42">
        <v>39</v>
      </c>
      <c r="C42">
        <v>10</v>
      </c>
      <c r="D42">
        <f>9</f>
        <v>9</v>
      </c>
    </row>
    <row r="43" spans="1:4" x14ac:dyDescent="0.25">
      <c r="A43">
        <v>40</v>
      </c>
      <c r="C43">
        <v>25</v>
      </c>
      <c r="D43">
        <f>2</f>
        <v>2</v>
      </c>
    </row>
    <row r="44" spans="1:4" x14ac:dyDescent="0.25">
      <c r="A44">
        <v>41</v>
      </c>
      <c r="C44">
        <v>50</v>
      </c>
      <c r="D44">
        <f>1</f>
        <v>1</v>
      </c>
    </row>
    <row r="45" spans="1:4" x14ac:dyDescent="0.25">
      <c r="A45">
        <v>42</v>
      </c>
      <c r="C45">
        <v>100</v>
      </c>
    </row>
    <row r="46" spans="1:4" x14ac:dyDescent="0.25">
      <c r="A46">
        <v>43</v>
      </c>
      <c r="B46" t="s">
        <v>9</v>
      </c>
      <c r="C46">
        <v>5</v>
      </c>
      <c r="D46">
        <f>4+2</f>
        <v>6</v>
      </c>
    </row>
    <row r="47" spans="1:4" x14ac:dyDescent="0.25">
      <c r="A47">
        <v>44</v>
      </c>
      <c r="C47">
        <v>10</v>
      </c>
      <c r="D47">
        <f>6+1+4+3</f>
        <v>14</v>
      </c>
    </row>
    <row r="48" spans="1:4" x14ac:dyDescent="0.25">
      <c r="A48">
        <v>45</v>
      </c>
      <c r="C48">
        <v>25</v>
      </c>
      <c r="D48">
        <f>2+1+3</f>
        <v>6</v>
      </c>
    </row>
    <row r="49" spans="1:4" x14ac:dyDescent="0.25">
      <c r="A49">
        <v>46</v>
      </c>
      <c r="C49">
        <v>50</v>
      </c>
      <c r="D49">
        <f>2</f>
        <v>2</v>
      </c>
    </row>
    <row r="50" spans="1:4" x14ac:dyDescent="0.25">
      <c r="A50">
        <v>47</v>
      </c>
      <c r="B50" t="s">
        <v>10</v>
      </c>
      <c r="C50">
        <v>0.5</v>
      </c>
      <c r="D50">
        <f>4+7+6+4</f>
        <v>21</v>
      </c>
    </row>
    <row r="51" spans="1:4" x14ac:dyDescent="0.25">
      <c r="A51">
        <v>48</v>
      </c>
      <c r="C51">
        <v>1</v>
      </c>
      <c r="D51">
        <f>5+16+12+12</f>
        <v>45</v>
      </c>
    </row>
    <row r="52" spans="1:4" x14ac:dyDescent="0.25">
      <c r="A52">
        <v>49</v>
      </c>
      <c r="C52">
        <v>2</v>
      </c>
      <c r="D52">
        <f>15+7+17+7</f>
        <v>46</v>
      </c>
    </row>
    <row r="53" spans="1:4" x14ac:dyDescent="0.25">
      <c r="A53">
        <v>50</v>
      </c>
      <c r="C53">
        <v>5</v>
      </c>
      <c r="D53">
        <f>6+20+20+16</f>
        <v>62</v>
      </c>
    </row>
    <row r="54" spans="1:4" x14ac:dyDescent="0.25">
      <c r="A54">
        <v>51</v>
      </c>
      <c r="C54">
        <v>10</v>
      </c>
      <c r="D54">
        <f>22+39+15+4</f>
        <v>80</v>
      </c>
    </row>
    <row r="55" spans="1:4" x14ac:dyDescent="0.25">
      <c r="A55">
        <v>52</v>
      </c>
      <c r="C55">
        <v>25</v>
      </c>
      <c r="D55">
        <f>5+9+14+4</f>
        <v>32</v>
      </c>
    </row>
    <row r="56" spans="1:4" x14ac:dyDescent="0.25">
      <c r="A56">
        <v>53</v>
      </c>
      <c r="C56">
        <v>50</v>
      </c>
    </row>
    <row r="57" spans="1:4" x14ac:dyDescent="0.25">
      <c r="A57">
        <v>54</v>
      </c>
      <c r="B57" t="s">
        <v>11</v>
      </c>
      <c r="C57">
        <v>10</v>
      </c>
      <c r="D57">
        <f>1+2+1</f>
        <v>4</v>
      </c>
    </row>
    <row r="58" spans="1:4" x14ac:dyDescent="0.25">
      <c r="A58">
        <v>55</v>
      </c>
      <c r="C58">
        <v>25</v>
      </c>
      <c r="D58">
        <f>1+1+1+5</f>
        <v>8</v>
      </c>
    </row>
    <row r="59" spans="1:4" x14ac:dyDescent="0.25">
      <c r="A59">
        <v>56</v>
      </c>
      <c r="C59">
        <v>50</v>
      </c>
      <c r="D59">
        <f>1</f>
        <v>1</v>
      </c>
    </row>
    <row r="60" spans="1:4" x14ac:dyDescent="0.25">
      <c r="A60">
        <v>57</v>
      </c>
      <c r="B60" t="s">
        <v>12</v>
      </c>
      <c r="C60">
        <v>10</v>
      </c>
      <c r="D60">
        <f>1+1+1</f>
        <v>3</v>
      </c>
    </row>
    <row r="61" spans="1:4" x14ac:dyDescent="0.25">
      <c r="A61">
        <v>58</v>
      </c>
      <c r="C61">
        <v>25</v>
      </c>
      <c r="D61">
        <f>2+3+1+1</f>
        <v>7</v>
      </c>
    </row>
    <row r="62" spans="1:4" x14ac:dyDescent="0.25">
      <c r="A62">
        <v>59</v>
      </c>
      <c r="B62" t="s">
        <v>13</v>
      </c>
      <c r="D62">
        <f>2+5+2+2</f>
        <v>11</v>
      </c>
    </row>
    <row r="63" spans="1:4" x14ac:dyDescent="0.25">
      <c r="A63">
        <v>60</v>
      </c>
      <c r="B63" t="s">
        <v>14</v>
      </c>
    </row>
    <row r="64" spans="1:4" x14ac:dyDescent="0.25">
      <c r="A64">
        <v>61</v>
      </c>
      <c r="B64" t="s">
        <v>15</v>
      </c>
      <c r="D64">
        <f>4+3+3+2</f>
        <v>12</v>
      </c>
    </row>
    <row r="65" spans="1:4" x14ac:dyDescent="0.25">
      <c r="A65">
        <v>62</v>
      </c>
      <c r="B65" t="s">
        <v>16</v>
      </c>
      <c r="C65">
        <v>5</v>
      </c>
      <c r="D65">
        <f>1</f>
        <v>1</v>
      </c>
    </row>
    <row r="66" spans="1:4" x14ac:dyDescent="0.25">
      <c r="A66">
        <v>63</v>
      </c>
      <c r="C66">
        <v>10</v>
      </c>
      <c r="D66">
        <f>1+3+1+3</f>
        <v>8</v>
      </c>
    </row>
    <row r="67" spans="1:4" x14ac:dyDescent="0.25">
      <c r="A67">
        <v>64</v>
      </c>
      <c r="C67">
        <v>25</v>
      </c>
      <c r="D67">
        <f>1+3</f>
        <v>4</v>
      </c>
    </row>
    <row r="68" spans="1:4" x14ac:dyDescent="0.25">
      <c r="A68">
        <v>65</v>
      </c>
      <c r="C68">
        <v>50</v>
      </c>
      <c r="D68">
        <f>5+2+12+1</f>
        <v>20</v>
      </c>
    </row>
    <row r="69" spans="1:4" x14ac:dyDescent="0.25">
      <c r="A69">
        <v>66</v>
      </c>
      <c r="C69">
        <v>100</v>
      </c>
      <c r="D69">
        <f>3+1+4+2</f>
        <v>10</v>
      </c>
    </row>
    <row r="70" spans="1:4" x14ac:dyDescent="0.25">
      <c r="A70">
        <v>67</v>
      </c>
      <c r="C70">
        <v>250</v>
      </c>
      <c r="D70">
        <f>1+1</f>
        <v>2</v>
      </c>
    </row>
    <row r="71" spans="1:4" x14ac:dyDescent="0.25">
      <c r="A71">
        <v>68</v>
      </c>
      <c r="C71">
        <v>500</v>
      </c>
      <c r="D71">
        <f>3+1+1</f>
        <v>5</v>
      </c>
    </row>
    <row r="72" spans="1:4" x14ac:dyDescent="0.25">
      <c r="A72">
        <v>69</v>
      </c>
      <c r="C72">
        <v>1000</v>
      </c>
      <c r="D72">
        <f>1</f>
        <v>1</v>
      </c>
    </row>
    <row r="73" spans="1:4" x14ac:dyDescent="0.25">
      <c r="A73">
        <v>70</v>
      </c>
      <c r="B73" t="s">
        <v>17</v>
      </c>
      <c r="C73">
        <v>5</v>
      </c>
    </row>
    <row r="74" spans="1:4" x14ac:dyDescent="0.25">
      <c r="A74">
        <v>71</v>
      </c>
      <c r="C74">
        <v>7</v>
      </c>
      <c r="D74">
        <v>104</v>
      </c>
    </row>
    <row r="75" spans="1:4" x14ac:dyDescent="0.25">
      <c r="A75">
        <v>72</v>
      </c>
      <c r="C75">
        <v>8</v>
      </c>
      <c r="D75">
        <f>15+68+100</f>
        <v>183</v>
      </c>
    </row>
    <row r="76" spans="1:4" x14ac:dyDescent="0.25">
      <c r="A76">
        <v>73</v>
      </c>
      <c r="C76">
        <v>10</v>
      </c>
      <c r="D76">
        <f>50</f>
        <v>50</v>
      </c>
    </row>
    <row r="77" spans="1:4" x14ac:dyDescent="0.25">
      <c r="A77">
        <v>74</v>
      </c>
      <c r="C77">
        <v>15</v>
      </c>
      <c r="D77">
        <f>152+683+81+13+212</f>
        <v>1141</v>
      </c>
    </row>
    <row r="78" spans="1:4" x14ac:dyDescent="0.25">
      <c r="A78">
        <v>75</v>
      </c>
      <c r="C78">
        <v>30</v>
      </c>
      <c r="D78">
        <f>18+10</f>
        <v>28</v>
      </c>
    </row>
    <row r="79" spans="1:4" x14ac:dyDescent="0.25">
      <c r="A79">
        <v>76</v>
      </c>
      <c r="C79">
        <v>50</v>
      </c>
      <c r="D79">
        <f>284+131+106+44+38</f>
        <v>603</v>
      </c>
    </row>
    <row r="80" spans="1:4" x14ac:dyDescent="0.25">
      <c r="A80">
        <v>77</v>
      </c>
      <c r="B80" t="s">
        <v>18</v>
      </c>
      <c r="C80">
        <v>18</v>
      </c>
      <c r="D80">
        <f>15</f>
        <v>15</v>
      </c>
    </row>
    <row r="81" spans="1:4" x14ac:dyDescent="0.25">
      <c r="C81">
        <v>20</v>
      </c>
      <c r="D81">
        <f>37</f>
        <v>37</v>
      </c>
    </row>
    <row r="82" spans="1:4" x14ac:dyDescent="0.25">
      <c r="A82">
        <v>78</v>
      </c>
      <c r="C82">
        <v>30</v>
      </c>
      <c r="D82">
        <f>140+32+74+35</f>
        <v>281</v>
      </c>
    </row>
    <row r="83" spans="1:4" x14ac:dyDescent="0.25">
      <c r="A83">
        <v>79</v>
      </c>
      <c r="C83">
        <v>50</v>
      </c>
      <c r="D83">
        <f>66+21</f>
        <v>87</v>
      </c>
    </row>
    <row r="84" spans="1:4" x14ac:dyDescent="0.25">
      <c r="A84">
        <v>80</v>
      </c>
      <c r="C84">
        <v>40</v>
      </c>
      <c r="D84">
        <f>2+20</f>
        <v>22</v>
      </c>
    </row>
    <row r="85" spans="1:4" x14ac:dyDescent="0.25">
      <c r="A85">
        <v>81</v>
      </c>
      <c r="B85" t="s">
        <v>19</v>
      </c>
      <c r="C85">
        <v>35</v>
      </c>
      <c r="D85">
        <f>85+139+115+316</f>
        <v>655</v>
      </c>
    </row>
    <row r="86" spans="1:4" x14ac:dyDescent="0.25">
      <c r="C86">
        <v>10</v>
      </c>
      <c r="D86">
        <f>6</f>
        <v>6</v>
      </c>
    </row>
    <row r="87" spans="1:4" x14ac:dyDescent="0.25">
      <c r="A87">
        <v>82</v>
      </c>
      <c r="C87">
        <v>50</v>
      </c>
      <c r="D87">
        <f>57+2+27</f>
        <v>86</v>
      </c>
    </row>
    <row r="88" spans="1:4" x14ac:dyDescent="0.25">
      <c r="A88">
        <v>83</v>
      </c>
      <c r="C88">
        <v>60</v>
      </c>
      <c r="D88">
        <f>1</f>
        <v>1</v>
      </c>
    </row>
    <row r="89" spans="1:4" x14ac:dyDescent="0.25">
      <c r="A89">
        <v>84</v>
      </c>
      <c r="C89">
        <v>75</v>
      </c>
      <c r="D89">
        <f>54+4+2+34+110</f>
        <v>204</v>
      </c>
    </row>
    <row r="90" spans="1:4" x14ac:dyDescent="0.25">
      <c r="A90">
        <v>85</v>
      </c>
      <c r="C90">
        <v>100</v>
      </c>
      <c r="D90">
        <f>62+33+33+47</f>
        <v>175</v>
      </c>
    </row>
    <row r="91" spans="1:4" x14ac:dyDescent="0.25">
      <c r="A91">
        <v>86</v>
      </c>
      <c r="C91">
        <v>125</v>
      </c>
      <c r="D91">
        <f>55+62+3+17</f>
        <v>137</v>
      </c>
    </row>
    <row r="92" spans="1:4" x14ac:dyDescent="0.25">
      <c r="A92">
        <v>87</v>
      </c>
      <c r="C92">
        <v>250</v>
      </c>
      <c r="D92">
        <f>1+6</f>
        <v>7</v>
      </c>
    </row>
    <row r="93" spans="1:4" x14ac:dyDescent="0.25">
      <c r="A93">
        <v>88</v>
      </c>
      <c r="C93">
        <v>300</v>
      </c>
    </row>
    <row r="94" spans="1:4" x14ac:dyDescent="0.25">
      <c r="A94">
        <v>89</v>
      </c>
      <c r="B94" t="s">
        <v>20</v>
      </c>
      <c r="C94">
        <v>50</v>
      </c>
      <c r="D94">
        <f>2+2+3</f>
        <v>7</v>
      </c>
    </row>
    <row r="95" spans="1:4" x14ac:dyDescent="0.25">
      <c r="A95">
        <v>90</v>
      </c>
      <c r="C95">
        <v>100</v>
      </c>
      <c r="D95">
        <f>8+5+1+5</f>
        <v>19</v>
      </c>
    </row>
    <row r="96" spans="1:4" x14ac:dyDescent="0.25">
      <c r="A96">
        <v>91</v>
      </c>
      <c r="C96">
        <v>250</v>
      </c>
      <c r="D96">
        <f>1+3+1+2</f>
        <v>7</v>
      </c>
    </row>
    <row r="97" spans="1:4" x14ac:dyDescent="0.25">
      <c r="A97">
        <v>92</v>
      </c>
      <c r="C97">
        <v>300</v>
      </c>
    </row>
    <row r="98" spans="1:4" x14ac:dyDescent="0.25">
      <c r="A98">
        <v>93</v>
      </c>
      <c r="C98">
        <v>500</v>
      </c>
      <c r="D98">
        <f>3+4</f>
        <v>7</v>
      </c>
    </row>
    <row r="99" spans="1:4" x14ac:dyDescent="0.25">
      <c r="A99">
        <v>94</v>
      </c>
      <c r="B99" t="s">
        <v>21</v>
      </c>
      <c r="C99">
        <v>100</v>
      </c>
    </row>
    <row r="100" spans="1:4" x14ac:dyDescent="0.25">
      <c r="A100">
        <v>95</v>
      </c>
      <c r="C100">
        <v>250</v>
      </c>
      <c r="D100">
        <f>2</f>
        <v>2</v>
      </c>
    </row>
    <row r="101" spans="1:4" x14ac:dyDescent="0.25">
      <c r="A101">
        <v>96</v>
      </c>
      <c r="B101" t="s">
        <v>22</v>
      </c>
      <c r="C101" s="4" t="s">
        <v>76</v>
      </c>
    </row>
    <row r="102" spans="1:4" x14ac:dyDescent="0.25">
      <c r="A102">
        <v>97</v>
      </c>
      <c r="C102">
        <v>20</v>
      </c>
    </row>
    <row r="103" spans="1:4" x14ac:dyDescent="0.25">
      <c r="A103">
        <v>98</v>
      </c>
      <c r="C103">
        <v>25</v>
      </c>
    </row>
    <row r="104" spans="1:4" x14ac:dyDescent="0.25">
      <c r="A104">
        <v>99</v>
      </c>
      <c r="C104" t="s">
        <v>23</v>
      </c>
    </row>
    <row r="105" spans="1:4" x14ac:dyDescent="0.25">
      <c r="A105">
        <v>100</v>
      </c>
      <c r="B105" t="s">
        <v>24</v>
      </c>
      <c r="D105" s="6">
        <f>416+150+1076+141+185</f>
        <v>1968</v>
      </c>
    </row>
    <row r="106" spans="1:4" x14ac:dyDescent="0.25">
      <c r="A106">
        <v>101</v>
      </c>
      <c r="B106" t="s">
        <v>25</v>
      </c>
      <c r="D106" s="6"/>
    </row>
    <row r="107" spans="1:4" x14ac:dyDescent="0.25">
      <c r="A107">
        <v>102</v>
      </c>
      <c r="B107" t="s">
        <v>26</v>
      </c>
      <c r="D107" s="6"/>
    </row>
    <row r="108" spans="1:4" x14ac:dyDescent="0.25">
      <c r="A108">
        <v>103</v>
      </c>
      <c r="B108" t="s">
        <v>27</v>
      </c>
      <c r="D108">
        <f>5</f>
        <v>5</v>
      </c>
    </row>
    <row r="109" spans="1:4" x14ac:dyDescent="0.25">
      <c r="A109">
        <v>104</v>
      </c>
      <c r="B109" t="s">
        <v>28</v>
      </c>
      <c r="D109">
        <f>7+19+5</f>
        <v>31</v>
      </c>
    </row>
    <row r="110" spans="1:4" x14ac:dyDescent="0.25">
      <c r="A110">
        <v>105</v>
      </c>
      <c r="B110" t="s">
        <v>29</v>
      </c>
      <c r="D110">
        <f>10+4+18+9</f>
        <v>41</v>
      </c>
    </row>
    <row r="111" spans="1:4" x14ac:dyDescent="0.25">
      <c r="A111">
        <v>106</v>
      </c>
      <c r="B111" t="s">
        <v>30</v>
      </c>
      <c r="D111">
        <f>2+1</f>
        <v>3</v>
      </c>
    </row>
    <row r="112" spans="1:4" x14ac:dyDescent="0.25">
      <c r="A112">
        <v>107</v>
      </c>
      <c r="B112" t="s">
        <v>31</v>
      </c>
      <c r="D112">
        <f>1+2</f>
        <v>3</v>
      </c>
    </row>
    <row r="113" spans="1:4" x14ac:dyDescent="0.25">
      <c r="A113">
        <v>108</v>
      </c>
      <c r="B113" t="s">
        <v>32</v>
      </c>
      <c r="D113">
        <f>1+2+2+2</f>
        <v>7</v>
      </c>
    </row>
    <row r="114" spans="1:4" x14ac:dyDescent="0.25">
      <c r="A114">
        <v>109</v>
      </c>
      <c r="B114" t="s">
        <v>33</v>
      </c>
      <c r="D114">
        <f>1+1</f>
        <v>2</v>
      </c>
    </row>
    <row r="115" spans="1:4" x14ac:dyDescent="0.25">
      <c r="A115">
        <v>110</v>
      </c>
      <c r="B115" t="s">
        <v>34</v>
      </c>
      <c r="D115">
        <f>16+18</f>
        <v>34</v>
      </c>
    </row>
    <row r="116" spans="1:4" x14ac:dyDescent="0.25">
      <c r="A116">
        <v>111</v>
      </c>
      <c r="B116" t="s">
        <v>35</v>
      </c>
      <c r="C116">
        <v>100</v>
      </c>
      <c r="D116">
        <f>2</f>
        <v>2</v>
      </c>
    </row>
    <row r="117" spans="1:4" x14ac:dyDescent="0.25">
      <c r="C117">
        <v>500</v>
      </c>
      <c r="D117">
        <f>2+4</f>
        <v>6</v>
      </c>
    </row>
    <row r="118" spans="1:4" x14ac:dyDescent="0.25">
      <c r="A118">
        <v>112</v>
      </c>
      <c r="B118" t="s">
        <v>36</v>
      </c>
      <c r="D118">
        <f>4+13+13</f>
        <v>30</v>
      </c>
    </row>
    <row r="119" spans="1:4" x14ac:dyDescent="0.25">
      <c r="A119">
        <v>113</v>
      </c>
      <c r="B119" t="s">
        <v>37</v>
      </c>
      <c r="D119">
        <f>12+24+12</f>
        <v>48</v>
      </c>
    </row>
    <row r="120" spans="1:4" x14ac:dyDescent="0.25">
      <c r="A120">
        <v>114</v>
      </c>
      <c r="B120" t="s">
        <v>38</v>
      </c>
      <c r="D120">
        <f>102+91+50+263</f>
        <v>506</v>
      </c>
    </row>
    <row r="121" spans="1:4" x14ac:dyDescent="0.25">
      <c r="A121">
        <v>115</v>
      </c>
      <c r="B121" t="s">
        <v>39</v>
      </c>
      <c r="D121">
        <f>24</f>
        <v>24</v>
      </c>
    </row>
    <row r="122" spans="1:4" x14ac:dyDescent="0.25">
      <c r="A122">
        <v>116</v>
      </c>
      <c r="B122" t="s">
        <v>40</v>
      </c>
    </row>
    <row r="123" spans="1:4" x14ac:dyDescent="0.25">
      <c r="A123">
        <v>117</v>
      </c>
      <c r="B123" t="s">
        <v>41</v>
      </c>
      <c r="C123">
        <v>0.5</v>
      </c>
      <c r="D123">
        <f>4</f>
        <v>4</v>
      </c>
    </row>
    <row r="124" spans="1:4" x14ac:dyDescent="0.25">
      <c r="A124">
        <v>118</v>
      </c>
      <c r="C124">
        <v>1</v>
      </c>
    </row>
    <row r="125" spans="1:4" x14ac:dyDescent="0.25">
      <c r="A125">
        <v>119</v>
      </c>
      <c r="B125" t="s">
        <v>42</v>
      </c>
      <c r="D125">
        <f>4+3+10</f>
        <v>17</v>
      </c>
    </row>
    <row r="126" spans="1:4" x14ac:dyDescent="0.25">
      <c r="A126">
        <v>120</v>
      </c>
      <c r="B126" t="s">
        <v>43</v>
      </c>
      <c r="D126">
        <f>3</f>
        <v>3</v>
      </c>
    </row>
    <row r="127" spans="1:4" x14ac:dyDescent="0.25">
      <c r="A127">
        <v>121</v>
      </c>
      <c r="B127" t="s">
        <v>44</v>
      </c>
      <c r="D127">
        <f>4+3</f>
        <v>7</v>
      </c>
    </row>
    <row r="128" spans="1:4" x14ac:dyDescent="0.25">
      <c r="A128">
        <v>122</v>
      </c>
      <c r="B128" t="s">
        <v>45</v>
      </c>
    </row>
    <row r="129" spans="1:4" x14ac:dyDescent="0.25">
      <c r="A129">
        <v>123</v>
      </c>
      <c r="B129" t="s">
        <v>46</v>
      </c>
    </row>
    <row r="130" spans="1:4" x14ac:dyDescent="0.25">
      <c r="A130">
        <v>124</v>
      </c>
      <c r="B130" t="s">
        <v>47</v>
      </c>
      <c r="D130">
        <f>1</f>
        <v>1</v>
      </c>
    </row>
    <row r="131" spans="1:4" x14ac:dyDescent="0.25">
      <c r="A131">
        <v>125</v>
      </c>
      <c r="B131" t="s">
        <v>48</v>
      </c>
      <c r="D131">
        <f>2</f>
        <v>2</v>
      </c>
    </row>
    <row r="132" spans="1:4" x14ac:dyDescent="0.25">
      <c r="A132">
        <v>126</v>
      </c>
      <c r="B132" t="s">
        <v>49</v>
      </c>
      <c r="C132">
        <v>5</v>
      </c>
      <c r="D132">
        <f>5+59</f>
        <v>64</v>
      </c>
    </row>
    <row r="133" spans="1:4" x14ac:dyDescent="0.25">
      <c r="A133">
        <v>127</v>
      </c>
      <c r="C133">
        <v>7</v>
      </c>
    </row>
    <row r="134" spans="1:4" x14ac:dyDescent="0.25">
      <c r="A134">
        <v>128</v>
      </c>
      <c r="C134">
        <v>10</v>
      </c>
      <c r="D134">
        <f>39+14+18</f>
        <v>71</v>
      </c>
    </row>
    <row r="135" spans="1:4" x14ac:dyDescent="0.25">
      <c r="A135">
        <v>129</v>
      </c>
      <c r="C135">
        <v>15</v>
      </c>
      <c r="D135">
        <f>102</f>
        <v>102</v>
      </c>
    </row>
    <row r="136" spans="1:4" x14ac:dyDescent="0.25">
      <c r="A136">
        <v>130</v>
      </c>
      <c r="C136">
        <v>20</v>
      </c>
    </row>
    <row r="137" spans="1:4" x14ac:dyDescent="0.25">
      <c r="A137">
        <v>131</v>
      </c>
      <c r="C137">
        <v>25</v>
      </c>
      <c r="D137">
        <f>28+49+409</f>
        <v>486</v>
      </c>
    </row>
    <row r="138" spans="1:4" x14ac:dyDescent="0.25">
      <c r="A138">
        <v>132</v>
      </c>
      <c r="C138">
        <v>30</v>
      </c>
      <c r="D138">
        <f>368+21</f>
        <v>389</v>
      </c>
    </row>
    <row r="139" spans="1:4" x14ac:dyDescent="0.25">
      <c r="A139">
        <v>133</v>
      </c>
      <c r="C139">
        <v>35</v>
      </c>
      <c r="D139">
        <f>360+183+130+75+321</f>
        <v>1069</v>
      </c>
    </row>
    <row r="140" spans="1:4" x14ac:dyDescent="0.25">
      <c r="A140">
        <v>134</v>
      </c>
      <c r="C140">
        <v>40</v>
      </c>
    </row>
    <row r="141" spans="1:4" x14ac:dyDescent="0.25">
      <c r="A141">
        <v>135</v>
      </c>
      <c r="C141">
        <v>45</v>
      </c>
    </row>
    <row r="142" spans="1:4" x14ac:dyDescent="0.25">
      <c r="A142">
        <v>136</v>
      </c>
      <c r="C142">
        <v>50</v>
      </c>
      <c r="D142">
        <f>95+602+10+175+100</f>
        <v>982</v>
      </c>
    </row>
    <row r="143" spans="1:4" x14ac:dyDescent="0.25">
      <c r="A143">
        <v>137</v>
      </c>
      <c r="B143" t="s">
        <v>50</v>
      </c>
      <c r="C143">
        <v>50</v>
      </c>
      <c r="D143">
        <f>2</f>
        <v>2</v>
      </c>
    </row>
    <row r="144" spans="1:4" x14ac:dyDescent="0.25">
      <c r="A144">
        <v>138</v>
      </c>
      <c r="C144">
        <v>100</v>
      </c>
      <c r="D144">
        <f>5+43</f>
        <v>48</v>
      </c>
    </row>
    <row r="145" spans="1:4" x14ac:dyDescent="0.25">
      <c r="A145">
        <v>139</v>
      </c>
      <c r="C145">
        <v>200</v>
      </c>
    </row>
    <row r="146" spans="1:4" x14ac:dyDescent="0.25">
      <c r="A146">
        <v>140</v>
      </c>
      <c r="C146">
        <v>250</v>
      </c>
      <c r="D146">
        <f>2+19+19+1</f>
        <v>41</v>
      </c>
    </row>
    <row r="147" spans="1:4" x14ac:dyDescent="0.25">
      <c r="A147">
        <v>141</v>
      </c>
      <c r="C147">
        <v>500</v>
      </c>
      <c r="D147">
        <f>49+22+37+2+16</f>
        <v>126</v>
      </c>
    </row>
    <row r="148" spans="1:4" x14ac:dyDescent="0.25">
      <c r="A148">
        <v>142</v>
      </c>
      <c r="C148">
        <v>1000</v>
      </c>
      <c r="D148">
        <f>4+1</f>
        <v>5</v>
      </c>
    </row>
    <row r="149" spans="1:4" x14ac:dyDescent="0.25">
      <c r="A149">
        <v>143</v>
      </c>
      <c r="B149" t="s">
        <v>51</v>
      </c>
      <c r="C149" t="s">
        <v>52</v>
      </c>
    </row>
    <row r="150" spans="1:4" x14ac:dyDescent="0.25">
      <c r="A150">
        <v>144</v>
      </c>
      <c r="C150" t="s">
        <v>53</v>
      </c>
      <c r="D150">
        <f>12+26+2+14</f>
        <v>54</v>
      </c>
    </row>
    <row r="151" spans="1:4" x14ac:dyDescent="0.25">
      <c r="A151">
        <v>145</v>
      </c>
      <c r="C151" t="s">
        <v>54</v>
      </c>
      <c r="D151">
        <f>15+4</f>
        <v>19</v>
      </c>
    </row>
    <row r="152" spans="1:4" x14ac:dyDescent="0.25">
      <c r="A152">
        <v>146</v>
      </c>
      <c r="C152" t="s">
        <v>55</v>
      </c>
      <c r="D152">
        <f>17+5+13</f>
        <v>35</v>
      </c>
    </row>
    <row r="153" spans="1:4" x14ac:dyDescent="0.25">
      <c r="A153">
        <v>147</v>
      </c>
      <c r="C153" t="s">
        <v>56</v>
      </c>
      <c r="D153">
        <f>2+1+16+3</f>
        <v>22</v>
      </c>
    </row>
    <row r="154" spans="1:4" x14ac:dyDescent="0.25">
      <c r="A154">
        <v>148</v>
      </c>
      <c r="C154" t="s">
        <v>57</v>
      </c>
    </row>
    <row r="155" spans="1:4" x14ac:dyDescent="0.25">
      <c r="A155">
        <v>149</v>
      </c>
      <c r="C155" t="s">
        <v>58</v>
      </c>
    </row>
    <row r="156" spans="1:4" x14ac:dyDescent="0.25">
      <c r="A156">
        <v>150</v>
      </c>
      <c r="C156" t="s">
        <v>59</v>
      </c>
    </row>
    <row r="157" spans="1:4" x14ac:dyDescent="0.25">
      <c r="A157">
        <v>151</v>
      </c>
      <c r="B157" t="s">
        <v>60</v>
      </c>
      <c r="C157">
        <v>250</v>
      </c>
      <c r="D157">
        <f>3+16+2</f>
        <v>21</v>
      </c>
    </row>
    <row r="158" spans="1:4" x14ac:dyDescent="0.25">
      <c r="A158">
        <v>152</v>
      </c>
      <c r="C158">
        <v>500</v>
      </c>
      <c r="D158">
        <f>2+2+1+3</f>
        <v>8</v>
      </c>
    </row>
    <row r="159" spans="1:4" x14ac:dyDescent="0.25">
      <c r="A159">
        <v>153</v>
      </c>
      <c r="C159">
        <v>1000</v>
      </c>
      <c r="D159">
        <f>4+1</f>
        <v>5</v>
      </c>
    </row>
    <row r="160" spans="1:4" x14ac:dyDescent="0.25">
      <c r="A160">
        <v>154</v>
      </c>
      <c r="B160" t="s">
        <v>61</v>
      </c>
      <c r="C160">
        <v>250</v>
      </c>
    </row>
    <row r="161" spans="1:4" x14ac:dyDescent="0.25">
      <c r="A161">
        <v>155</v>
      </c>
      <c r="C161">
        <v>300</v>
      </c>
    </row>
    <row r="162" spans="1:4" x14ac:dyDescent="0.25">
      <c r="A162">
        <v>156</v>
      </c>
      <c r="C162">
        <v>500</v>
      </c>
    </row>
    <row r="163" spans="1:4" x14ac:dyDescent="0.25">
      <c r="A163">
        <v>157</v>
      </c>
      <c r="B163" t="s">
        <v>62</v>
      </c>
      <c r="C163" t="s">
        <v>63</v>
      </c>
      <c r="D163">
        <f>21+6</f>
        <v>27</v>
      </c>
    </row>
    <row r="164" spans="1:4" x14ac:dyDescent="0.25">
      <c r="A164">
        <v>158</v>
      </c>
      <c r="C164" t="s">
        <v>64</v>
      </c>
    </row>
    <row r="165" spans="1:4" x14ac:dyDescent="0.25">
      <c r="A165">
        <v>159</v>
      </c>
      <c r="B165" t="s">
        <v>65</v>
      </c>
      <c r="D165">
        <f>1+1</f>
        <v>2</v>
      </c>
    </row>
    <row r="166" spans="1:4" x14ac:dyDescent="0.25">
      <c r="A166">
        <v>160</v>
      </c>
      <c r="B166" t="s">
        <v>66</v>
      </c>
      <c r="D166">
        <f>1+1</f>
        <v>2</v>
      </c>
    </row>
    <row r="167" spans="1:4" x14ac:dyDescent="0.25">
      <c r="A167">
        <v>161</v>
      </c>
      <c r="B167" t="s">
        <v>67</v>
      </c>
      <c r="D167">
        <f>20</f>
        <v>20</v>
      </c>
    </row>
    <row r="168" spans="1:4" x14ac:dyDescent="0.25">
      <c r="A168">
        <v>162</v>
      </c>
      <c r="B168" t="s">
        <v>68</v>
      </c>
      <c r="C168">
        <v>10</v>
      </c>
      <c r="D168">
        <f>97</f>
        <v>97</v>
      </c>
    </row>
    <row r="169" spans="1:4" x14ac:dyDescent="0.25">
      <c r="C169">
        <v>15</v>
      </c>
      <c r="D169">
        <f>21</f>
        <v>21</v>
      </c>
    </row>
    <row r="170" spans="1:4" x14ac:dyDescent="0.25">
      <c r="A170">
        <v>163</v>
      </c>
      <c r="B170" t="s">
        <v>69</v>
      </c>
      <c r="D170">
        <v>43</v>
      </c>
    </row>
    <row r="171" spans="1:4" x14ac:dyDescent="0.25">
      <c r="A171">
        <v>164</v>
      </c>
      <c r="B171" t="s">
        <v>70</v>
      </c>
      <c r="C171">
        <v>250</v>
      </c>
      <c r="D171">
        <f>2</f>
        <v>2</v>
      </c>
    </row>
    <row r="172" spans="1:4" x14ac:dyDescent="0.25">
      <c r="A172">
        <v>165</v>
      </c>
      <c r="C172">
        <v>310</v>
      </c>
      <c r="D172">
        <f>16</f>
        <v>16</v>
      </c>
    </row>
    <row r="173" spans="1:4" x14ac:dyDescent="0.25">
      <c r="A173">
        <v>166</v>
      </c>
      <c r="C173">
        <v>100</v>
      </c>
      <c r="D173">
        <f>3</f>
        <v>3</v>
      </c>
    </row>
    <row r="174" spans="1:4" x14ac:dyDescent="0.25">
      <c r="A174">
        <v>167</v>
      </c>
      <c r="B174" t="s">
        <v>71</v>
      </c>
      <c r="D174">
        <v>6</v>
      </c>
    </row>
    <row r="175" spans="1:4" x14ac:dyDescent="0.25">
      <c r="A175">
        <v>168</v>
      </c>
      <c r="B175" t="s">
        <v>72</v>
      </c>
    </row>
    <row r="176" spans="1:4" x14ac:dyDescent="0.25">
      <c r="A176">
        <v>169</v>
      </c>
      <c r="B176" t="s">
        <v>73</v>
      </c>
    </row>
    <row r="177" spans="1:4" x14ac:dyDescent="0.25">
      <c r="A177">
        <v>170</v>
      </c>
      <c r="B177" t="s">
        <v>75</v>
      </c>
      <c r="D177">
        <f>4+24+8</f>
        <v>36</v>
      </c>
    </row>
  </sheetData>
  <mergeCells count="1">
    <mergeCell ref="D105:D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Khusnan Fadli Nur Ikhsan</dc:creator>
  <cp:lastModifiedBy>Khusnan Fadli Nur Ikhsan</cp:lastModifiedBy>
  <dcterms:created xsi:type="dcterms:W3CDTF">2022-11-02T04:15:59Z</dcterms:created>
  <dcterms:modified xsi:type="dcterms:W3CDTF">2022-11-02T08:35:36Z</dcterms:modified>
</cp:coreProperties>
</file>