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5" windowWidth="15960" windowHeight="18075" activeTab="1"/>
  </bookViews>
  <sheets>
    <sheet name="Summary" sheetId="1" r:id="rId1"/>
    <sheet name="Model" sheetId="2" r:id="rId2"/>
    <sheet name="Players" sheetId="3" r:id="rId3"/>
    <sheet name="Sport n Player List" sheetId="4" r:id="rId4"/>
    <sheet name="Rankings - Men" sheetId="8" r:id="rId5"/>
    <sheet name="Ranking - Women" sheetId="9" r:id="rId6"/>
  </sheets>
  <definedNames>
    <definedName name="_xlnm._FilterDatabase" localSheetId="3" hidden="1">'Sport n Player List'!$A$1:$IU$1</definedName>
  </definedNames>
  <calcPr calcId="145621"/>
</workbook>
</file>

<file path=xl/calcChain.xml><?xml version="1.0" encoding="utf-8"?>
<calcChain xmlns="http://schemas.openxmlformats.org/spreadsheetml/2006/main">
  <c r="F114" i="4" l="1"/>
  <c r="F115" i="4"/>
  <c r="F116" i="4" l="1"/>
  <c r="F117" i="4"/>
  <c r="F118" i="4"/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6" i="2"/>
  <c r="C2" i="1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J316" i="4"/>
  <c r="I316" i="4"/>
  <c r="F316" i="4"/>
  <c r="J315" i="4"/>
  <c r="I315" i="4"/>
  <c r="F315" i="4"/>
  <c r="J314" i="4"/>
  <c r="I314" i="4"/>
  <c r="F314" i="4"/>
  <c r="J313" i="4"/>
  <c r="I313" i="4"/>
  <c r="F313" i="4"/>
  <c r="J312" i="4"/>
  <c r="I312" i="4"/>
  <c r="F312" i="4"/>
  <c r="J311" i="4"/>
  <c r="I311" i="4"/>
  <c r="F311" i="4"/>
  <c r="J310" i="4"/>
  <c r="I310" i="4"/>
  <c r="F310" i="4"/>
  <c r="J308" i="4"/>
  <c r="I308" i="4"/>
  <c r="F308" i="4"/>
  <c r="J307" i="4"/>
  <c r="I307" i="4"/>
  <c r="F307" i="4"/>
  <c r="J305" i="4"/>
  <c r="I305" i="4"/>
  <c r="F305" i="4"/>
  <c r="J303" i="4"/>
  <c r="I303" i="4"/>
  <c r="F303" i="4"/>
  <c r="J302" i="4"/>
  <c r="I302" i="4"/>
  <c r="F302" i="4"/>
  <c r="J301" i="4"/>
  <c r="I301" i="4"/>
  <c r="F301" i="4"/>
  <c r="J300" i="4"/>
  <c r="I300" i="4"/>
  <c r="F300" i="4"/>
  <c r="J299" i="4"/>
  <c r="I299" i="4"/>
  <c r="F299" i="4"/>
  <c r="J297" i="4"/>
  <c r="I297" i="4"/>
  <c r="F297" i="4"/>
  <c r="J296" i="4"/>
  <c r="I296" i="4"/>
  <c r="F296" i="4"/>
  <c r="J295" i="4"/>
  <c r="I295" i="4"/>
  <c r="F295" i="4"/>
  <c r="J294" i="4"/>
  <c r="I294" i="4"/>
  <c r="F294" i="4"/>
  <c r="J287" i="4"/>
  <c r="I287" i="4"/>
  <c r="F287" i="4"/>
  <c r="J286" i="4"/>
  <c r="I286" i="4"/>
  <c r="F286" i="4"/>
  <c r="J285" i="4"/>
  <c r="I285" i="4"/>
  <c r="F285" i="4"/>
  <c r="J284" i="4"/>
  <c r="I284" i="4"/>
  <c r="F284" i="4"/>
  <c r="J283" i="4"/>
  <c r="I283" i="4"/>
  <c r="F283" i="4"/>
  <c r="J282" i="4"/>
  <c r="I282" i="4"/>
  <c r="F282" i="4"/>
  <c r="J281" i="4"/>
  <c r="I281" i="4"/>
  <c r="F281" i="4"/>
  <c r="J280" i="4"/>
  <c r="I280" i="4"/>
  <c r="F280" i="4"/>
  <c r="J279" i="4"/>
  <c r="I279" i="4"/>
  <c r="F279" i="4"/>
  <c r="J278" i="4"/>
  <c r="I278" i="4"/>
  <c r="F278" i="4"/>
  <c r="J277" i="4"/>
  <c r="I277" i="4"/>
  <c r="F277" i="4"/>
  <c r="J276" i="4"/>
  <c r="I276" i="4"/>
  <c r="F276" i="4"/>
  <c r="J275" i="4"/>
  <c r="I275" i="4"/>
  <c r="F275" i="4"/>
  <c r="J273" i="4"/>
  <c r="I273" i="4"/>
  <c r="F273" i="4"/>
  <c r="J272" i="4"/>
  <c r="I272" i="4"/>
  <c r="F272" i="4"/>
  <c r="J268" i="4"/>
  <c r="I268" i="4"/>
  <c r="F268" i="4"/>
  <c r="J267" i="4"/>
  <c r="I267" i="4"/>
  <c r="F267" i="4"/>
  <c r="J261" i="4"/>
  <c r="I261" i="4"/>
  <c r="F261" i="4"/>
  <c r="J260" i="4"/>
  <c r="I260" i="4"/>
  <c r="F260" i="4"/>
  <c r="J259" i="4"/>
  <c r="I259" i="4"/>
  <c r="F259" i="4"/>
  <c r="J258" i="4"/>
  <c r="I258" i="4"/>
  <c r="F258" i="4"/>
  <c r="J256" i="4"/>
  <c r="I256" i="4"/>
  <c r="F256" i="4"/>
  <c r="J255" i="4"/>
  <c r="I255" i="4"/>
  <c r="F255" i="4"/>
  <c r="J250" i="4"/>
  <c r="I250" i="4"/>
  <c r="F250" i="4"/>
  <c r="J249" i="4"/>
  <c r="I249" i="4"/>
  <c r="F249" i="4"/>
  <c r="J248" i="4"/>
  <c r="I248" i="4"/>
  <c r="F248" i="4"/>
  <c r="J247" i="4"/>
  <c r="I247" i="4"/>
  <c r="F247" i="4"/>
  <c r="J246" i="4"/>
  <c r="I246" i="4"/>
  <c r="F246" i="4"/>
  <c r="J244" i="4"/>
  <c r="I244" i="4"/>
  <c r="F244" i="4"/>
  <c r="J243" i="4"/>
  <c r="I243" i="4"/>
  <c r="F243" i="4"/>
  <c r="J242" i="4"/>
  <c r="I242" i="4"/>
  <c r="F242" i="4"/>
  <c r="J241" i="4"/>
  <c r="I241" i="4"/>
  <c r="F241" i="4"/>
  <c r="J240" i="4"/>
  <c r="I240" i="4"/>
  <c r="F240" i="4"/>
  <c r="J239" i="4"/>
  <c r="I239" i="4"/>
  <c r="F239" i="4"/>
  <c r="J232" i="4"/>
  <c r="I232" i="4"/>
  <c r="F232" i="4"/>
  <c r="J231" i="4"/>
  <c r="I231" i="4"/>
  <c r="F231" i="4"/>
  <c r="J230" i="4"/>
  <c r="I230" i="4"/>
  <c r="F230" i="4"/>
  <c r="J229" i="4"/>
  <c r="I229" i="4"/>
  <c r="F229" i="4"/>
  <c r="J226" i="4"/>
  <c r="I226" i="4"/>
  <c r="F226" i="4"/>
  <c r="J225" i="4"/>
  <c r="I225" i="4"/>
  <c r="F225" i="4"/>
  <c r="J224" i="4"/>
  <c r="I224" i="4"/>
  <c r="F224" i="4"/>
  <c r="J223" i="4"/>
  <c r="I223" i="4"/>
  <c r="F223" i="4"/>
  <c r="J222" i="4"/>
  <c r="I222" i="4"/>
  <c r="F222" i="4"/>
  <c r="J221" i="4"/>
  <c r="I221" i="4"/>
  <c r="F221" i="4"/>
  <c r="J220" i="4"/>
  <c r="I220" i="4"/>
  <c r="F220" i="4"/>
  <c r="J219" i="4"/>
  <c r="I219" i="4"/>
  <c r="F219" i="4"/>
  <c r="J218" i="4"/>
  <c r="I218" i="4"/>
  <c r="F218" i="4"/>
  <c r="J217" i="4"/>
  <c r="I217" i="4"/>
  <c r="F217" i="4"/>
  <c r="J216" i="4"/>
  <c r="I216" i="4"/>
  <c r="F216" i="4"/>
  <c r="J215" i="4"/>
  <c r="I215" i="4"/>
  <c r="F215" i="4"/>
  <c r="J214" i="4"/>
  <c r="I214" i="4"/>
  <c r="F214" i="4"/>
  <c r="J213" i="4"/>
  <c r="I213" i="4"/>
  <c r="F213" i="4"/>
  <c r="J212" i="4"/>
  <c r="I212" i="4"/>
  <c r="F212" i="4"/>
  <c r="J211" i="4"/>
  <c r="I211" i="4"/>
  <c r="F211" i="4"/>
  <c r="J210" i="4"/>
  <c r="I210" i="4"/>
  <c r="F210" i="4"/>
  <c r="J209" i="4"/>
  <c r="I209" i="4"/>
  <c r="F209" i="4"/>
  <c r="J208" i="4"/>
  <c r="I208" i="4"/>
  <c r="F208" i="4"/>
  <c r="J207" i="4"/>
  <c r="I207" i="4"/>
  <c r="F207" i="4"/>
  <c r="J206" i="4"/>
  <c r="I206" i="4"/>
  <c r="F206" i="4"/>
  <c r="J205" i="4"/>
  <c r="I205" i="4"/>
  <c r="F205" i="4"/>
  <c r="J204" i="4"/>
  <c r="I204" i="4"/>
  <c r="F204" i="4"/>
  <c r="J203" i="4"/>
  <c r="I203" i="4"/>
  <c r="F203" i="4"/>
  <c r="J202" i="4"/>
  <c r="I202" i="4"/>
  <c r="F202" i="4"/>
  <c r="J201" i="4"/>
  <c r="I201" i="4"/>
  <c r="F201" i="4"/>
  <c r="J200" i="4"/>
  <c r="I200" i="4"/>
  <c r="F200" i="4"/>
  <c r="J199" i="4"/>
  <c r="I199" i="4"/>
  <c r="F199" i="4"/>
  <c r="J198" i="4"/>
  <c r="I198" i="4"/>
  <c r="F198" i="4"/>
  <c r="J197" i="4"/>
  <c r="I197" i="4"/>
  <c r="F197" i="4"/>
  <c r="J194" i="4"/>
  <c r="I194" i="4"/>
  <c r="F194" i="4"/>
  <c r="J193" i="4"/>
  <c r="I193" i="4"/>
  <c r="F193" i="4"/>
  <c r="J192" i="4"/>
  <c r="I192" i="4"/>
  <c r="F192" i="4"/>
  <c r="J191" i="4"/>
  <c r="I191" i="4"/>
  <c r="F191" i="4"/>
  <c r="J190" i="4"/>
  <c r="I190" i="4"/>
  <c r="F190" i="4"/>
  <c r="J189" i="4"/>
  <c r="I189" i="4"/>
  <c r="F189" i="4"/>
  <c r="J188" i="4"/>
  <c r="I188" i="4"/>
  <c r="F188" i="4"/>
  <c r="J187" i="4"/>
  <c r="I187" i="4"/>
  <c r="F187" i="4"/>
  <c r="J185" i="4"/>
  <c r="I185" i="4"/>
  <c r="F185" i="4"/>
  <c r="J184" i="4"/>
  <c r="I184" i="4"/>
  <c r="F184" i="4"/>
  <c r="J183" i="4"/>
  <c r="I183" i="4"/>
  <c r="F183" i="4"/>
  <c r="J182" i="4"/>
  <c r="I182" i="4"/>
  <c r="F182" i="4"/>
  <c r="J181" i="4"/>
  <c r="I181" i="4"/>
  <c r="F181" i="4"/>
  <c r="J180" i="4"/>
  <c r="I180" i="4"/>
  <c r="F180" i="4"/>
  <c r="J179" i="4"/>
  <c r="I179" i="4"/>
  <c r="F179" i="4"/>
  <c r="J178" i="4"/>
  <c r="I178" i="4"/>
  <c r="F178" i="4"/>
  <c r="J177" i="4"/>
  <c r="I177" i="4"/>
  <c r="F177" i="4"/>
  <c r="J176" i="4"/>
  <c r="I176" i="4"/>
  <c r="F176" i="4"/>
  <c r="J175" i="4"/>
  <c r="I175" i="4"/>
  <c r="F175" i="4"/>
  <c r="J174" i="4"/>
  <c r="I174" i="4"/>
  <c r="F174" i="4"/>
  <c r="J173" i="4"/>
  <c r="I173" i="4"/>
  <c r="F173" i="4"/>
  <c r="J172" i="4"/>
  <c r="I172" i="4"/>
  <c r="F172" i="4"/>
  <c r="J171" i="4"/>
  <c r="I171" i="4"/>
  <c r="F171" i="4"/>
  <c r="J164" i="4"/>
  <c r="I164" i="4"/>
  <c r="F164" i="4"/>
  <c r="J163" i="4"/>
  <c r="I163" i="4"/>
  <c r="F163" i="4"/>
  <c r="J162" i="4"/>
  <c r="I162" i="4"/>
  <c r="F162" i="4"/>
  <c r="J161" i="4"/>
  <c r="I161" i="4"/>
  <c r="F161" i="4"/>
  <c r="J158" i="4"/>
  <c r="I158" i="4"/>
  <c r="F158" i="4"/>
  <c r="J157" i="4"/>
  <c r="I157" i="4"/>
  <c r="F157" i="4"/>
  <c r="J154" i="4"/>
  <c r="I154" i="4"/>
  <c r="F154" i="4"/>
  <c r="J153" i="4"/>
  <c r="I153" i="4"/>
  <c r="F153" i="4"/>
  <c r="J152" i="4"/>
  <c r="I152" i="4"/>
  <c r="F152" i="4"/>
  <c r="J142" i="4"/>
  <c r="I142" i="4"/>
  <c r="F142" i="4"/>
  <c r="J141" i="4"/>
  <c r="I141" i="4"/>
  <c r="F141" i="4"/>
  <c r="J140" i="4"/>
  <c r="I140" i="4"/>
  <c r="F140" i="4"/>
  <c r="J139" i="4"/>
  <c r="I139" i="4"/>
  <c r="F139" i="4"/>
  <c r="J138" i="4"/>
  <c r="I138" i="4"/>
  <c r="F138" i="4"/>
  <c r="J137" i="4"/>
  <c r="I137" i="4"/>
  <c r="F137" i="4"/>
  <c r="J130" i="4"/>
  <c r="I130" i="4"/>
  <c r="F130" i="4"/>
  <c r="J129" i="4"/>
  <c r="I129" i="4"/>
  <c r="F129" i="4"/>
  <c r="J128" i="4"/>
  <c r="I128" i="4"/>
  <c r="F128" i="4"/>
  <c r="J127" i="4"/>
  <c r="I127" i="4"/>
  <c r="F127" i="4"/>
  <c r="J126" i="4"/>
  <c r="I126" i="4"/>
  <c r="F126" i="4"/>
  <c r="J125" i="4"/>
  <c r="I125" i="4"/>
  <c r="F125" i="4"/>
  <c r="J124" i="4"/>
  <c r="I124" i="4"/>
  <c r="F124" i="4"/>
  <c r="J113" i="4"/>
  <c r="I113" i="4"/>
  <c r="F113" i="4"/>
  <c r="J112" i="4"/>
  <c r="I112" i="4"/>
  <c r="F112" i="4"/>
  <c r="J111" i="4"/>
  <c r="I111" i="4"/>
  <c r="F111" i="4"/>
  <c r="J110" i="4"/>
  <c r="I110" i="4"/>
  <c r="F110" i="4"/>
  <c r="J109" i="4"/>
  <c r="I109" i="4"/>
  <c r="F109" i="4"/>
  <c r="J108" i="4"/>
  <c r="I108" i="4"/>
  <c r="F108" i="4"/>
  <c r="J107" i="4"/>
  <c r="I107" i="4"/>
  <c r="F107" i="4"/>
  <c r="J106" i="4"/>
  <c r="I106" i="4"/>
  <c r="F106" i="4"/>
  <c r="J105" i="4"/>
  <c r="I105" i="4"/>
  <c r="F105" i="4"/>
  <c r="J104" i="4"/>
  <c r="I104" i="4"/>
  <c r="F104" i="4"/>
  <c r="J103" i="4"/>
  <c r="I103" i="4"/>
  <c r="F103" i="4"/>
  <c r="J102" i="4"/>
  <c r="I102" i="4"/>
  <c r="F102" i="4"/>
  <c r="J101" i="4"/>
  <c r="I101" i="4"/>
  <c r="F101" i="4"/>
  <c r="J100" i="4"/>
  <c r="I100" i="4"/>
  <c r="F100" i="4"/>
  <c r="J99" i="4"/>
  <c r="I99" i="4"/>
  <c r="F99" i="4"/>
  <c r="J98" i="4"/>
  <c r="I98" i="4"/>
  <c r="F98" i="4"/>
  <c r="J90" i="4"/>
  <c r="I90" i="4"/>
  <c r="F90" i="4"/>
  <c r="J85" i="4"/>
  <c r="I85" i="4"/>
  <c r="F85" i="4"/>
  <c r="J84" i="4"/>
  <c r="I84" i="4"/>
  <c r="F84" i="4"/>
  <c r="J79" i="4"/>
  <c r="I79" i="4"/>
  <c r="F79" i="4"/>
  <c r="J78" i="4"/>
  <c r="I78" i="4"/>
  <c r="F78" i="4"/>
  <c r="J77" i="4"/>
  <c r="I77" i="4"/>
  <c r="F77" i="4"/>
  <c r="J68" i="4"/>
  <c r="I68" i="4"/>
  <c r="F68" i="4"/>
  <c r="J67" i="4"/>
  <c r="I67" i="4"/>
  <c r="F67" i="4"/>
  <c r="J66" i="4"/>
  <c r="I66" i="4"/>
  <c r="F66" i="4"/>
  <c r="J65" i="4"/>
  <c r="I65" i="4"/>
  <c r="F65" i="4"/>
  <c r="J64" i="4"/>
  <c r="I64" i="4"/>
  <c r="F64" i="4"/>
  <c r="J63" i="4"/>
  <c r="I63" i="4"/>
  <c r="F63" i="4"/>
  <c r="J62" i="4"/>
  <c r="I62" i="4"/>
  <c r="F62" i="4"/>
  <c r="J61" i="4"/>
  <c r="I61" i="4"/>
  <c r="F61" i="4"/>
  <c r="J60" i="4"/>
  <c r="I60" i="4"/>
  <c r="F60" i="4"/>
  <c r="J59" i="4"/>
  <c r="I59" i="4"/>
  <c r="F59" i="4"/>
  <c r="J58" i="4"/>
  <c r="I58" i="4"/>
  <c r="F58" i="4"/>
  <c r="J57" i="4"/>
  <c r="I57" i="4"/>
  <c r="F57" i="4"/>
  <c r="J56" i="4"/>
  <c r="I56" i="4"/>
  <c r="F56" i="4"/>
  <c r="J55" i="4"/>
  <c r="I55" i="4"/>
  <c r="F55" i="4"/>
  <c r="J54" i="4"/>
  <c r="I54" i="4"/>
  <c r="F54" i="4"/>
  <c r="J53" i="4"/>
  <c r="I53" i="4"/>
  <c r="F53" i="4"/>
  <c r="J52" i="4"/>
  <c r="I52" i="4"/>
  <c r="F52" i="4"/>
  <c r="J51" i="4"/>
  <c r="I51" i="4"/>
  <c r="F51" i="4"/>
  <c r="J50" i="4"/>
  <c r="I50" i="4"/>
  <c r="F50" i="4"/>
  <c r="J49" i="4"/>
  <c r="I49" i="4"/>
  <c r="F49" i="4"/>
  <c r="I48" i="4"/>
  <c r="F48" i="4"/>
  <c r="I47" i="4"/>
  <c r="F47" i="4"/>
  <c r="J46" i="4"/>
  <c r="I46" i="4"/>
  <c r="F46" i="4"/>
  <c r="J45" i="4"/>
  <c r="I45" i="4"/>
  <c r="F45" i="4"/>
  <c r="J44" i="4"/>
  <c r="I44" i="4"/>
  <c r="F44" i="4"/>
  <c r="J43" i="4"/>
  <c r="I43" i="4"/>
  <c r="F43" i="4"/>
  <c r="J42" i="4"/>
  <c r="I42" i="4"/>
  <c r="F42" i="4"/>
  <c r="J41" i="4"/>
  <c r="I41" i="4"/>
  <c r="F41" i="4"/>
  <c r="J40" i="4"/>
  <c r="I40" i="4"/>
  <c r="F40" i="4"/>
  <c r="J39" i="4"/>
  <c r="I39" i="4"/>
  <c r="F39" i="4"/>
  <c r="J38" i="4"/>
  <c r="I38" i="4"/>
  <c r="F38" i="4"/>
  <c r="J37" i="4"/>
  <c r="I37" i="4"/>
  <c r="F37" i="4"/>
  <c r="J36" i="4"/>
  <c r="I36" i="4"/>
  <c r="F36" i="4"/>
  <c r="J35" i="4"/>
  <c r="I35" i="4"/>
  <c r="F35" i="4"/>
  <c r="J34" i="4"/>
  <c r="I34" i="4"/>
  <c r="F34" i="4"/>
  <c r="J33" i="4"/>
  <c r="I33" i="4"/>
  <c r="F33" i="4"/>
  <c r="J32" i="4"/>
  <c r="I32" i="4"/>
  <c r="F32" i="4"/>
  <c r="J31" i="4"/>
  <c r="I31" i="4"/>
  <c r="F31" i="4"/>
  <c r="J30" i="4"/>
  <c r="I30" i="4"/>
  <c r="F30" i="4"/>
  <c r="J29" i="4"/>
  <c r="I29" i="4"/>
  <c r="F29" i="4"/>
  <c r="J28" i="4"/>
  <c r="I28" i="4"/>
  <c r="F28" i="4"/>
  <c r="J27" i="4"/>
  <c r="I27" i="4"/>
  <c r="F27" i="4"/>
  <c r="J26" i="4"/>
  <c r="I26" i="4"/>
  <c r="F26" i="4"/>
  <c r="J25" i="4"/>
  <c r="I25" i="4"/>
  <c r="F25" i="4"/>
  <c r="J24" i="4"/>
  <c r="I24" i="4"/>
  <c r="F24" i="4"/>
  <c r="J23" i="4"/>
  <c r="I23" i="4"/>
  <c r="F23" i="4"/>
  <c r="J22" i="4"/>
  <c r="I22" i="4"/>
  <c r="F22" i="4"/>
  <c r="J21" i="4"/>
  <c r="I21" i="4"/>
  <c r="F21" i="4"/>
  <c r="J20" i="4"/>
  <c r="I20" i="4"/>
  <c r="F20" i="4"/>
  <c r="J19" i="4"/>
  <c r="I19" i="4"/>
  <c r="F19" i="4"/>
  <c r="J18" i="4"/>
  <c r="I18" i="4"/>
  <c r="F18" i="4"/>
  <c r="J17" i="4"/>
  <c r="I17" i="4"/>
  <c r="F17" i="4"/>
  <c r="J14" i="4"/>
  <c r="I14" i="4"/>
  <c r="F14" i="4"/>
  <c r="J13" i="4"/>
  <c r="I13" i="4"/>
  <c r="F13" i="4"/>
  <c r="J12" i="4"/>
  <c r="I12" i="4"/>
  <c r="F12" i="4"/>
  <c r="J10" i="4"/>
  <c r="I10" i="4"/>
  <c r="F10" i="4"/>
  <c r="J9" i="4"/>
  <c r="I9" i="4"/>
  <c r="F9" i="4"/>
  <c r="J8" i="4"/>
  <c r="I8" i="4"/>
  <c r="F8" i="4"/>
  <c r="J7" i="4"/>
  <c r="I7" i="4"/>
  <c r="F7" i="4"/>
  <c r="J5" i="4"/>
  <c r="I5" i="4"/>
  <c r="F5" i="4"/>
  <c r="J4" i="4"/>
  <c r="I4" i="4"/>
  <c r="F4" i="4"/>
  <c r="J3" i="4"/>
  <c r="I3" i="4"/>
  <c r="F3" i="4"/>
  <c r="J2" i="4"/>
  <c r="I2" i="4"/>
  <c r="F2" i="4"/>
  <c r="J271" i="4"/>
  <c r="I271" i="4"/>
  <c r="F271" i="4"/>
  <c r="J270" i="4"/>
  <c r="I270" i="4"/>
  <c r="F270" i="4"/>
  <c r="J269" i="4"/>
  <c r="I269" i="4"/>
  <c r="F269" i="4"/>
  <c r="J148" i="4"/>
  <c r="I148" i="4"/>
  <c r="F148" i="4"/>
  <c r="J147" i="4"/>
  <c r="I147" i="4"/>
  <c r="F147" i="4"/>
  <c r="J146" i="4"/>
  <c r="I146" i="4"/>
  <c r="F146" i="4"/>
  <c r="J145" i="4"/>
  <c r="I145" i="4"/>
  <c r="F145" i="4"/>
  <c r="J144" i="4"/>
  <c r="I144" i="4"/>
  <c r="F144" i="4"/>
  <c r="J143" i="4"/>
  <c r="I143" i="4"/>
  <c r="F143" i="4"/>
  <c r="I309" i="4"/>
  <c r="F309" i="4"/>
  <c r="I306" i="4"/>
  <c r="F306" i="4"/>
  <c r="I304" i="4"/>
  <c r="F304" i="4"/>
  <c r="I298" i="4"/>
  <c r="F298" i="4"/>
  <c r="I293" i="4"/>
  <c r="F293" i="4"/>
  <c r="I292" i="4"/>
  <c r="F292" i="4"/>
  <c r="I291" i="4"/>
  <c r="F291" i="4"/>
  <c r="I290" i="4"/>
  <c r="F290" i="4"/>
  <c r="I289" i="4"/>
  <c r="F289" i="4"/>
  <c r="I288" i="4"/>
  <c r="F288" i="4"/>
  <c r="I274" i="4"/>
  <c r="F274" i="4"/>
  <c r="I266" i="4"/>
  <c r="F266" i="4"/>
  <c r="I265" i="4"/>
  <c r="F265" i="4"/>
  <c r="I264" i="4"/>
  <c r="F264" i="4"/>
  <c r="I263" i="4"/>
  <c r="F263" i="4"/>
  <c r="I262" i="4"/>
  <c r="F262" i="4"/>
  <c r="I257" i="4"/>
  <c r="F257" i="4"/>
  <c r="I254" i="4"/>
  <c r="F254" i="4"/>
  <c r="I253" i="4"/>
  <c r="F253" i="4"/>
  <c r="I252" i="4"/>
  <c r="F252" i="4"/>
  <c r="I251" i="4"/>
  <c r="F251" i="4"/>
  <c r="I245" i="4"/>
  <c r="F245" i="4"/>
  <c r="J238" i="4"/>
  <c r="I238" i="4"/>
  <c r="F238" i="4"/>
  <c r="J237" i="4"/>
  <c r="I237" i="4"/>
  <c r="F237" i="4"/>
  <c r="J236" i="4"/>
  <c r="I236" i="4"/>
  <c r="F236" i="4"/>
  <c r="J235" i="4"/>
  <c r="I235" i="4"/>
  <c r="F235" i="4"/>
  <c r="J234" i="4"/>
  <c r="I234" i="4"/>
  <c r="F234" i="4"/>
  <c r="J233" i="4"/>
  <c r="I233" i="4"/>
  <c r="F233" i="4"/>
  <c r="I228" i="4"/>
  <c r="F228" i="4"/>
  <c r="I227" i="4"/>
  <c r="F227" i="4"/>
  <c r="I196" i="4"/>
  <c r="F196" i="4"/>
  <c r="I195" i="4"/>
  <c r="F195" i="4"/>
  <c r="I186" i="4"/>
  <c r="F186" i="4"/>
  <c r="I170" i="4"/>
  <c r="F170" i="4"/>
  <c r="I169" i="4"/>
  <c r="F169" i="4"/>
  <c r="I168" i="4"/>
  <c r="F168" i="4"/>
  <c r="I167" i="4"/>
  <c r="F167" i="4"/>
  <c r="I166" i="4"/>
  <c r="F166" i="4"/>
  <c r="I165" i="4"/>
  <c r="F165" i="4"/>
  <c r="I160" i="4"/>
  <c r="F160" i="4"/>
  <c r="I156" i="4"/>
  <c r="F156" i="4"/>
  <c r="I155" i="4"/>
  <c r="F155" i="4"/>
  <c r="I151" i="4"/>
  <c r="F151" i="4"/>
  <c r="I150" i="4"/>
  <c r="F150" i="4"/>
  <c r="I149" i="4"/>
  <c r="F149" i="4"/>
  <c r="I136" i="4"/>
  <c r="F136" i="4"/>
  <c r="I135" i="4"/>
  <c r="F135" i="4"/>
  <c r="I134" i="4"/>
  <c r="F134" i="4"/>
  <c r="J133" i="4"/>
  <c r="I133" i="4"/>
  <c r="F133" i="4"/>
  <c r="J132" i="4"/>
  <c r="I132" i="4"/>
  <c r="F132" i="4"/>
  <c r="J131" i="4"/>
  <c r="I131" i="4"/>
  <c r="F131" i="4"/>
  <c r="F123" i="4"/>
  <c r="F122" i="4"/>
  <c r="F121" i="4"/>
  <c r="F120" i="4"/>
  <c r="F119" i="4"/>
  <c r="I97" i="4"/>
  <c r="F97" i="4"/>
  <c r="I96" i="4"/>
  <c r="F96" i="4"/>
  <c r="I89" i="4"/>
  <c r="F89" i="4"/>
  <c r="I88" i="4"/>
  <c r="F88" i="4"/>
  <c r="I87" i="4"/>
  <c r="F87" i="4"/>
  <c r="I86" i="4"/>
  <c r="F86" i="4"/>
  <c r="I83" i="4"/>
  <c r="F83" i="4"/>
  <c r="I82" i="4"/>
  <c r="F82" i="4"/>
  <c r="I81" i="4"/>
  <c r="F81" i="4"/>
  <c r="I80" i="4"/>
  <c r="F80" i="4"/>
  <c r="I76" i="4"/>
  <c r="F76" i="4"/>
  <c r="I75" i="4"/>
  <c r="F75" i="4"/>
  <c r="I71" i="4"/>
  <c r="F71" i="4"/>
  <c r="I70" i="4"/>
  <c r="F70" i="4"/>
  <c r="I69" i="4"/>
  <c r="F69" i="4"/>
  <c r="I16" i="4"/>
  <c r="F16" i="4"/>
  <c r="I15" i="4"/>
  <c r="F15" i="4"/>
  <c r="I11" i="4"/>
  <c r="F11" i="4"/>
  <c r="I6" i="4"/>
  <c r="F6" i="4"/>
  <c r="J159" i="4"/>
  <c r="I159" i="4"/>
  <c r="F159" i="4"/>
  <c r="J95" i="4"/>
  <c r="I95" i="4"/>
  <c r="F95" i="4"/>
  <c r="J94" i="4"/>
  <c r="I94" i="4"/>
  <c r="F94" i="4"/>
  <c r="J93" i="4"/>
  <c r="I93" i="4"/>
  <c r="F93" i="4"/>
  <c r="J92" i="4"/>
  <c r="I92" i="4"/>
  <c r="F92" i="4"/>
  <c r="J91" i="4"/>
  <c r="I91" i="4"/>
  <c r="F91" i="4"/>
  <c r="J74" i="4"/>
  <c r="I74" i="4"/>
  <c r="F74" i="4"/>
  <c r="J73" i="4"/>
  <c r="I73" i="4"/>
  <c r="F73" i="4"/>
  <c r="J72" i="4"/>
  <c r="I72" i="4"/>
  <c r="F72" i="4"/>
  <c r="G168" i="3"/>
  <c r="F168" i="3"/>
  <c r="B168" i="3"/>
  <c r="F167" i="3"/>
  <c r="G167" i="3" s="1"/>
  <c r="K167" i="3" s="1"/>
  <c r="B167" i="3"/>
  <c r="G166" i="3"/>
  <c r="F166" i="3"/>
  <c r="B166" i="3"/>
  <c r="F165" i="3"/>
  <c r="G165" i="3" s="1"/>
  <c r="B165" i="3"/>
  <c r="G164" i="3"/>
  <c r="F164" i="3"/>
  <c r="B164" i="3"/>
  <c r="K163" i="3"/>
  <c r="F163" i="3"/>
  <c r="G163" i="3" s="1"/>
  <c r="B163" i="3"/>
  <c r="G162" i="3"/>
  <c r="F162" i="3"/>
  <c r="B162" i="3"/>
  <c r="G161" i="3"/>
  <c r="F161" i="3"/>
  <c r="B161" i="3"/>
  <c r="K160" i="3"/>
  <c r="G160" i="3"/>
  <c r="F160" i="3"/>
  <c r="K159" i="3"/>
  <c r="G159" i="3"/>
  <c r="F159" i="3"/>
  <c r="K158" i="3"/>
  <c r="G158" i="3"/>
  <c r="F158" i="3"/>
  <c r="K157" i="3"/>
  <c r="G157" i="3"/>
  <c r="F157" i="3"/>
  <c r="K156" i="3"/>
  <c r="G156" i="3"/>
  <c r="F156" i="3"/>
  <c r="B156" i="3"/>
  <c r="K155" i="3"/>
  <c r="F155" i="3"/>
  <c r="G155" i="3" s="1"/>
  <c r="K154" i="3"/>
  <c r="F154" i="3"/>
  <c r="G154" i="3" s="1"/>
  <c r="F153" i="3"/>
  <c r="G153" i="3" s="1"/>
  <c r="F152" i="3"/>
  <c r="G152" i="3" s="1"/>
  <c r="K151" i="3"/>
  <c r="F151" i="3"/>
  <c r="G151" i="3" s="1"/>
  <c r="K150" i="3"/>
  <c r="F150" i="3"/>
  <c r="G150" i="3" s="1"/>
  <c r="F149" i="3"/>
  <c r="G149" i="3" s="1"/>
  <c r="K149" i="3" s="1"/>
  <c r="F148" i="3"/>
  <c r="G148" i="3" s="1"/>
  <c r="K147" i="3"/>
  <c r="F147" i="3"/>
  <c r="G147" i="3" s="1"/>
  <c r="K146" i="3"/>
  <c r="F146" i="3"/>
  <c r="G146" i="3" s="1"/>
  <c r="B146" i="3"/>
  <c r="K145" i="3"/>
  <c r="G145" i="3"/>
  <c r="F145" i="3"/>
  <c r="B145" i="3"/>
  <c r="G144" i="3"/>
  <c r="K144" i="3" s="1"/>
  <c r="F144" i="3"/>
  <c r="B144" i="3"/>
  <c r="K143" i="3"/>
  <c r="G143" i="3"/>
  <c r="F143" i="3"/>
  <c r="B143" i="3"/>
  <c r="K142" i="3"/>
  <c r="F142" i="3"/>
  <c r="G142" i="3" s="1"/>
  <c r="B142" i="3"/>
  <c r="K141" i="3"/>
  <c r="F141" i="3"/>
  <c r="G141" i="3" s="1"/>
  <c r="B141" i="3"/>
  <c r="F140" i="3"/>
  <c r="G140" i="3" s="1"/>
  <c r="K140" i="3" s="1"/>
  <c r="B140" i="3"/>
  <c r="K139" i="3"/>
  <c r="G139" i="3"/>
  <c r="F139" i="3"/>
  <c r="B139" i="3"/>
  <c r="F138" i="3"/>
  <c r="G138" i="3" s="1"/>
  <c r="K137" i="3"/>
  <c r="F137" i="3"/>
  <c r="G137" i="3" s="1"/>
  <c r="K136" i="3"/>
  <c r="F136" i="3"/>
  <c r="G136" i="3" s="1"/>
  <c r="F135" i="3"/>
  <c r="G135" i="3" s="1"/>
  <c r="K135" i="3" s="1"/>
  <c r="F134" i="3"/>
  <c r="G134" i="3" s="1"/>
  <c r="K133" i="3"/>
  <c r="F133" i="3"/>
  <c r="G133" i="3" s="1"/>
  <c r="K132" i="3"/>
  <c r="F132" i="3"/>
  <c r="G132" i="3" s="1"/>
  <c r="F131" i="3"/>
  <c r="G131" i="3" s="1"/>
  <c r="K131" i="3" s="1"/>
  <c r="F130" i="3"/>
  <c r="G130" i="3" s="1"/>
  <c r="K129" i="3"/>
  <c r="F129" i="3"/>
  <c r="G129" i="3" s="1"/>
  <c r="K128" i="3"/>
  <c r="F128" i="3"/>
  <c r="G128" i="3" s="1"/>
  <c r="F127" i="3"/>
  <c r="G127" i="3" s="1"/>
  <c r="K127" i="3" s="1"/>
  <c r="F126" i="3"/>
  <c r="G126" i="3" s="1"/>
  <c r="K125" i="3"/>
  <c r="F125" i="3"/>
  <c r="G125" i="3" s="1"/>
  <c r="B125" i="3"/>
  <c r="G124" i="3"/>
  <c r="F124" i="3"/>
  <c r="B124" i="3"/>
  <c r="G123" i="3"/>
  <c r="F123" i="3"/>
  <c r="B123" i="3"/>
  <c r="F122" i="3"/>
  <c r="G122" i="3" s="1"/>
  <c r="B122" i="3"/>
  <c r="F121" i="3"/>
  <c r="G121" i="3" s="1"/>
  <c r="F120" i="3"/>
  <c r="G120" i="3" s="1"/>
  <c r="F119" i="3"/>
  <c r="G119" i="3" s="1"/>
  <c r="K118" i="3"/>
  <c r="F118" i="3"/>
  <c r="G118" i="3" s="1"/>
  <c r="F117" i="3"/>
  <c r="G117" i="3" s="1"/>
  <c r="K116" i="3"/>
  <c r="F116" i="3"/>
  <c r="G116" i="3" s="1"/>
  <c r="F115" i="3"/>
  <c r="G115" i="3" s="1"/>
  <c r="F114" i="3"/>
  <c r="G114" i="3" s="1"/>
  <c r="F113" i="3"/>
  <c r="G113" i="3" s="1"/>
  <c r="F112" i="3"/>
  <c r="G112" i="3" s="1"/>
  <c r="F111" i="3"/>
  <c r="G111" i="3" s="1"/>
  <c r="K110" i="3"/>
  <c r="F110" i="3"/>
  <c r="G110" i="3" s="1"/>
  <c r="F109" i="3"/>
  <c r="G109" i="3" s="1"/>
  <c r="F108" i="3"/>
  <c r="G108" i="3" s="1"/>
  <c r="F107" i="3"/>
  <c r="G107" i="3" s="1"/>
  <c r="K106" i="3"/>
  <c r="F106" i="3"/>
  <c r="G106" i="3" s="1"/>
  <c r="B106" i="3"/>
  <c r="F105" i="3"/>
  <c r="G105" i="3" s="1"/>
  <c r="G104" i="3"/>
  <c r="F104" i="3"/>
  <c r="F103" i="3"/>
  <c r="G103" i="3" s="1"/>
  <c r="G102" i="3"/>
  <c r="F102" i="3"/>
  <c r="F101" i="3"/>
  <c r="G101" i="3" s="1"/>
  <c r="G100" i="3"/>
  <c r="F100" i="3"/>
  <c r="F99" i="3"/>
  <c r="G99" i="3" s="1"/>
  <c r="G98" i="3"/>
  <c r="F98" i="3"/>
  <c r="F97" i="3"/>
  <c r="G97" i="3" s="1"/>
  <c r="G96" i="3"/>
  <c r="F96" i="3"/>
  <c r="F95" i="3"/>
  <c r="G95" i="3" s="1"/>
  <c r="G94" i="3"/>
  <c r="F94" i="3"/>
  <c r="F93" i="3"/>
  <c r="G93" i="3" s="1"/>
  <c r="G92" i="3"/>
  <c r="F92" i="3"/>
  <c r="F91" i="3"/>
  <c r="G91" i="3" s="1"/>
  <c r="G90" i="3"/>
  <c r="F90" i="3"/>
  <c r="F89" i="3"/>
  <c r="G89" i="3" s="1"/>
  <c r="G88" i="3"/>
  <c r="F88" i="3"/>
  <c r="F87" i="3"/>
  <c r="G87" i="3" s="1"/>
  <c r="B87" i="3"/>
  <c r="G86" i="3"/>
  <c r="F86" i="3"/>
  <c r="G85" i="3"/>
  <c r="K85" i="3" s="1"/>
  <c r="F85" i="3"/>
  <c r="G84" i="3"/>
  <c r="F84" i="3"/>
  <c r="B84" i="3"/>
  <c r="K83" i="3"/>
  <c r="F83" i="3"/>
  <c r="G83" i="3" s="1"/>
  <c r="F82" i="3"/>
  <c r="G82" i="3" s="1"/>
  <c r="F81" i="3"/>
  <c r="G81" i="3" s="1"/>
  <c r="F80" i="3"/>
  <c r="G80" i="3" s="1"/>
  <c r="K79" i="3"/>
  <c r="F79" i="3"/>
  <c r="G79" i="3" s="1"/>
  <c r="F78" i="3"/>
  <c r="G78" i="3" s="1"/>
  <c r="K78" i="3" s="1"/>
  <c r="F77" i="3"/>
  <c r="G77" i="3" s="1"/>
  <c r="B77" i="3"/>
  <c r="F76" i="3"/>
  <c r="G76" i="3" s="1"/>
  <c r="F75" i="3"/>
  <c r="G75" i="3" s="1"/>
  <c r="F74" i="3"/>
  <c r="G74" i="3" s="1"/>
  <c r="K73" i="3"/>
  <c r="F73" i="3"/>
  <c r="G73" i="3" s="1"/>
  <c r="F72" i="3"/>
  <c r="G72" i="3" s="1"/>
  <c r="K71" i="3"/>
  <c r="F71" i="3"/>
  <c r="G71" i="3" s="1"/>
  <c r="F70" i="3"/>
  <c r="G70" i="3" s="1"/>
  <c r="F69" i="3"/>
  <c r="G69" i="3" s="1"/>
  <c r="G68" i="3"/>
  <c r="F68" i="3"/>
  <c r="F67" i="3"/>
  <c r="G67" i="3" s="1"/>
  <c r="K66" i="3"/>
  <c r="G66" i="3"/>
  <c r="F66" i="3"/>
  <c r="K65" i="3"/>
  <c r="G65" i="3"/>
  <c r="F65" i="3"/>
  <c r="F64" i="3"/>
  <c r="G64" i="3" s="1"/>
  <c r="B64" i="3"/>
  <c r="F63" i="3"/>
  <c r="G63" i="3" s="1"/>
  <c r="F62" i="3"/>
  <c r="G62" i="3" s="1"/>
  <c r="B62" i="3"/>
  <c r="K61" i="3"/>
  <c r="G61" i="3"/>
  <c r="F61" i="3"/>
  <c r="B61" i="3"/>
  <c r="F60" i="3"/>
  <c r="G60" i="3" s="1"/>
  <c r="K60" i="3" s="1"/>
  <c r="B60" i="3"/>
  <c r="F59" i="3"/>
  <c r="G59" i="3" s="1"/>
  <c r="K58" i="3"/>
  <c r="F58" i="3"/>
  <c r="G58" i="3" s="1"/>
  <c r="G57" i="3"/>
  <c r="F57" i="3"/>
  <c r="K56" i="3"/>
  <c r="F56" i="3"/>
  <c r="G56" i="3" s="1"/>
  <c r="G55" i="3"/>
  <c r="F55" i="3"/>
  <c r="F54" i="3"/>
  <c r="G54" i="3" s="1"/>
  <c r="G53" i="3"/>
  <c r="F53" i="3"/>
  <c r="K52" i="3"/>
  <c r="F52" i="3"/>
  <c r="G52" i="3" s="1"/>
  <c r="B52" i="3"/>
  <c r="F51" i="3"/>
  <c r="G51" i="3" s="1"/>
  <c r="K51" i="3" s="1"/>
  <c r="F50" i="3"/>
  <c r="G50" i="3" s="1"/>
  <c r="B50" i="3"/>
  <c r="F49" i="3"/>
  <c r="G49" i="3" s="1"/>
  <c r="G48" i="3"/>
  <c r="F48" i="3"/>
  <c r="F47" i="3"/>
  <c r="G47" i="3" s="1"/>
  <c r="K47" i="3" s="1"/>
  <c r="F46" i="3"/>
  <c r="G46" i="3" s="1"/>
  <c r="F45" i="3"/>
  <c r="G45" i="3" s="1"/>
  <c r="G44" i="3"/>
  <c r="F44" i="3"/>
  <c r="F43" i="3"/>
  <c r="G43" i="3" s="1"/>
  <c r="K43" i="3" s="1"/>
  <c r="F42" i="3"/>
  <c r="G42" i="3" s="1"/>
  <c r="B42" i="3"/>
  <c r="G41" i="3"/>
  <c r="K41" i="3" s="1"/>
  <c r="F41" i="3"/>
  <c r="G40" i="3"/>
  <c r="F40" i="3"/>
  <c r="B40" i="3"/>
  <c r="K39" i="3"/>
  <c r="F39" i="3"/>
  <c r="G39" i="3" s="1"/>
  <c r="F38" i="3"/>
  <c r="G38" i="3" s="1"/>
  <c r="K38" i="3" s="1"/>
  <c r="K37" i="3"/>
  <c r="F37" i="3"/>
  <c r="G37" i="3" s="1"/>
  <c r="K36" i="3"/>
  <c r="F36" i="3"/>
  <c r="G36" i="3" s="1"/>
  <c r="F35" i="3"/>
  <c r="G35" i="3" s="1"/>
  <c r="K35" i="3" s="1"/>
  <c r="F34" i="3"/>
  <c r="G34" i="3" s="1"/>
  <c r="K34" i="3" s="1"/>
  <c r="K33" i="3"/>
  <c r="F33" i="3"/>
  <c r="G33" i="3" s="1"/>
  <c r="K32" i="3"/>
  <c r="F32" i="3"/>
  <c r="G32" i="3" s="1"/>
  <c r="K31" i="3"/>
  <c r="F31" i="3"/>
  <c r="G31" i="3" s="1"/>
  <c r="F30" i="3"/>
  <c r="G30" i="3" s="1"/>
  <c r="K30" i="3" s="1"/>
  <c r="B30" i="3"/>
  <c r="F29" i="3"/>
  <c r="G29" i="3" s="1"/>
  <c r="B29" i="3"/>
  <c r="G28" i="3"/>
  <c r="F28" i="3"/>
  <c r="F27" i="3"/>
  <c r="G27" i="3" s="1"/>
  <c r="K27" i="3" s="1"/>
  <c r="B27" i="3"/>
  <c r="G26" i="3"/>
  <c r="F26" i="3"/>
  <c r="B26" i="3"/>
  <c r="F25" i="3"/>
  <c r="G25" i="3" s="1"/>
  <c r="F24" i="3"/>
  <c r="G24" i="3" s="1"/>
  <c r="K23" i="3"/>
  <c r="F23" i="3"/>
  <c r="G23" i="3" s="1"/>
  <c r="K22" i="3"/>
  <c r="F22" i="3"/>
  <c r="G22" i="3" s="1"/>
  <c r="F21" i="3"/>
  <c r="G21" i="3" s="1"/>
  <c r="F20" i="3"/>
  <c r="G20" i="3" s="1"/>
  <c r="K19" i="3"/>
  <c r="F19" i="3"/>
  <c r="G19" i="3" s="1"/>
  <c r="K18" i="3"/>
  <c r="F18" i="3"/>
  <c r="G18" i="3" s="1"/>
  <c r="F17" i="3"/>
  <c r="G17" i="3" s="1"/>
  <c r="F16" i="3"/>
  <c r="G16" i="3" s="1"/>
  <c r="K15" i="3"/>
  <c r="F15" i="3"/>
  <c r="G15" i="3" s="1"/>
  <c r="K14" i="3"/>
  <c r="F14" i="3"/>
  <c r="G14" i="3" s="1"/>
  <c r="F13" i="3"/>
  <c r="G13" i="3" s="1"/>
  <c r="K13" i="3" s="1"/>
  <c r="F12" i="3"/>
  <c r="G12" i="3" s="1"/>
  <c r="B12" i="3"/>
  <c r="K11" i="3"/>
  <c r="F11" i="3"/>
  <c r="G11" i="3" s="1"/>
  <c r="K10" i="3"/>
  <c r="G10" i="3"/>
  <c r="F10" i="3"/>
  <c r="G9" i="3"/>
  <c r="K9" i="3" s="1"/>
  <c r="F9" i="3"/>
  <c r="G8" i="3"/>
  <c r="K8" i="3" s="1"/>
  <c r="F8" i="3"/>
  <c r="G7" i="3"/>
  <c r="K7" i="3" s="1"/>
  <c r="F7" i="3"/>
  <c r="G6" i="3"/>
  <c r="K6" i="3" s="1"/>
  <c r="F6" i="3"/>
  <c r="G5" i="3"/>
  <c r="K5" i="3" s="1"/>
  <c r="F5" i="3"/>
  <c r="G4" i="3"/>
  <c r="K4" i="3" s="1"/>
  <c r="F4" i="3"/>
  <c r="G3" i="3"/>
  <c r="K3" i="3" s="1"/>
  <c r="F3" i="3"/>
  <c r="G2" i="3"/>
  <c r="F2" i="3"/>
  <c r="B2" i="3"/>
  <c r="L1" i="3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H145" i="2"/>
  <c r="C145" i="2"/>
  <c r="D145" i="2" s="1"/>
  <c r="B145" i="2"/>
  <c r="H144" i="2"/>
  <c r="D144" i="2"/>
  <c r="C144" i="2"/>
  <c r="B144" i="2"/>
  <c r="H143" i="2"/>
  <c r="C143" i="2"/>
  <c r="D143" i="2" s="1"/>
  <c r="E143" i="2" s="1"/>
  <c r="F143" i="2" s="1"/>
  <c r="B143" i="2"/>
  <c r="H142" i="2"/>
  <c r="C142" i="2"/>
  <c r="D142" i="2" s="1"/>
  <c r="B142" i="2"/>
  <c r="H141" i="2"/>
  <c r="C141" i="2"/>
  <c r="D141" i="2" s="1"/>
  <c r="B141" i="2"/>
  <c r="H140" i="2"/>
  <c r="C140" i="2"/>
  <c r="D140" i="2" s="1"/>
  <c r="B140" i="2"/>
  <c r="H139" i="2"/>
  <c r="C139" i="2"/>
  <c r="D139" i="2" s="1"/>
  <c r="E139" i="2" s="1"/>
  <c r="B139" i="2"/>
  <c r="H138" i="2"/>
  <c r="C138" i="2"/>
  <c r="D138" i="2" s="1"/>
  <c r="B138" i="2"/>
  <c r="H137" i="2"/>
  <c r="C137" i="2"/>
  <c r="D137" i="2" s="1"/>
  <c r="B137" i="2"/>
  <c r="H136" i="2"/>
  <c r="C136" i="2"/>
  <c r="D136" i="2" s="1"/>
  <c r="B136" i="2"/>
  <c r="H135" i="2"/>
  <c r="C135" i="2"/>
  <c r="D135" i="2" s="1"/>
  <c r="B135" i="2"/>
  <c r="H134" i="2"/>
  <c r="C134" i="2"/>
  <c r="D134" i="2" s="1"/>
  <c r="B134" i="2"/>
  <c r="H133" i="2"/>
  <c r="C133" i="2"/>
  <c r="D133" i="2" s="1"/>
  <c r="B133" i="2"/>
  <c r="H132" i="2"/>
  <c r="C132" i="2"/>
  <c r="D132" i="2" s="1"/>
  <c r="B132" i="2"/>
  <c r="H131" i="2"/>
  <c r="C131" i="2"/>
  <c r="D131" i="2" s="1"/>
  <c r="E131" i="2" s="1"/>
  <c r="F131" i="2" s="1"/>
  <c r="B131" i="2"/>
  <c r="H130" i="2"/>
  <c r="C130" i="2"/>
  <c r="D130" i="2" s="1"/>
  <c r="B130" i="2"/>
  <c r="H129" i="2"/>
  <c r="C129" i="2"/>
  <c r="D129" i="2" s="1"/>
  <c r="B129" i="2"/>
  <c r="H128" i="2"/>
  <c r="C128" i="2"/>
  <c r="D128" i="2" s="1"/>
  <c r="B128" i="2"/>
  <c r="H127" i="2"/>
  <c r="C127" i="2"/>
  <c r="D127" i="2" s="1"/>
  <c r="E127" i="2" s="1"/>
  <c r="F127" i="2" s="1"/>
  <c r="B127" i="2"/>
  <c r="H126" i="2"/>
  <c r="C126" i="2"/>
  <c r="D126" i="2" s="1"/>
  <c r="B126" i="2"/>
  <c r="H125" i="2"/>
  <c r="C125" i="2"/>
  <c r="D125" i="2" s="1"/>
  <c r="B125" i="2"/>
  <c r="H124" i="2"/>
  <c r="C124" i="2"/>
  <c r="D124" i="2" s="1"/>
  <c r="B124" i="2"/>
  <c r="H123" i="2"/>
  <c r="C123" i="2"/>
  <c r="D123" i="2" s="1"/>
  <c r="E123" i="2" s="1"/>
  <c r="B123" i="2"/>
  <c r="H122" i="2"/>
  <c r="C122" i="2"/>
  <c r="D122" i="2" s="1"/>
  <c r="B122" i="2"/>
  <c r="H121" i="2"/>
  <c r="C121" i="2"/>
  <c r="D121" i="2" s="1"/>
  <c r="B121" i="2"/>
  <c r="H120" i="2"/>
  <c r="C120" i="2"/>
  <c r="D120" i="2" s="1"/>
  <c r="B120" i="2"/>
  <c r="H119" i="2"/>
  <c r="C119" i="2"/>
  <c r="D119" i="2" s="1"/>
  <c r="B119" i="2"/>
  <c r="H118" i="2"/>
  <c r="C118" i="2"/>
  <c r="D118" i="2" s="1"/>
  <c r="B118" i="2"/>
  <c r="H117" i="2"/>
  <c r="C117" i="2"/>
  <c r="D117" i="2" s="1"/>
  <c r="B117" i="2"/>
  <c r="H116" i="2"/>
  <c r="C116" i="2"/>
  <c r="D116" i="2" s="1"/>
  <c r="B116" i="2"/>
  <c r="H115" i="2"/>
  <c r="C115" i="2"/>
  <c r="D115" i="2" s="1"/>
  <c r="E115" i="2" s="1"/>
  <c r="F115" i="2" s="1"/>
  <c r="B115" i="2"/>
  <c r="H114" i="2"/>
  <c r="C114" i="2"/>
  <c r="D114" i="2" s="1"/>
  <c r="B114" i="2"/>
  <c r="H113" i="2"/>
  <c r="C113" i="2"/>
  <c r="D113" i="2" s="1"/>
  <c r="B113" i="2"/>
  <c r="H112" i="2"/>
  <c r="C112" i="2"/>
  <c r="D112" i="2" s="1"/>
  <c r="B112" i="2"/>
  <c r="H111" i="2"/>
  <c r="C111" i="2"/>
  <c r="D111" i="2" s="1"/>
  <c r="E111" i="2" s="1"/>
  <c r="F111" i="2" s="1"/>
  <c r="B111" i="2"/>
  <c r="H110" i="2"/>
  <c r="C110" i="2"/>
  <c r="D110" i="2" s="1"/>
  <c r="B110" i="2"/>
  <c r="H109" i="2"/>
  <c r="C109" i="2"/>
  <c r="D109" i="2" s="1"/>
  <c r="B109" i="2"/>
  <c r="H108" i="2"/>
  <c r="C108" i="2"/>
  <c r="D108" i="2" s="1"/>
  <c r="B108" i="2"/>
  <c r="H107" i="2"/>
  <c r="C107" i="2"/>
  <c r="D107" i="2" s="1"/>
  <c r="E107" i="2" s="1"/>
  <c r="B107" i="2"/>
  <c r="H106" i="2"/>
  <c r="C106" i="2"/>
  <c r="D106" i="2" s="1"/>
  <c r="B106" i="2"/>
  <c r="H105" i="2"/>
  <c r="C105" i="2"/>
  <c r="D105" i="2" s="1"/>
  <c r="B105" i="2"/>
  <c r="H104" i="2"/>
  <c r="C104" i="2"/>
  <c r="D104" i="2" s="1"/>
  <c r="B104" i="2"/>
  <c r="H103" i="2"/>
  <c r="C103" i="2"/>
  <c r="D103" i="2" s="1"/>
  <c r="B103" i="2"/>
  <c r="H102" i="2"/>
  <c r="C102" i="2"/>
  <c r="D102" i="2" s="1"/>
  <c r="B102" i="2"/>
  <c r="H101" i="2"/>
  <c r="C101" i="2"/>
  <c r="D101" i="2" s="1"/>
  <c r="B101" i="2"/>
  <c r="H100" i="2"/>
  <c r="C100" i="2"/>
  <c r="D100" i="2" s="1"/>
  <c r="B100" i="2"/>
  <c r="H99" i="2"/>
  <c r="C99" i="2"/>
  <c r="D99" i="2" s="1"/>
  <c r="E99" i="2" s="1"/>
  <c r="F99" i="2" s="1"/>
  <c r="B99" i="2"/>
  <c r="H98" i="2"/>
  <c r="C98" i="2"/>
  <c r="D98" i="2" s="1"/>
  <c r="B98" i="2"/>
  <c r="H97" i="2"/>
  <c r="C97" i="2"/>
  <c r="D97" i="2" s="1"/>
  <c r="B97" i="2"/>
  <c r="H96" i="2"/>
  <c r="C96" i="2"/>
  <c r="D96" i="2" s="1"/>
  <c r="B96" i="2"/>
  <c r="H95" i="2"/>
  <c r="C95" i="2"/>
  <c r="D95" i="2" s="1"/>
  <c r="E95" i="2" s="1"/>
  <c r="F95" i="2" s="1"/>
  <c r="B95" i="2"/>
  <c r="H94" i="2"/>
  <c r="C94" i="2"/>
  <c r="D94" i="2" s="1"/>
  <c r="B94" i="2"/>
  <c r="H93" i="2"/>
  <c r="C93" i="2"/>
  <c r="D93" i="2" s="1"/>
  <c r="B93" i="2"/>
  <c r="H92" i="2"/>
  <c r="C92" i="2"/>
  <c r="D92" i="2" s="1"/>
  <c r="B92" i="2"/>
  <c r="H91" i="2"/>
  <c r="C91" i="2"/>
  <c r="D91" i="2" s="1"/>
  <c r="E91" i="2" s="1"/>
  <c r="B91" i="2"/>
  <c r="H90" i="2"/>
  <c r="C90" i="2"/>
  <c r="D90" i="2" s="1"/>
  <c r="B90" i="2"/>
  <c r="H89" i="2"/>
  <c r="C89" i="2"/>
  <c r="D89" i="2" s="1"/>
  <c r="B89" i="2"/>
  <c r="H88" i="2"/>
  <c r="C88" i="2"/>
  <c r="D88" i="2" s="1"/>
  <c r="B88" i="2"/>
  <c r="H87" i="2"/>
  <c r="C87" i="2"/>
  <c r="D87" i="2" s="1"/>
  <c r="B87" i="2"/>
  <c r="H86" i="2"/>
  <c r="C86" i="2"/>
  <c r="D86" i="2" s="1"/>
  <c r="B86" i="2"/>
  <c r="H85" i="2"/>
  <c r="C85" i="2"/>
  <c r="D85" i="2" s="1"/>
  <c r="B85" i="2"/>
  <c r="H84" i="2"/>
  <c r="C84" i="2"/>
  <c r="D84" i="2" s="1"/>
  <c r="B84" i="2"/>
  <c r="H83" i="2"/>
  <c r="C83" i="2"/>
  <c r="D83" i="2" s="1"/>
  <c r="E83" i="2" s="1"/>
  <c r="F83" i="2" s="1"/>
  <c r="B83" i="2"/>
  <c r="H82" i="2"/>
  <c r="C82" i="2"/>
  <c r="D82" i="2" s="1"/>
  <c r="B82" i="2"/>
  <c r="H81" i="2"/>
  <c r="C81" i="2"/>
  <c r="D81" i="2" s="1"/>
  <c r="B81" i="2"/>
  <c r="H80" i="2"/>
  <c r="C80" i="2"/>
  <c r="D80" i="2" s="1"/>
  <c r="B80" i="2"/>
  <c r="H79" i="2"/>
  <c r="C79" i="2"/>
  <c r="D79" i="2" s="1"/>
  <c r="E79" i="2" s="1"/>
  <c r="F79" i="2" s="1"/>
  <c r="B79" i="2"/>
  <c r="H78" i="2"/>
  <c r="C78" i="2"/>
  <c r="D78" i="2" s="1"/>
  <c r="B78" i="2"/>
  <c r="H77" i="2"/>
  <c r="C77" i="2"/>
  <c r="D77" i="2" s="1"/>
  <c r="B77" i="2"/>
  <c r="H76" i="2"/>
  <c r="C76" i="2"/>
  <c r="D76" i="2" s="1"/>
  <c r="B76" i="2"/>
  <c r="H75" i="2"/>
  <c r="C75" i="2"/>
  <c r="D75" i="2" s="1"/>
  <c r="E75" i="2" s="1"/>
  <c r="B75" i="2"/>
  <c r="H74" i="2"/>
  <c r="C74" i="2"/>
  <c r="D74" i="2" s="1"/>
  <c r="B74" i="2"/>
  <c r="H73" i="2"/>
  <c r="C73" i="2"/>
  <c r="D73" i="2" s="1"/>
  <c r="B73" i="2"/>
  <c r="H72" i="2"/>
  <c r="C72" i="2"/>
  <c r="D72" i="2" s="1"/>
  <c r="B72" i="2"/>
  <c r="H71" i="2"/>
  <c r="C71" i="2"/>
  <c r="D71" i="2" s="1"/>
  <c r="B71" i="2"/>
  <c r="H70" i="2"/>
  <c r="C70" i="2"/>
  <c r="D70" i="2" s="1"/>
  <c r="B70" i="2"/>
  <c r="H69" i="2"/>
  <c r="C69" i="2"/>
  <c r="D69" i="2" s="1"/>
  <c r="B69" i="2"/>
  <c r="H68" i="2"/>
  <c r="C68" i="2"/>
  <c r="D68" i="2" s="1"/>
  <c r="B68" i="2"/>
  <c r="H67" i="2"/>
  <c r="C67" i="2"/>
  <c r="D67" i="2" s="1"/>
  <c r="E67" i="2" s="1"/>
  <c r="F67" i="2" s="1"/>
  <c r="B67" i="2"/>
  <c r="H66" i="2"/>
  <c r="C66" i="2"/>
  <c r="D66" i="2" s="1"/>
  <c r="B66" i="2"/>
  <c r="H65" i="2"/>
  <c r="C65" i="2"/>
  <c r="D65" i="2" s="1"/>
  <c r="B65" i="2"/>
  <c r="H64" i="2"/>
  <c r="C64" i="2"/>
  <c r="D64" i="2" s="1"/>
  <c r="B64" i="2"/>
  <c r="H63" i="2"/>
  <c r="C63" i="2"/>
  <c r="D63" i="2" s="1"/>
  <c r="E63" i="2" s="1"/>
  <c r="F63" i="2" s="1"/>
  <c r="B63" i="2"/>
  <c r="H62" i="2"/>
  <c r="C62" i="2"/>
  <c r="D62" i="2" s="1"/>
  <c r="B62" i="2"/>
  <c r="H61" i="2"/>
  <c r="C61" i="2"/>
  <c r="D61" i="2" s="1"/>
  <c r="B61" i="2"/>
  <c r="H60" i="2"/>
  <c r="C60" i="2"/>
  <c r="D60" i="2" s="1"/>
  <c r="B60" i="2"/>
  <c r="H59" i="2"/>
  <c r="C59" i="2"/>
  <c r="D59" i="2" s="1"/>
  <c r="E59" i="2" s="1"/>
  <c r="B59" i="2"/>
  <c r="H58" i="2"/>
  <c r="C58" i="2"/>
  <c r="D58" i="2" s="1"/>
  <c r="B58" i="2"/>
  <c r="H57" i="2"/>
  <c r="C57" i="2"/>
  <c r="D57" i="2" s="1"/>
  <c r="B57" i="2"/>
  <c r="H56" i="2"/>
  <c r="C56" i="2"/>
  <c r="D56" i="2" s="1"/>
  <c r="B56" i="2"/>
  <c r="H55" i="2"/>
  <c r="C55" i="2"/>
  <c r="D55" i="2" s="1"/>
  <c r="B55" i="2"/>
  <c r="H54" i="2"/>
  <c r="C54" i="2"/>
  <c r="D54" i="2" s="1"/>
  <c r="B54" i="2"/>
  <c r="H53" i="2"/>
  <c r="C53" i="2"/>
  <c r="D53" i="2" s="1"/>
  <c r="B53" i="2"/>
  <c r="H52" i="2"/>
  <c r="C52" i="2"/>
  <c r="D52" i="2" s="1"/>
  <c r="B52" i="2"/>
  <c r="H51" i="2"/>
  <c r="C51" i="2"/>
  <c r="D51" i="2" s="1"/>
  <c r="E51" i="2" s="1"/>
  <c r="F51" i="2" s="1"/>
  <c r="B51" i="2"/>
  <c r="H50" i="2"/>
  <c r="C50" i="2"/>
  <c r="D50" i="2" s="1"/>
  <c r="B50" i="2"/>
  <c r="H49" i="2"/>
  <c r="C49" i="2"/>
  <c r="D49" i="2" s="1"/>
  <c r="B49" i="2"/>
  <c r="H48" i="2"/>
  <c r="C48" i="2"/>
  <c r="D48" i="2" s="1"/>
  <c r="B48" i="2"/>
  <c r="H47" i="2"/>
  <c r="C47" i="2"/>
  <c r="D47" i="2" s="1"/>
  <c r="E47" i="2" s="1"/>
  <c r="F47" i="2" s="1"/>
  <c r="B47" i="2"/>
  <c r="H46" i="2"/>
  <c r="C46" i="2"/>
  <c r="D46" i="2" s="1"/>
  <c r="B46" i="2"/>
  <c r="H45" i="2"/>
  <c r="C45" i="2"/>
  <c r="D45" i="2" s="1"/>
  <c r="B45" i="2"/>
  <c r="H44" i="2"/>
  <c r="C44" i="2"/>
  <c r="D44" i="2" s="1"/>
  <c r="B44" i="2"/>
  <c r="H43" i="2"/>
  <c r="C43" i="2"/>
  <c r="D43" i="2" s="1"/>
  <c r="B43" i="2"/>
  <c r="H42" i="2"/>
  <c r="C42" i="2"/>
  <c r="D42" i="2" s="1"/>
  <c r="E42" i="2" s="1"/>
  <c r="B42" i="2"/>
  <c r="H41" i="2"/>
  <c r="C41" i="2"/>
  <c r="D41" i="2" s="1"/>
  <c r="E41" i="2" s="1"/>
  <c r="B41" i="2"/>
  <c r="H40" i="2"/>
  <c r="C40" i="2"/>
  <c r="D40" i="2" s="1"/>
  <c r="B40" i="2"/>
  <c r="H39" i="2"/>
  <c r="C39" i="2"/>
  <c r="D39" i="2" s="1"/>
  <c r="E39" i="2" s="1"/>
  <c r="F39" i="2" s="1"/>
  <c r="B39" i="2"/>
  <c r="H38" i="2"/>
  <c r="C38" i="2"/>
  <c r="D38" i="2" s="1"/>
  <c r="E38" i="2" s="1"/>
  <c r="B38" i="2"/>
  <c r="H37" i="2"/>
  <c r="C37" i="2"/>
  <c r="D37" i="2" s="1"/>
  <c r="E37" i="2" s="1"/>
  <c r="F37" i="2" s="1"/>
  <c r="B37" i="2"/>
  <c r="H36" i="2"/>
  <c r="C36" i="2"/>
  <c r="D36" i="2" s="1"/>
  <c r="B36" i="2"/>
  <c r="H35" i="2"/>
  <c r="C35" i="2"/>
  <c r="D35" i="2" s="1"/>
  <c r="B35" i="2"/>
  <c r="H34" i="2"/>
  <c r="C34" i="2"/>
  <c r="D34" i="2" s="1"/>
  <c r="E34" i="2" s="1"/>
  <c r="B34" i="2"/>
  <c r="H33" i="2"/>
  <c r="C33" i="2"/>
  <c r="D33" i="2" s="1"/>
  <c r="E33" i="2" s="1"/>
  <c r="B33" i="2"/>
  <c r="H32" i="2"/>
  <c r="C32" i="2"/>
  <c r="D32" i="2" s="1"/>
  <c r="B32" i="2"/>
  <c r="H31" i="2"/>
  <c r="C31" i="2"/>
  <c r="D31" i="2" s="1"/>
  <c r="E31" i="2" s="1"/>
  <c r="F31" i="2" s="1"/>
  <c r="B31" i="2"/>
  <c r="H30" i="2"/>
  <c r="C30" i="2"/>
  <c r="D30" i="2" s="1"/>
  <c r="E30" i="2" s="1"/>
  <c r="B30" i="2"/>
  <c r="H29" i="2"/>
  <c r="C29" i="2"/>
  <c r="D29" i="2" s="1"/>
  <c r="E29" i="2" s="1"/>
  <c r="F29" i="2" s="1"/>
  <c r="B29" i="2"/>
  <c r="H28" i="2"/>
  <c r="C28" i="2"/>
  <c r="D28" i="2" s="1"/>
  <c r="B28" i="2"/>
  <c r="H27" i="2"/>
  <c r="C27" i="2"/>
  <c r="D27" i="2" s="1"/>
  <c r="B27" i="2"/>
  <c r="H26" i="2"/>
  <c r="C26" i="2"/>
  <c r="D26" i="2" s="1"/>
  <c r="E26" i="2" s="1"/>
  <c r="B26" i="2"/>
  <c r="H25" i="2"/>
  <c r="C25" i="2"/>
  <c r="D25" i="2" s="1"/>
  <c r="E25" i="2" s="1"/>
  <c r="B25" i="2"/>
  <c r="H24" i="2"/>
  <c r="C24" i="2"/>
  <c r="D24" i="2" s="1"/>
  <c r="B24" i="2"/>
  <c r="H23" i="2"/>
  <c r="C23" i="2"/>
  <c r="D23" i="2" s="1"/>
  <c r="E23" i="2" s="1"/>
  <c r="F23" i="2" s="1"/>
  <c r="B23" i="2"/>
  <c r="H22" i="2"/>
  <c r="C22" i="2"/>
  <c r="D22" i="2" s="1"/>
  <c r="E22" i="2" s="1"/>
  <c r="B22" i="2"/>
  <c r="H21" i="2"/>
  <c r="C21" i="2"/>
  <c r="D21" i="2" s="1"/>
  <c r="E21" i="2" s="1"/>
  <c r="F21" i="2" s="1"/>
  <c r="B21" i="2"/>
  <c r="H20" i="2"/>
  <c r="C20" i="2"/>
  <c r="D20" i="2" s="1"/>
  <c r="B20" i="2"/>
  <c r="H19" i="2"/>
  <c r="C19" i="2"/>
  <c r="D19" i="2" s="1"/>
  <c r="B19" i="2"/>
  <c r="H18" i="2"/>
  <c r="C18" i="2"/>
  <c r="D18" i="2" s="1"/>
  <c r="E18" i="2" s="1"/>
  <c r="B18" i="2"/>
  <c r="H17" i="2"/>
  <c r="C17" i="2"/>
  <c r="D17" i="2" s="1"/>
  <c r="E17" i="2" s="1"/>
  <c r="B17" i="2"/>
  <c r="H16" i="2"/>
  <c r="C16" i="2"/>
  <c r="D16" i="2" s="1"/>
  <c r="B16" i="2"/>
  <c r="H15" i="2"/>
  <c r="C15" i="2"/>
  <c r="D15" i="2" s="1"/>
  <c r="E15" i="2" s="1"/>
  <c r="F15" i="2" s="1"/>
  <c r="B15" i="2"/>
  <c r="H14" i="2"/>
  <c r="C14" i="2"/>
  <c r="D14" i="2" s="1"/>
  <c r="F14" i="2" s="1"/>
  <c r="B14" i="2"/>
  <c r="H13" i="2"/>
  <c r="B13" i="2"/>
  <c r="H12" i="2"/>
  <c r="B12" i="2"/>
  <c r="H11" i="2"/>
  <c r="B11" i="2"/>
  <c r="H10" i="2"/>
  <c r="B10" i="2"/>
  <c r="H9" i="2"/>
  <c r="B9" i="2"/>
  <c r="H8" i="2"/>
  <c r="B8" i="2"/>
  <c r="H7" i="2"/>
  <c r="B7" i="2"/>
  <c r="H6" i="2"/>
  <c r="B6" i="2"/>
  <c r="G3" i="2"/>
  <c r="C4" i="1" s="1"/>
  <c r="E3" i="2"/>
  <c r="C3" i="1" s="1"/>
  <c r="C3" i="2"/>
  <c r="G2" i="2"/>
  <c r="B4" i="1" s="1"/>
  <c r="E2" i="2"/>
  <c r="B3" i="1" s="1"/>
  <c r="C2" i="2"/>
  <c r="B2" i="1" s="1"/>
  <c r="T3" i="2" l="1"/>
  <c r="E4" i="1" s="1"/>
  <c r="M2" i="2"/>
  <c r="D2" i="1" s="1"/>
  <c r="R2" i="2"/>
  <c r="E2" i="1" s="1"/>
  <c r="O2" i="2"/>
  <c r="D5" i="1" s="1"/>
  <c r="R3" i="2"/>
  <c r="E3" i="1" s="1"/>
  <c r="O3" i="2"/>
  <c r="D4" i="1" s="1"/>
  <c r="F4" i="1" s="1"/>
  <c r="T2" i="2"/>
  <c r="E5" i="1" s="1"/>
  <c r="M3" i="2"/>
  <c r="D3" i="1" s="1"/>
  <c r="J47" i="4"/>
  <c r="J48" i="4"/>
  <c r="F59" i="2"/>
  <c r="F75" i="2"/>
  <c r="F91" i="2"/>
  <c r="F107" i="2"/>
  <c r="F123" i="2"/>
  <c r="F139" i="2"/>
  <c r="E43" i="2"/>
  <c r="F43" i="2" s="1"/>
  <c r="E19" i="2"/>
  <c r="F19" i="2" s="1"/>
  <c r="E27" i="2"/>
  <c r="F27" i="2" s="1"/>
  <c r="E35" i="2"/>
  <c r="F35" i="2" s="1"/>
  <c r="E55" i="2"/>
  <c r="F55" i="2" s="1"/>
  <c r="E71" i="2"/>
  <c r="F71" i="2" s="1"/>
  <c r="E87" i="2"/>
  <c r="F87" i="2" s="1"/>
  <c r="E103" i="2"/>
  <c r="F103" i="2" s="1"/>
  <c r="E119" i="2"/>
  <c r="F119" i="2" s="1"/>
  <c r="E135" i="2"/>
  <c r="F135" i="2" s="1"/>
  <c r="E16" i="2"/>
  <c r="F16" i="2" s="1"/>
  <c r="E20" i="2"/>
  <c r="F20" i="2" s="1"/>
  <c r="E24" i="2"/>
  <c r="F24" i="2" s="1"/>
  <c r="E28" i="2"/>
  <c r="F28" i="2" s="1"/>
  <c r="E32" i="2"/>
  <c r="F32" i="2" s="1"/>
  <c r="E36" i="2"/>
  <c r="F36" i="2" s="1"/>
  <c r="E40" i="2"/>
  <c r="F40" i="2" s="1"/>
  <c r="F33" i="2"/>
  <c r="F17" i="2"/>
  <c r="F25" i="2"/>
  <c r="F41" i="2"/>
  <c r="K12" i="3"/>
  <c r="K24" i="3"/>
  <c r="I26" i="3"/>
  <c r="K26" i="3"/>
  <c r="K46" i="3"/>
  <c r="K48" i="3"/>
  <c r="K64" i="3"/>
  <c r="I82" i="3"/>
  <c r="K82" i="3"/>
  <c r="K87" i="3"/>
  <c r="I92" i="3"/>
  <c r="H49" i="4" s="1"/>
  <c r="K92" i="3"/>
  <c r="K95" i="3"/>
  <c r="I100" i="3"/>
  <c r="H12" i="4" s="1"/>
  <c r="K100" i="3"/>
  <c r="K103" i="3"/>
  <c r="I108" i="3"/>
  <c r="K108" i="3"/>
  <c r="K121" i="3"/>
  <c r="I124" i="3"/>
  <c r="H260" i="4" s="1"/>
  <c r="K124" i="3"/>
  <c r="K126" i="3"/>
  <c r="I147" i="3"/>
  <c r="H32" i="4" s="1"/>
  <c r="K162" i="3"/>
  <c r="K165" i="3"/>
  <c r="I165" i="3"/>
  <c r="H27" i="4" s="1"/>
  <c r="F18" i="2"/>
  <c r="F26" i="2"/>
  <c r="F34" i="2"/>
  <c r="F42" i="2"/>
  <c r="E48" i="2"/>
  <c r="F48" i="2" s="1"/>
  <c r="E49" i="2"/>
  <c r="F49" i="2" s="1"/>
  <c r="E50" i="2"/>
  <c r="F50" i="2" s="1"/>
  <c r="E56" i="2"/>
  <c r="F56" i="2" s="1"/>
  <c r="E57" i="2"/>
  <c r="F57" i="2" s="1"/>
  <c r="E58" i="2"/>
  <c r="F58" i="2" s="1"/>
  <c r="E64" i="2"/>
  <c r="F64" i="2" s="1"/>
  <c r="E65" i="2"/>
  <c r="F65" i="2" s="1"/>
  <c r="E66" i="2"/>
  <c r="F66" i="2" s="1"/>
  <c r="E72" i="2"/>
  <c r="F72" i="2" s="1"/>
  <c r="E73" i="2"/>
  <c r="F73" i="2" s="1"/>
  <c r="E74" i="2"/>
  <c r="F74" i="2" s="1"/>
  <c r="E80" i="2"/>
  <c r="F80" i="2" s="1"/>
  <c r="E81" i="2"/>
  <c r="F81" i="2" s="1"/>
  <c r="E82" i="2"/>
  <c r="F82" i="2" s="1"/>
  <c r="E88" i="2"/>
  <c r="F88" i="2" s="1"/>
  <c r="E89" i="2"/>
  <c r="F89" i="2" s="1"/>
  <c r="E90" i="2"/>
  <c r="F90" i="2" s="1"/>
  <c r="E96" i="2"/>
  <c r="F96" i="2" s="1"/>
  <c r="E97" i="2"/>
  <c r="F97" i="2" s="1"/>
  <c r="E98" i="2"/>
  <c r="F98" i="2" s="1"/>
  <c r="E104" i="2"/>
  <c r="F104" i="2" s="1"/>
  <c r="E105" i="2"/>
  <c r="F105" i="2" s="1"/>
  <c r="E106" i="2"/>
  <c r="F106" i="2" s="1"/>
  <c r="E112" i="2"/>
  <c r="F112" i="2" s="1"/>
  <c r="E113" i="2"/>
  <c r="F113" i="2" s="1"/>
  <c r="E114" i="2"/>
  <c r="F114" i="2" s="1"/>
  <c r="E120" i="2"/>
  <c r="F120" i="2" s="1"/>
  <c r="E121" i="2"/>
  <c r="F121" i="2" s="1"/>
  <c r="E122" i="2"/>
  <c r="F122" i="2" s="1"/>
  <c r="E128" i="2"/>
  <c r="F128" i="2" s="1"/>
  <c r="E129" i="2"/>
  <c r="F129" i="2" s="1"/>
  <c r="E130" i="2"/>
  <c r="F130" i="2" s="1"/>
  <c r="E136" i="2"/>
  <c r="F136" i="2" s="1"/>
  <c r="E137" i="2"/>
  <c r="F137" i="2" s="1"/>
  <c r="E138" i="2"/>
  <c r="F138" i="2" s="1"/>
  <c r="E144" i="2"/>
  <c r="F144" i="2" s="1"/>
  <c r="E145" i="2"/>
  <c r="F145" i="2" s="1"/>
  <c r="I9" i="3"/>
  <c r="K16" i="3"/>
  <c r="K20" i="3"/>
  <c r="K25" i="3"/>
  <c r="K28" i="3"/>
  <c r="K40" i="3"/>
  <c r="K49" i="3"/>
  <c r="I51" i="3"/>
  <c r="K55" i="3"/>
  <c r="K57" i="3"/>
  <c r="K62" i="3"/>
  <c r="K74" i="3"/>
  <c r="K77" i="3"/>
  <c r="K109" i="3"/>
  <c r="K112" i="3"/>
  <c r="K134" i="3"/>
  <c r="K17" i="3"/>
  <c r="K21" i="3"/>
  <c r="K42" i="3"/>
  <c r="K44" i="3"/>
  <c r="K53" i="3"/>
  <c r="K63" i="3"/>
  <c r="K69" i="3"/>
  <c r="K86" i="3"/>
  <c r="K88" i="3"/>
  <c r="I91" i="3"/>
  <c r="K91" i="3"/>
  <c r="K96" i="3"/>
  <c r="I99" i="3"/>
  <c r="K99" i="3"/>
  <c r="K104" i="3"/>
  <c r="I119" i="3"/>
  <c r="H158" i="4" s="1"/>
  <c r="K119" i="3"/>
  <c r="K122" i="3"/>
  <c r="I139" i="3"/>
  <c r="K153" i="3"/>
  <c r="F22" i="2"/>
  <c r="F30" i="2"/>
  <c r="F38" i="2"/>
  <c r="E44" i="2"/>
  <c r="F44" i="2" s="1"/>
  <c r="E45" i="2"/>
  <c r="F45" i="2" s="1"/>
  <c r="E46" i="2"/>
  <c r="F46" i="2" s="1"/>
  <c r="E52" i="2"/>
  <c r="F52" i="2" s="1"/>
  <c r="E53" i="2"/>
  <c r="F53" i="2" s="1"/>
  <c r="E54" i="2"/>
  <c r="F54" i="2" s="1"/>
  <c r="E60" i="2"/>
  <c r="F60" i="2" s="1"/>
  <c r="E61" i="2"/>
  <c r="F61" i="2" s="1"/>
  <c r="E62" i="2"/>
  <c r="F62" i="2" s="1"/>
  <c r="E68" i="2"/>
  <c r="F68" i="2" s="1"/>
  <c r="E69" i="2"/>
  <c r="F69" i="2" s="1"/>
  <c r="E70" i="2"/>
  <c r="F70" i="2" s="1"/>
  <c r="E76" i="2"/>
  <c r="F76" i="2" s="1"/>
  <c r="E77" i="2"/>
  <c r="F77" i="2" s="1"/>
  <c r="E78" i="2"/>
  <c r="F78" i="2" s="1"/>
  <c r="E84" i="2"/>
  <c r="F84" i="2" s="1"/>
  <c r="E85" i="2"/>
  <c r="F85" i="2" s="1"/>
  <c r="E86" i="2"/>
  <c r="F86" i="2" s="1"/>
  <c r="E92" i="2"/>
  <c r="F92" i="2" s="1"/>
  <c r="E93" i="2"/>
  <c r="F93" i="2" s="1"/>
  <c r="E94" i="2"/>
  <c r="F94" i="2" s="1"/>
  <c r="E100" i="2"/>
  <c r="F100" i="2" s="1"/>
  <c r="E101" i="2"/>
  <c r="F101" i="2" s="1"/>
  <c r="E102" i="2"/>
  <c r="F102" i="2" s="1"/>
  <c r="E108" i="2"/>
  <c r="F108" i="2" s="1"/>
  <c r="E109" i="2"/>
  <c r="F109" i="2" s="1"/>
  <c r="E110" i="2"/>
  <c r="F110" i="2" s="1"/>
  <c r="E116" i="2"/>
  <c r="F116" i="2" s="1"/>
  <c r="E117" i="2"/>
  <c r="F117" i="2" s="1"/>
  <c r="E118" i="2"/>
  <c r="F118" i="2" s="1"/>
  <c r="E124" i="2"/>
  <c r="F124" i="2" s="1"/>
  <c r="E125" i="2"/>
  <c r="F125" i="2" s="1"/>
  <c r="E126" i="2"/>
  <c r="F126" i="2" s="1"/>
  <c r="E132" i="2"/>
  <c r="F132" i="2" s="1"/>
  <c r="E133" i="2"/>
  <c r="F133" i="2" s="1"/>
  <c r="E134" i="2"/>
  <c r="F134" i="2" s="1"/>
  <c r="E140" i="2"/>
  <c r="F140" i="2" s="1"/>
  <c r="E141" i="2"/>
  <c r="F141" i="2" s="1"/>
  <c r="E142" i="2"/>
  <c r="F142" i="2" s="1"/>
  <c r="J1" i="3"/>
  <c r="I16" i="3" s="1"/>
  <c r="K2" i="3"/>
  <c r="I7" i="3"/>
  <c r="I10" i="3"/>
  <c r="I14" i="3"/>
  <c r="I29" i="3"/>
  <c r="K29" i="3"/>
  <c r="K45" i="3"/>
  <c r="I52" i="3"/>
  <c r="I54" i="3"/>
  <c r="K54" i="3"/>
  <c r="K67" i="3"/>
  <c r="I76" i="3"/>
  <c r="K76" i="3"/>
  <c r="K81" i="3"/>
  <c r="I81" i="3"/>
  <c r="H300" i="4" s="1"/>
  <c r="I114" i="3"/>
  <c r="H299" i="4" s="1"/>
  <c r="K114" i="3"/>
  <c r="K166" i="3"/>
  <c r="I33" i="3"/>
  <c r="H90" i="4" s="1"/>
  <c r="I56" i="3"/>
  <c r="I61" i="3"/>
  <c r="H19" i="4" s="1"/>
  <c r="I72" i="3"/>
  <c r="K72" i="3"/>
  <c r="K75" i="3"/>
  <c r="K84" i="3"/>
  <c r="I84" i="3"/>
  <c r="K90" i="3"/>
  <c r="I93" i="3"/>
  <c r="H58" i="4" s="1"/>
  <c r="K93" i="3"/>
  <c r="K98" i="3"/>
  <c r="I101" i="3"/>
  <c r="H39" i="4" s="1"/>
  <c r="K101" i="3"/>
  <c r="I111" i="3"/>
  <c r="H177" i="4" s="1"/>
  <c r="K111" i="3"/>
  <c r="I117" i="3"/>
  <c r="H38" i="4" s="1"/>
  <c r="K117" i="3"/>
  <c r="I120" i="3"/>
  <c r="H192" i="4" s="1"/>
  <c r="K120" i="3"/>
  <c r="I130" i="3"/>
  <c r="H277" i="4" s="1"/>
  <c r="K130" i="3"/>
  <c r="I11" i="3"/>
  <c r="I37" i="3"/>
  <c r="H202" i="4" s="1"/>
  <c r="K50" i="3"/>
  <c r="I59" i="3"/>
  <c r="K59" i="3"/>
  <c r="I65" i="3"/>
  <c r="K68" i="3"/>
  <c r="I71" i="3"/>
  <c r="H51" i="4" s="1"/>
  <c r="I80" i="3"/>
  <c r="K80" i="3"/>
  <c r="I89" i="3"/>
  <c r="K89" i="3"/>
  <c r="I94" i="3"/>
  <c r="K94" i="3"/>
  <c r="I97" i="3"/>
  <c r="K97" i="3"/>
  <c r="I102" i="3"/>
  <c r="H157" i="4" s="1"/>
  <c r="K102" i="3"/>
  <c r="I105" i="3"/>
  <c r="K105" i="3"/>
  <c r="I113" i="3"/>
  <c r="H295" i="4" s="1"/>
  <c r="K113" i="3"/>
  <c r="I116" i="3"/>
  <c r="K123" i="3"/>
  <c r="I123" i="3"/>
  <c r="H137" i="4" s="1"/>
  <c r="K138" i="3"/>
  <c r="I142" i="3"/>
  <c r="H221" i="4" s="1"/>
  <c r="I151" i="3"/>
  <c r="H305" i="4" s="1"/>
  <c r="K161" i="3"/>
  <c r="I161" i="3"/>
  <c r="H261" i="4" s="1"/>
  <c r="I66" i="3"/>
  <c r="I70" i="3"/>
  <c r="H18" i="4" s="1"/>
  <c r="K70" i="3"/>
  <c r="I73" i="3"/>
  <c r="H197" i="4" s="1"/>
  <c r="I107" i="3"/>
  <c r="K107" i="3"/>
  <c r="I115" i="3"/>
  <c r="H313" i="4" s="1"/>
  <c r="K115" i="3"/>
  <c r="I118" i="3"/>
  <c r="H130" i="4" s="1"/>
  <c r="I129" i="3"/>
  <c r="H128" i="4" s="1"/>
  <c r="I133" i="3"/>
  <c r="I137" i="3"/>
  <c r="H191" i="4" s="1"/>
  <c r="K164" i="3"/>
  <c r="I164" i="3"/>
  <c r="H28" i="4" s="1"/>
  <c r="I141" i="3"/>
  <c r="H43" i="4" s="1"/>
  <c r="I145" i="3"/>
  <c r="K148" i="3"/>
  <c r="I152" i="3"/>
  <c r="H50" i="4" s="1"/>
  <c r="K152" i="3"/>
  <c r="K168" i="3"/>
  <c r="F3" i="1" l="1"/>
  <c r="F5" i="1"/>
  <c r="F2" i="1"/>
  <c r="H164" i="4"/>
  <c r="H163" i="4"/>
  <c r="H162" i="4"/>
  <c r="H189" i="4"/>
  <c r="H188" i="4"/>
  <c r="H309" i="4"/>
  <c r="K1" i="3"/>
  <c r="H311" i="4"/>
  <c r="H310" i="4"/>
  <c r="H208" i="4"/>
  <c r="H207" i="4"/>
  <c r="H279" i="4"/>
  <c r="H278" i="4"/>
  <c r="H226" i="4"/>
  <c r="H225" i="4"/>
  <c r="H224" i="4"/>
  <c r="H223" i="4"/>
  <c r="H222" i="4"/>
  <c r="H110" i="4"/>
  <c r="H109" i="4"/>
  <c r="H244" i="4"/>
  <c r="H243" i="4"/>
  <c r="H242" i="4"/>
  <c r="H165" i="4"/>
  <c r="H297" i="4"/>
  <c r="H296" i="4"/>
  <c r="H113" i="4"/>
  <c r="H112" i="4"/>
  <c r="H111" i="4"/>
  <c r="H273" i="4"/>
  <c r="H272" i="4"/>
  <c r="H125" i="4"/>
  <c r="H124" i="4"/>
  <c r="H265" i="4"/>
  <c r="H264" i="4"/>
  <c r="H266" i="4"/>
  <c r="H262" i="4"/>
  <c r="H263" i="4"/>
  <c r="H56" i="4"/>
  <c r="H55" i="4"/>
  <c r="H54" i="4"/>
  <c r="H53" i="4"/>
  <c r="H74" i="4"/>
  <c r="H73" i="4"/>
  <c r="H72" i="4"/>
  <c r="C12" i="2"/>
  <c r="D12" i="2" s="1"/>
  <c r="F12" i="2" s="1"/>
  <c r="I153" i="3"/>
  <c r="H231" i="4" s="1"/>
  <c r="I104" i="3"/>
  <c r="H212" i="4" s="1"/>
  <c r="I96" i="3"/>
  <c r="H280" i="4" s="1"/>
  <c r="I88" i="3"/>
  <c r="I69" i="3"/>
  <c r="H17" i="4" s="1"/>
  <c r="I53" i="3"/>
  <c r="I77" i="3"/>
  <c r="I62" i="3"/>
  <c r="I20" i="3"/>
  <c r="I126" i="3"/>
  <c r="H2" i="4" s="1"/>
  <c r="I121" i="3"/>
  <c r="H314" i="4" s="1"/>
  <c r="I103" i="3"/>
  <c r="H190" i="4" s="1"/>
  <c r="I95" i="3"/>
  <c r="H154" i="4" s="1"/>
  <c r="I87" i="3"/>
  <c r="I64" i="3"/>
  <c r="I24" i="3"/>
  <c r="H303" i="4"/>
  <c r="H302" i="4"/>
  <c r="H301" i="4"/>
  <c r="H268" i="4"/>
  <c r="H267" i="4"/>
  <c r="H250" i="4"/>
  <c r="H249" i="4"/>
  <c r="H248" i="4"/>
  <c r="H247" i="4"/>
  <c r="H246" i="4"/>
  <c r="H4" i="4"/>
  <c r="H3" i="4"/>
  <c r="H298" i="4"/>
  <c r="H41" i="4"/>
  <c r="H40" i="4"/>
  <c r="H151" i="4"/>
  <c r="H150" i="4"/>
  <c r="H149" i="4"/>
  <c r="I168" i="3"/>
  <c r="H312" i="4" s="1"/>
  <c r="I148" i="3"/>
  <c r="H52" i="4" s="1"/>
  <c r="I125" i="3"/>
  <c r="I110" i="3"/>
  <c r="H126" i="4" s="1"/>
  <c r="I138" i="3"/>
  <c r="H294" i="4" s="1"/>
  <c r="I68" i="3"/>
  <c r="I50" i="3"/>
  <c r="I106" i="3"/>
  <c r="I98" i="3"/>
  <c r="I90" i="3"/>
  <c r="I75" i="3"/>
  <c r="I58" i="3"/>
  <c r="I166" i="3"/>
  <c r="H98" i="4" s="1"/>
  <c r="I67" i="3"/>
  <c r="I45" i="3"/>
  <c r="I22" i="3"/>
  <c r="I3" i="3"/>
  <c r="I86" i="3"/>
  <c r="I63" i="3"/>
  <c r="I44" i="3"/>
  <c r="I21" i="3"/>
  <c r="I155" i="3"/>
  <c r="H211" i="4" s="1"/>
  <c r="I112" i="3"/>
  <c r="H206" i="4" s="1"/>
  <c r="I55" i="3"/>
  <c r="H307" i="4" s="1"/>
  <c r="I40" i="3"/>
  <c r="I25" i="3"/>
  <c r="I162" i="3"/>
  <c r="H281" i="4" s="1"/>
  <c r="I48" i="3"/>
  <c r="H79" i="4"/>
  <c r="H78" i="4"/>
  <c r="H166" i="4"/>
  <c r="H46" i="4"/>
  <c r="H45" i="4"/>
  <c r="H44" i="4"/>
  <c r="H101" i="4"/>
  <c r="H100" i="4"/>
  <c r="H99" i="4"/>
  <c r="H97" i="4"/>
  <c r="H96" i="4"/>
  <c r="H179" i="4"/>
  <c r="H178" i="4"/>
  <c r="H160" i="4"/>
  <c r="C13" i="2"/>
  <c r="D13" i="2" s="1"/>
  <c r="F13" i="2" s="1"/>
  <c r="H92" i="4"/>
  <c r="H91" i="4"/>
  <c r="I154" i="3"/>
  <c r="H205" i="4" s="1"/>
  <c r="I150" i="3"/>
  <c r="H217" i="4" s="1"/>
  <c r="I146" i="3"/>
  <c r="I143" i="3"/>
  <c r="I163" i="3"/>
  <c r="H23" i="4" s="1"/>
  <c r="I135" i="3"/>
  <c r="H241" i="4" s="1"/>
  <c r="I131" i="3"/>
  <c r="H14" i="4" s="1"/>
  <c r="I127" i="3"/>
  <c r="H5" i="4" s="1"/>
  <c r="I160" i="3"/>
  <c r="H77" i="4" s="1"/>
  <c r="I159" i="3"/>
  <c r="I158" i="3"/>
  <c r="H62" i="4" s="1"/>
  <c r="I157" i="3"/>
  <c r="H42" i="4" s="1"/>
  <c r="I156" i="3"/>
  <c r="H129" i="4" s="1"/>
  <c r="I136" i="3"/>
  <c r="H105" i="4" s="1"/>
  <c r="I32" i="3"/>
  <c r="H22" i="4" s="1"/>
  <c r="I167" i="3"/>
  <c r="H232" i="4" s="1"/>
  <c r="I128" i="3"/>
  <c r="H33" i="4" s="1"/>
  <c r="I83" i="3"/>
  <c r="I79" i="3"/>
  <c r="H59" i="4" s="1"/>
  <c r="I36" i="3"/>
  <c r="H161" i="4" s="1"/>
  <c r="I78" i="3"/>
  <c r="I60" i="3"/>
  <c r="I38" i="3"/>
  <c r="I34" i="3"/>
  <c r="H153" i="4" s="1"/>
  <c r="I27" i="3"/>
  <c r="I19" i="3"/>
  <c r="I140" i="3"/>
  <c r="I47" i="3"/>
  <c r="I30" i="3"/>
  <c r="I23" i="3"/>
  <c r="H308" i="4" s="1"/>
  <c r="I15" i="3"/>
  <c r="I13" i="3"/>
  <c r="I8" i="3"/>
  <c r="I4" i="3"/>
  <c r="I132" i="3"/>
  <c r="H127" i="4" s="1"/>
  <c r="I39" i="3"/>
  <c r="I35" i="3"/>
  <c r="I149" i="3"/>
  <c r="H152" i="4" s="1"/>
  <c r="I144" i="3"/>
  <c r="H287" i="4" s="1"/>
  <c r="I85" i="3"/>
  <c r="H26" i="4" s="1"/>
  <c r="I43" i="3"/>
  <c r="I41" i="3"/>
  <c r="I31" i="3"/>
  <c r="I18" i="3"/>
  <c r="I6" i="3"/>
  <c r="I2" i="3"/>
  <c r="I122" i="3"/>
  <c r="H13" i="4" s="1"/>
  <c r="I42" i="3"/>
  <c r="I17" i="3"/>
  <c r="I134" i="3"/>
  <c r="H187" i="4" s="1"/>
  <c r="I109" i="3"/>
  <c r="H57" i="4" s="1"/>
  <c r="I74" i="3"/>
  <c r="I57" i="3"/>
  <c r="I49" i="3"/>
  <c r="I28" i="3"/>
  <c r="I5" i="3"/>
  <c r="I46" i="3"/>
  <c r="I12" i="3"/>
  <c r="H293" i="4" l="1"/>
  <c r="H289" i="4"/>
  <c r="H292" i="4"/>
  <c r="H288" i="4"/>
  <c r="H291" i="4"/>
  <c r="H290" i="4"/>
  <c r="H108" i="4"/>
  <c r="H107" i="4"/>
  <c r="H106" i="4"/>
  <c r="H238" i="4"/>
  <c r="H237" i="4"/>
  <c r="H236" i="4"/>
  <c r="H235" i="4"/>
  <c r="H234" i="4"/>
  <c r="H233" i="4"/>
  <c r="C9" i="2"/>
  <c r="D9" i="2" s="1"/>
  <c r="F9" i="2" s="1"/>
  <c r="H286" i="4"/>
  <c r="H285" i="4"/>
  <c r="H284" i="4"/>
  <c r="H283" i="4"/>
  <c r="H282" i="4"/>
  <c r="H25" i="4"/>
  <c r="H24" i="4"/>
  <c r="H316" i="4"/>
  <c r="H315" i="4"/>
  <c r="H240" i="4"/>
  <c r="H239" i="4"/>
  <c r="H204" i="4"/>
  <c r="H203" i="4"/>
  <c r="J298" i="4"/>
  <c r="H304" i="4"/>
  <c r="H181" i="4"/>
  <c r="H180" i="4"/>
  <c r="H31" i="4"/>
  <c r="H30" i="4"/>
  <c r="H29" i="4"/>
  <c r="H172" i="4"/>
  <c r="H171" i="4"/>
  <c r="H133" i="4"/>
  <c r="H132" i="4"/>
  <c r="H131" i="4"/>
  <c r="C6" i="2"/>
  <c r="D6" i="2" s="1"/>
  <c r="F6" i="2" s="1"/>
  <c r="H82" i="4"/>
  <c r="H81" i="4"/>
  <c r="H83" i="4"/>
  <c r="H80" i="4"/>
  <c r="H156" i="4"/>
  <c r="H155" i="4"/>
  <c r="C11" i="2"/>
  <c r="D11" i="2" s="1"/>
  <c r="F11" i="2" s="1"/>
  <c r="H95" i="4"/>
  <c r="H94" i="4"/>
  <c r="H93" i="4"/>
  <c r="H71" i="4"/>
  <c r="H69" i="4"/>
  <c r="H70" i="4"/>
  <c r="H251" i="4"/>
  <c r="H254" i="4"/>
  <c r="H252" i="4"/>
  <c r="H253" i="4"/>
  <c r="H142" i="4"/>
  <c r="H141" i="4"/>
  <c r="J160" i="4"/>
  <c r="H68" i="4"/>
  <c r="H67" i="4"/>
  <c r="H66" i="4"/>
  <c r="H259" i="4"/>
  <c r="H258" i="4"/>
  <c r="H159" i="4"/>
  <c r="C8" i="2"/>
  <c r="D8" i="2" s="1"/>
  <c r="F8" i="2" s="1"/>
  <c r="H276" i="4"/>
  <c r="H275" i="4"/>
  <c r="H37" i="4"/>
  <c r="H36" i="4"/>
  <c r="H75" i="4"/>
  <c r="H76" i="4"/>
  <c r="J309" i="4"/>
  <c r="H88" i="4"/>
  <c r="H87" i="4"/>
  <c r="H89" i="4"/>
  <c r="H86" i="4"/>
  <c r="H186" i="4"/>
  <c r="H185" i="4"/>
  <c r="H184" i="4"/>
  <c r="H183" i="4"/>
  <c r="H182" i="4"/>
  <c r="H194" i="4"/>
  <c r="H193" i="4"/>
  <c r="H274" i="4"/>
  <c r="H227" i="4"/>
  <c r="H228" i="4"/>
  <c r="H220" i="4"/>
  <c r="H219" i="4"/>
  <c r="H218" i="4"/>
  <c r="H8" i="4"/>
  <c r="H7" i="4"/>
  <c r="C7" i="2"/>
  <c r="D7" i="2" s="1"/>
  <c r="F7" i="2" s="1"/>
  <c r="H148" i="4"/>
  <c r="H147" i="4"/>
  <c r="H146" i="4"/>
  <c r="H145" i="4"/>
  <c r="H144" i="4"/>
  <c r="H143" i="4"/>
  <c r="H140" i="4"/>
  <c r="H139" i="4"/>
  <c r="H138" i="4"/>
  <c r="H11" i="4"/>
  <c r="H10" i="4"/>
  <c r="H9" i="4"/>
  <c r="H271" i="4"/>
  <c r="H270" i="4"/>
  <c r="H269" i="4"/>
  <c r="C10" i="2"/>
  <c r="D10" i="2" s="1"/>
  <c r="F10" i="2" s="1"/>
  <c r="H256" i="4"/>
  <c r="H255" i="4"/>
  <c r="H210" i="4"/>
  <c r="H209" i="4"/>
  <c r="H176" i="4"/>
  <c r="H175" i="4"/>
  <c r="H174" i="4"/>
  <c r="H173" i="4"/>
  <c r="H257" i="4"/>
  <c r="J166" i="4"/>
  <c r="H216" i="4"/>
  <c r="H215" i="4"/>
  <c r="H214" i="4"/>
  <c r="H213" i="4"/>
  <c r="H201" i="4"/>
  <c r="H200" i="4"/>
  <c r="H199" i="4"/>
  <c r="H198" i="4"/>
  <c r="H306" i="4"/>
  <c r="J165" i="4"/>
  <c r="H48" i="4"/>
  <c r="H47" i="4"/>
  <c r="H169" i="4"/>
  <c r="H168" i="4"/>
  <c r="H170" i="4"/>
  <c r="H167" i="4"/>
  <c r="H104" i="4"/>
  <c r="H103" i="4"/>
  <c r="H102" i="4"/>
  <c r="H6" i="4"/>
  <c r="H245" i="4"/>
  <c r="H21" i="4"/>
  <c r="H20" i="4"/>
  <c r="H65" i="4"/>
  <c r="H64" i="4"/>
  <c r="H63" i="4"/>
  <c r="H16" i="4"/>
  <c r="H15" i="4"/>
  <c r="H35" i="4"/>
  <c r="H34" i="4"/>
  <c r="H85" i="4"/>
  <c r="H84" i="4"/>
  <c r="H230" i="4"/>
  <c r="H229" i="4"/>
  <c r="H135" i="4"/>
  <c r="H134" i="4"/>
  <c r="H136" i="4"/>
  <c r="H196" i="4"/>
  <c r="H195" i="4"/>
  <c r="H61" i="4"/>
  <c r="H60" i="4"/>
  <c r="J97" i="4" l="1"/>
  <c r="J96" i="4"/>
  <c r="J6" i="4"/>
  <c r="J151" i="4"/>
  <c r="J150" i="4"/>
  <c r="J149" i="4"/>
  <c r="J266" i="4"/>
  <c r="J265" i="4"/>
  <c r="J264" i="4"/>
  <c r="J263" i="4"/>
  <c r="J262" i="4"/>
  <c r="J245" i="4"/>
  <c r="J306" i="4"/>
  <c r="J257" i="4"/>
  <c r="J11" i="4"/>
  <c r="J274" i="4"/>
  <c r="J186" i="4"/>
  <c r="J304" i="4"/>
  <c r="J83" i="4" l="1"/>
  <c r="J82" i="4"/>
  <c r="J81" i="4"/>
  <c r="J80" i="4"/>
  <c r="J76" i="4"/>
  <c r="J75" i="4"/>
  <c r="J254" i="4"/>
  <c r="J253" i="4"/>
  <c r="J252" i="4"/>
  <c r="J251" i="4"/>
  <c r="J228" i="4"/>
  <c r="J227" i="4"/>
  <c r="J156" i="4"/>
  <c r="J155" i="4"/>
  <c r="J196" i="4"/>
  <c r="J195" i="4"/>
  <c r="J293" i="4"/>
  <c r="J292" i="4"/>
  <c r="J291" i="4"/>
  <c r="J290" i="4"/>
  <c r="J289" i="4"/>
  <c r="J288" i="4"/>
  <c r="I3" i="2"/>
  <c r="C5" i="1" s="1"/>
  <c r="I2" i="2"/>
  <c r="B5" i="1" s="1"/>
  <c r="J71" i="4"/>
  <c r="J70" i="4"/>
  <c r="J69" i="4"/>
  <c r="J170" i="4"/>
  <c r="J169" i="4"/>
  <c r="J168" i="4"/>
  <c r="J167" i="4"/>
  <c r="J16" i="4"/>
  <c r="J15" i="4"/>
  <c r="J89" i="4"/>
  <c r="J88" i="4"/>
  <c r="J87" i="4"/>
  <c r="J86" i="4"/>
  <c r="J136" i="4"/>
  <c r="J135" i="4"/>
  <c r="J134" i="4"/>
</calcChain>
</file>

<file path=xl/sharedStrings.xml><?xml version="1.0" encoding="utf-8"?>
<sst xmlns="http://schemas.openxmlformats.org/spreadsheetml/2006/main" count="4345" uniqueCount="568">
  <si>
    <t>In multiples of 5000</t>
  </si>
  <si>
    <t>In multiples of 4000</t>
  </si>
  <si>
    <t>In multiples of 3000</t>
  </si>
  <si>
    <t>In multiples of 2000</t>
  </si>
  <si>
    <t>In multiples of 1000</t>
  </si>
  <si>
    <t>In multiples of 500</t>
  </si>
  <si>
    <t>Name</t>
  </si>
  <si>
    <t>Base price (rounded off to the closest 500)</t>
  </si>
  <si>
    <t>Prassana Janarthanan</t>
  </si>
  <si>
    <t>Vishwanath Jogini</t>
  </si>
  <si>
    <t>Debanjan Nag</t>
  </si>
  <si>
    <t>Budget Standing</t>
  </si>
  <si>
    <t>Knights</t>
  </si>
  <si>
    <t>Spartans</t>
  </si>
  <si>
    <t>Samurai</t>
  </si>
  <si>
    <t>Ninja</t>
  </si>
  <si>
    <t>Login</t>
  </si>
  <si>
    <t>Base Price</t>
  </si>
  <si>
    <t>Max</t>
  </si>
  <si>
    <t>Sold For</t>
  </si>
  <si>
    <t>+/-</t>
  </si>
  <si>
    <t>Team</t>
  </si>
  <si>
    <t>Games</t>
  </si>
  <si>
    <t>karthike</t>
  </si>
  <si>
    <t>Manoj Pandian</t>
  </si>
  <si>
    <t>kohli</t>
  </si>
  <si>
    <t>Squash, Football, Volleyball, Tennis, Basketball</t>
  </si>
  <si>
    <t>kumarb</t>
  </si>
  <si>
    <t>Bharat Kumar</t>
  </si>
  <si>
    <t>pranathi</t>
  </si>
  <si>
    <t>Basminton, Basketball, Swimming, Tennis, Throwball, and Volleyball</t>
  </si>
  <si>
    <t>samuel</t>
  </si>
  <si>
    <t xml:space="preserve">John Rhema </t>
  </si>
  <si>
    <t>Athletics, Volleyball</t>
  </si>
  <si>
    <t>hormusje</t>
  </si>
  <si>
    <t>Jamsheed Jehangir Hormusjee</t>
  </si>
  <si>
    <t>Cricket, Squash</t>
  </si>
  <si>
    <t>guptaane</t>
  </si>
  <si>
    <t>Aneesh Gupta</t>
  </si>
  <si>
    <t>Foosball, Table Tennis, Tennis</t>
  </si>
  <si>
    <t>hegdep</t>
  </si>
  <si>
    <t>Pratik Hegde</t>
  </si>
  <si>
    <t>Athletics, Football</t>
  </si>
  <si>
    <t>sharmari</t>
  </si>
  <si>
    <t>Richa Sharma</t>
  </si>
  <si>
    <t>Carrom, Chess, Cricket, Table Tennis, Throwball, and Volleyball</t>
  </si>
  <si>
    <t>kshirsaa</t>
  </si>
  <si>
    <t>Amit Kshirsagar</t>
  </si>
  <si>
    <t>Badminton, Squash</t>
  </si>
  <si>
    <t>hussaisy</t>
  </si>
  <si>
    <t>Syed Hussaini</t>
  </si>
  <si>
    <t>Badminton, Tennis</t>
  </si>
  <si>
    <t>roonwal</t>
  </si>
  <si>
    <t>Dhananjay Roonwal</t>
  </si>
  <si>
    <t>Athletics, Cricket, Football, Volleyball, Cricket</t>
  </si>
  <si>
    <t>guptsa</t>
  </si>
  <si>
    <t>Sachin Gupta</t>
  </si>
  <si>
    <t>Athletics, Football,Volleyball, Basketball</t>
  </si>
  <si>
    <t>gurrampa</t>
  </si>
  <si>
    <t>Ravi Teja Gurrampati</t>
  </si>
  <si>
    <t>Badminton, Snooker, Cricket, Basketball</t>
  </si>
  <si>
    <t>randev</t>
  </si>
  <si>
    <t>Aditya Randev</t>
  </si>
  <si>
    <t>Chess</t>
  </si>
  <si>
    <t>kattirik</t>
  </si>
  <si>
    <t>Chrys Kattirisetty</t>
  </si>
  <si>
    <t>Chess, Tennis, Throwball</t>
  </si>
  <si>
    <t>kollis</t>
  </si>
  <si>
    <t>Sindhu Kolli</t>
  </si>
  <si>
    <t>Athletics, Carrom, Throwball</t>
  </si>
  <si>
    <t>pawars</t>
  </si>
  <si>
    <t>Sandeep Pawar</t>
  </si>
  <si>
    <t>Badminton, Table tennis</t>
  </si>
  <si>
    <t>anumulac</t>
  </si>
  <si>
    <t>Chaitanya</t>
  </si>
  <si>
    <t>Table tennis, Basketball</t>
  </si>
  <si>
    <t>masne</t>
  </si>
  <si>
    <t>Priyanka Masne</t>
  </si>
  <si>
    <t>Foosball and Table Tennis</t>
  </si>
  <si>
    <t>srivasme</t>
  </si>
  <si>
    <t>Medha Srivastava</t>
  </si>
  <si>
    <t>Foosball</t>
  </si>
  <si>
    <t>sankaanj</t>
  </si>
  <si>
    <t>Anjali Sankaran</t>
  </si>
  <si>
    <t>Throwball</t>
  </si>
  <si>
    <t>trivedid</t>
  </si>
  <si>
    <t>Dhawal Trivedi</t>
  </si>
  <si>
    <t>Tennis</t>
  </si>
  <si>
    <t>reddya</t>
  </si>
  <si>
    <t>Arjun Reddy</t>
  </si>
  <si>
    <t>guptago</t>
  </si>
  <si>
    <t>Gourav Gupta</t>
  </si>
  <si>
    <t>Chess, Foosball</t>
  </si>
  <si>
    <t>kumardiv</t>
  </si>
  <si>
    <t>Divesh Kumar</t>
  </si>
  <si>
    <t>singhran</t>
  </si>
  <si>
    <t>Ranujay Singh</t>
  </si>
  <si>
    <t>Athletics</t>
  </si>
  <si>
    <t>gshr</t>
  </si>
  <si>
    <t>Shri Nidhi</t>
  </si>
  <si>
    <t>Snooker, Throwball, Volleyabll</t>
  </si>
  <si>
    <t>rawat</t>
  </si>
  <si>
    <t>Charu Rawat</t>
  </si>
  <si>
    <t>Athletics, Snooker, Swimming, and Throwball</t>
  </si>
  <si>
    <t>loyasa</t>
  </si>
  <si>
    <t>Sandeep Loya</t>
  </si>
  <si>
    <t>Football</t>
  </si>
  <si>
    <t>kumarkun</t>
  </si>
  <si>
    <t>Kundan</t>
  </si>
  <si>
    <t>swaroop</t>
  </si>
  <si>
    <t>agarwaha</t>
  </si>
  <si>
    <t>Harshi Agarwal</t>
  </si>
  <si>
    <t>Swimming</t>
  </si>
  <si>
    <t>agrawash</t>
  </si>
  <si>
    <t>Shreya Agrawal</t>
  </si>
  <si>
    <t>Table Tennis</t>
  </si>
  <si>
    <t>kumarpr</t>
  </si>
  <si>
    <t>Prasanna Palanisamy</t>
  </si>
  <si>
    <t>kumarnar</t>
  </si>
  <si>
    <t>Naresh kumar</t>
  </si>
  <si>
    <t>Other posts</t>
  </si>
  <si>
    <t xml:space="preserve">Points </t>
  </si>
  <si>
    <t>Base Price (in Rs.)</t>
  </si>
  <si>
    <t>Bidding Value</t>
  </si>
  <si>
    <t>Actual Price</t>
  </si>
  <si>
    <t>Carrom</t>
  </si>
  <si>
    <t>Secondary Coordinator for Carrom</t>
  </si>
  <si>
    <t>Anuj Kohli</t>
  </si>
  <si>
    <t>Primary Coordinator for Volleyball</t>
  </si>
  <si>
    <t>Athletics, Swimming, Basketball</t>
  </si>
  <si>
    <t>Primary Coordinator for Swimming</t>
  </si>
  <si>
    <t>Primary Coordinator for Table Tennis</t>
  </si>
  <si>
    <t>Secondary Coordinator for Cricket</t>
  </si>
  <si>
    <t>pattanay</t>
  </si>
  <si>
    <t>Tanmoy Pattanayak</t>
  </si>
  <si>
    <t>Football, Swimming, Badminton, Chess, Cricket</t>
  </si>
  <si>
    <t>Secondary Coordinator for Athletics</t>
  </si>
  <si>
    <t>Primary Coordinator for Athletics, Secondary Coordinator for Table Tennis</t>
  </si>
  <si>
    <t>Primary coordinator for Throwball</t>
  </si>
  <si>
    <t>lamba</t>
  </si>
  <si>
    <t>Karanveer Lamba</t>
  </si>
  <si>
    <t>Atheletics, Cricket, Squash, Basketball</t>
  </si>
  <si>
    <t>Secondary Coordinator for Basketball</t>
  </si>
  <si>
    <t>soni</t>
  </si>
  <si>
    <t>Abhishek Soni</t>
  </si>
  <si>
    <t>Snooker, Volleyball, Basketball</t>
  </si>
  <si>
    <t>jainga</t>
  </si>
  <si>
    <t>Gaurav Jain</t>
  </si>
  <si>
    <t>Chess, Foosball, Tennis</t>
  </si>
  <si>
    <t>Primary Coordinator for Foosball</t>
  </si>
  <si>
    <t>kumargu</t>
  </si>
  <si>
    <t>Gulshan Kumar</t>
  </si>
  <si>
    <t>Badminton, Cricket, Tennis</t>
  </si>
  <si>
    <t>kumarra</t>
  </si>
  <si>
    <t>Raghavendra Kumar</t>
  </si>
  <si>
    <t>Volleyball and Basketball</t>
  </si>
  <si>
    <t>Primary Coordinator for Basketball</t>
  </si>
  <si>
    <t>kumarsh</t>
  </si>
  <si>
    <t>Sheethal Kumar</t>
  </si>
  <si>
    <t>Athletics, Badminton, Volleyball, Basketball</t>
  </si>
  <si>
    <t>khan</t>
  </si>
  <si>
    <t>Samar Khan</t>
  </si>
  <si>
    <t>Badminton, Table Tennis, Tennis</t>
  </si>
  <si>
    <t>bhutorip</t>
  </si>
  <si>
    <t>Pujit Bhutoria</t>
  </si>
  <si>
    <t>Primary Coordinator for Squash</t>
  </si>
  <si>
    <t>reddyvar</t>
  </si>
  <si>
    <t>Varun Reddy Lakka</t>
  </si>
  <si>
    <t>Foosball, Football</t>
  </si>
  <si>
    <t>syedf</t>
  </si>
  <si>
    <t>Farhan Syed</t>
  </si>
  <si>
    <t xml:space="preserve">Snooker </t>
  </si>
  <si>
    <t>Primary Coordinator for Snooker</t>
  </si>
  <si>
    <t>taparia</t>
  </si>
  <si>
    <t>Gourab Taparia</t>
  </si>
  <si>
    <t>menon</t>
  </si>
  <si>
    <t>Sudeep Menon</t>
  </si>
  <si>
    <t>Athletics, Badminton, Football, Volleyball</t>
  </si>
  <si>
    <t>Primary Coordinator for Badminton</t>
  </si>
  <si>
    <t>shaikh</t>
  </si>
  <si>
    <t>Arsalaan Shaikh</t>
  </si>
  <si>
    <t>Athletics, Carrom, Snooker, Cricket, Volleyball</t>
  </si>
  <si>
    <t>raoa</t>
  </si>
  <si>
    <t>Aparna Rao</t>
  </si>
  <si>
    <t>Badminton, Cricket, Football, Swimming, and Throwball</t>
  </si>
  <si>
    <t>deshpans</t>
  </si>
  <si>
    <t>Swapnil Deshpande</t>
  </si>
  <si>
    <t>Carrom, Table Tennis</t>
  </si>
  <si>
    <t>balj</t>
  </si>
  <si>
    <t>Jaskirat Bal</t>
  </si>
  <si>
    <t>Chess and Table Tennis</t>
  </si>
  <si>
    <t>haripras</t>
  </si>
  <si>
    <t xml:space="preserve">Krishna Kumar </t>
  </si>
  <si>
    <t>konakal</t>
  </si>
  <si>
    <t>Ajay Ram Konakalla</t>
  </si>
  <si>
    <t>kumargan</t>
  </si>
  <si>
    <t>Ganesh Kumar</t>
  </si>
  <si>
    <t>mittalri</t>
  </si>
  <si>
    <t>Rishav Mittal</t>
  </si>
  <si>
    <t>Snooker</t>
  </si>
  <si>
    <t>Secondary Coordinator for Tennis</t>
  </si>
  <si>
    <t>gomes</t>
  </si>
  <si>
    <t>Sheryl Gomes</t>
  </si>
  <si>
    <t>Basketball, Carrom, Snooker</t>
  </si>
  <si>
    <t>negi</t>
  </si>
  <si>
    <t>Tulika Negi</t>
  </si>
  <si>
    <t>Badminton and Throwball</t>
  </si>
  <si>
    <t>lahotip</t>
  </si>
  <si>
    <t>Pratik Lahoti</t>
  </si>
  <si>
    <t>Tennis, Carrom</t>
  </si>
  <si>
    <t>marananm</t>
  </si>
  <si>
    <t>Madhukiran</t>
  </si>
  <si>
    <t>Swimming, Carrom</t>
  </si>
  <si>
    <t>pant</t>
  </si>
  <si>
    <t>Ashish Pant</t>
  </si>
  <si>
    <t>Athletics, Badminton, Snooker, Foosball</t>
  </si>
  <si>
    <t>jainma</t>
  </si>
  <si>
    <t>Manoj Jain</t>
  </si>
  <si>
    <t>Athletics, Cricket, Volleyball</t>
  </si>
  <si>
    <t>guptswat</t>
  </si>
  <si>
    <t>Swati Gupta</t>
  </si>
  <si>
    <t>Foosball and Swimming</t>
  </si>
  <si>
    <t>sehgal</t>
  </si>
  <si>
    <t>Sukhwinder Singh</t>
  </si>
  <si>
    <t>Athletics, Basketball</t>
  </si>
  <si>
    <t>farhan</t>
  </si>
  <si>
    <t>Afreen Farhan</t>
  </si>
  <si>
    <t>Athletics, Snooker, Throwball, and Volleyball</t>
  </si>
  <si>
    <t>tailang</t>
  </si>
  <si>
    <t>Umang Tailang</t>
  </si>
  <si>
    <t>basaca</t>
  </si>
  <si>
    <t>Caesar Basa</t>
  </si>
  <si>
    <t>Carrom, Snooker, Basketball</t>
  </si>
  <si>
    <t>paridav</t>
  </si>
  <si>
    <t>Vikash Parida</t>
  </si>
  <si>
    <t>Carrom, Snooker, Football</t>
  </si>
  <si>
    <t>Secondary Coordinator for Soccer</t>
  </si>
  <si>
    <t>choudhab</t>
  </si>
  <si>
    <t>Abhishek Choudhary</t>
  </si>
  <si>
    <t>Carrom Foosball</t>
  </si>
  <si>
    <t>bajpaid</t>
  </si>
  <si>
    <t>Divina Bajpai</t>
  </si>
  <si>
    <t>Squash</t>
  </si>
  <si>
    <t>Uttama Swaroop</t>
  </si>
  <si>
    <t>goelso</t>
  </si>
  <si>
    <t>Sourav Goel</t>
  </si>
  <si>
    <t>Badminton, Volleyball, Basketball</t>
  </si>
  <si>
    <t>dayam</t>
  </si>
  <si>
    <t>Alok Dayam</t>
  </si>
  <si>
    <t>Athletics, Cricket, Table Tennis</t>
  </si>
  <si>
    <t>Primary Coordinator for Cricket</t>
  </si>
  <si>
    <t>jajodia</t>
  </si>
  <si>
    <t>Sparsh Jajodia</t>
  </si>
  <si>
    <t>Squash, Volleyball, Basketball</t>
  </si>
  <si>
    <t>yadava</t>
  </si>
  <si>
    <t>Avneesh yadav</t>
  </si>
  <si>
    <t>Chess , Foosball</t>
  </si>
  <si>
    <t>muralish</t>
  </si>
  <si>
    <t>Sriharsha Muralisharma</t>
  </si>
  <si>
    <t>bahranih</t>
  </si>
  <si>
    <t>Hitesh Bahrani</t>
  </si>
  <si>
    <t>bajoria</t>
  </si>
  <si>
    <t>Sundeep Bajoria</t>
  </si>
  <si>
    <t>doshiish</t>
  </si>
  <si>
    <t>Ishan Doshi</t>
  </si>
  <si>
    <t>Primary Coordinator for Chess</t>
  </si>
  <si>
    <t>mehtap</t>
  </si>
  <si>
    <t>Parth Mehta</t>
  </si>
  <si>
    <t>Secondary Coordinator for Foosball</t>
  </si>
  <si>
    <t>rawatmo</t>
  </si>
  <si>
    <t>Mohit Rawat</t>
  </si>
  <si>
    <t>Football, Table Tennis</t>
  </si>
  <si>
    <t>bhattr</t>
  </si>
  <si>
    <t>Rajeev Bhatt</t>
  </si>
  <si>
    <t xml:space="preserve">Badminton, Cricket </t>
  </si>
  <si>
    <t>kwatram</t>
  </si>
  <si>
    <t>Mohit Kwatra</t>
  </si>
  <si>
    <t>Carrom, Snooker</t>
  </si>
  <si>
    <t>khandelk</t>
  </si>
  <si>
    <t>Kanishka Khandelwal</t>
  </si>
  <si>
    <t>Chess, Table Tennis</t>
  </si>
  <si>
    <t>Secondary Coordinator for Chess</t>
  </si>
  <si>
    <t>gargh</t>
  </si>
  <si>
    <t>Harsh Garg</t>
  </si>
  <si>
    <t>sitani</t>
  </si>
  <si>
    <t>Ayush Sitani</t>
  </si>
  <si>
    <t>Cricket</t>
  </si>
  <si>
    <t>rajput</t>
  </si>
  <si>
    <t>Hemant Rajput</t>
  </si>
  <si>
    <t>agrawap</t>
  </si>
  <si>
    <t>Pulkit Agrawal</t>
  </si>
  <si>
    <t>Foosball, Basketball</t>
  </si>
  <si>
    <t>jaggi</t>
  </si>
  <si>
    <t>Jaggi Sanjana</t>
  </si>
  <si>
    <t>Badminton, Foosball, Throwball</t>
  </si>
  <si>
    <t>bansalp</t>
  </si>
  <si>
    <t>Pradeep Bansal</t>
  </si>
  <si>
    <t>bansalks</t>
  </si>
  <si>
    <t>Kshitij  Bansal</t>
  </si>
  <si>
    <t>Foosball, Volleyball</t>
  </si>
  <si>
    <t>goelm</t>
  </si>
  <si>
    <t>Mohit Goel</t>
  </si>
  <si>
    <t>Volleyball, Basketball</t>
  </si>
  <si>
    <t>Secondary Coordinator for Volleyball</t>
  </si>
  <si>
    <t>jegannat</t>
  </si>
  <si>
    <t>Manigandan Jegannathan</t>
  </si>
  <si>
    <t>Cricket, Football</t>
  </si>
  <si>
    <t>preet</t>
  </si>
  <si>
    <t>Inder Preet Singh</t>
  </si>
  <si>
    <t>roya</t>
  </si>
  <si>
    <t>Angad Dev</t>
  </si>
  <si>
    <t>Badminton, Football</t>
  </si>
  <si>
    <t>devabush</t>
  </si>
  <si>
    <t>Sunil Devabushanam</t>
  </si>
  <si>
    <t>Volleyball</t>
  </si>
  <si>
    <t>gandhip</t>
  </si>
  <si>
    <t>Pushpak Gandhi</t>
  </si>
  <si>
    <t>guptpran</t>
  </si>
  <si>
    <t>Pranay Gupta</t>
  </si>
  <si>
    <t>Carrom, Foosball</t>
  </si>
  <si>
    <t>kotharas</t>
  </si>
  <si>
    <t>Ashish Kothari</t>
  </si>
  <si>
    <t>shahj</t>
  </si>
  <si>
    <t>Jesal shah</t>
  </si>
  <si>
    <t>sarafn</t>
  </si>
  <si>
    <t>Nishan Saraf</t>
  </si>
  <si>
    <t>nayaka</t>
  </si>
  <si>
    <t>Aryasuta Nayak</t>
  </si>
  <si>
    <t>Badminton, Carrom</t>
  </si>
  <si>
    <t>ahmedj</t>
  </si>
  <si>
    <t>Javed Ahmed</t>
  </si>
  <si>
    <t>chanana</t>
  </si>
  <si>
    <t>Vatsal Chanana</t>
  </si>
  <si>
    <t>kumabhij</t>
  </si>
  <si>
    <t>Abhijit Kumar</t>
  </si>
  <si>
    <t>malik</t>
  </si>
  <si>
    <t>Saksham Malik</t>
  </si>
  <si>
    <t>pandeyn</t>
  </si>
  <si>
    <t>Nilay Pandey</t>
  </si>
  <si>
    <t>sanka</t>
  </si>
  <si>
    <t>Tandav Sanka</t>
  </si>
  <si>
    <t>Carrom, Cricket</t>
  </si>
  <si>
    <t>agrawaln</t>
  </si>
  <si>
    <t>Nikita Agrawal</t>
  </si>
  <si>
    <t>Chess and Throwball</t>
  </si>
  <si>
    <t>singhl</t>
  </si>
  <si>
    <t xml:space="preserve">Loveleen Singh </t>
  </si>
  <si>
    <t>Cricket, Foosball</t>
  </si>
  <si>
    <t>jaiswaan</t>
  </si>
  <si>
    <t>Anubhav Jaiswal</t>
  </si>
  <si>
    <t>Foosball, Table Tennis</t>
  </si>
  <si>
    <t>gadboleg</t>
  </si>
  <si>
    <t>Ganesh Gopal Godbole</t>
  </si>
  <si>
    <t>josex</t>
  </si>
  <si>
    <t>Xavier Jose</t>
  </si>
  <si>
    <t>Badminton</t>
  </si>
  <si>
    <t>kunzru</t>
  </si>
  <si>
    <t>Ankush Kunzru</t>
  </si>
  <si>
    <t>nagaraja</t>
  </si>
  <si>
    <t>Sriram Nagarajan</t>
  </si>
  <si>
    <t>shorey</t>
  </si>
  <si>
    <t>Pavani Shorey</t>
  </si>
  <si>
    <t>singht</t>
  </si>
  <si>
    <t>Tarinder singh</t>
  </si>
  <si>
    <t>visvasva</t>
  </si>
  <si>
    <t>Venkatesh Visvasvara Babu</t>
  </si>
  <si>
    <t>adhikary</t>
  </si>
  <si>
    <t>Sandip Adhikary</t>
  </si>
  <si>
    <t>Football, Cricket</t>
  </si>
  <si>
    <t>birlam</t>
  </si>
  <si>
    <t>Mahesh Birla</t>
  </si>
  <si>
    <t>karicher</t>
  </si>
  <si>
    <t>Sreeraj Karichery</t>
  </si>
  <si>
    <t>kumaram</t>
  </si>
  <si>
    <t>Amit Kumar</t>
  </si>
  <si>
    <t>mallikap</t>
  </si>
  <si>
    <t>Praveena</t>
  </si>
  <si>
    <t>vrkr</t>
  </si>
  <si>
    <t>Krishnan VR</t>
  </si>
  <si>
    <t>alandelp</t>
  </si>
  <si>
    <t>Delphy Alan</t>
  </si>
  <si>
    <t>kaurh</t>
  </si>
  <si>
    <t>Hardeep Kaur</t>
  </si>
  <si>
    <t>regmib</t>
  </si>
  <si>
    <t>pelluri</t>
  </si>
  <si>
    <t>Pelluri Vaishnavi</t>
  </si>
  <si>
    <t>addagals</t>
  </si>
  <si>
    <t>Suresh Addagadla</t>
  </si>
  <si>
    <t>agaranki</t>
  </si>
  <si>
    <t>Ankit Agarwal</t>
  </si>
  <si>
    <t>bhandard</t>
  </si>
  <si>
    <t>Deepak Bhandari</t>
  </si>
  <si>
    <t>kakkar</t>
  </si>
  <si>
    <t>Gitin Kakkar</t>
  </si>
  <si>
    <t>saxenaad</t>
  </si>
  <si>
    <t>Adarsh Saxena</t>
  </si>
  <si>
    <t>anakka</t>
  </si>
  <si>
    <t>Noushad Ali</t>
  </si>
  <si>
    <t>joshiyas</t>
  </si>
  <si>
    <t>Yash Joshi</t>
  </si>
  <si>
    <t>maggon</t>
  </si>
  <si>
    <t>Ravi Maggon</t>
  </si>
  <si>
    <t>rajaseka</t>
  </si>
  <si>
    <t>Sudarson Rajasekaran</t>
  </si>
  <si>
    <t>jaini</t>
  </si>
  <si>
    <t>Ishank Jain</t>
  </si>
  <si>
    <t>malladih</t>
  </si>
  <si>
    <t>Bhuvan Shashidhara</t>
  </si>
  <si>
    <t>sharmash</t>
  </si>
  <si>
    <t>Shikhar Sharma</t>
  </si>
  <si>
    <t>velusamy</t>
  </si>
  <si>
    <t>Kanimozhi Velusamy</t>
  </si>
  <si>
    <t>Badminton and Foosball</t>
  </si>
  <si>
    <t>damaraju</t>
  </si>
  <si>
    <t>Meghana Damaraju</t>
  </si>
  <si>
    <t>patiband</t>
  </si>
  <si>
    <t>Nikhita Patibandla</t>
  </si>
  <si>
    <t>shanmuga</t>
  </si>
  <si>
    <t>Vasudha Shanmuga</t>
  </si>
  <si>
    <t>malhotrm</t>
  </si>
  <si>
    <t>Mudita Malhotra</t>
  </si>
  <si>
    <t>Athletics and Throwball</t>
  </si>
  <si>
    <t>bajpayee</t>
  </si>
  <si>
    <t>Aakanksha Bajpayee</t>
  </si>
  <si>
    <t>bedia</t>
  </si>
  <si>
    <t>Govind Bedia</t>
  </si>
  <si>
    <t>Table tennis</t>
  </si>
  <si>
    <t>easwaraa</t>
  </si>
  <si>
    <t>Ram Easwarran</t>
  </si>
  <si>
    <t>komiredd</t>
  </si>
  <si>
    <t>Satish Chandra Reddy Komireddy</t>
  </si>
  <si>
    <t>parankus</t>
  </si>
  <si>
    <t>Seshendra Parankusam</t>
  </si>
  <si>
    <t>subramka</t>
  </si>
  <si>
    <t>Karthik Subramanya</t>
  </si>
  <si>
    <t>dhamodha</t>
  </si>
  <si>
    <t>Shiva Dhamodharan</t>
  </si>
  <si>
    <t>phadke</t>
  </si>
  <si>
    <t>Abhijit Phadke</t>
  </si>
  <si>
    <t>murugesa</t>
  </si>
  <si>
    <t>Kirish Kumar</t>
  </si>
  <si>
    <t>ozukum</t>
  </si>
  <si>
    <t>Nungsangtemsu Ozukum</t>
  </si>
  <si>
    <t>karan</t>
  </si>
  <si>
    <t>Ankita Kar</t>
  </si>
  <si>
    <t>choudhvi</t>
  </si>
  <si>
    <t>Vinod Chaoudhary</t>
  </si>
  <si>
    <t>goelra</t>
  </si>
  <si>
    <t>Rahul Goel</t>
  </si>
  <si>
    <t>guptasur</t>
  </si>
  <si>
    <t>Suraj Kamal Gupta</t>
  </si>
  <si>
    <t>rivedi</t>
  </si>
  <si>
    <t>shahkh</t>
  </si>
  <si>
    <t>bansald</t>
  </si>
  <si>
    <t>Deeksha Bansal</t>
  </si>
  <si>
    <t>barolia</t>
  </si>
  <si>
    <t>barnwal</t>
  </si>
  <si>
    <t>jagadee</t>
  </si>
  <si>
    <t>prakasak</t>
  </si>
  <si>
    <t>vemad</t>
  </si>
  <si>
    <t>Game</t>
  </si>
  <si>
    <t>Ranks</t>
  </si>
  <si>
    <t>Points</t>
  </si>
  <si>
    <t>Gender</t>
  </si>
  <si>
    <t>Price</t>
  </si>
  <si>
    <t>Bid For</t>
  </si>
  <si>
    <t>M</t>
  </si>
  <si>
    <t>Pratik Hedge</t>
  </si>
  <si>
    <t>Jamsheed</t>
  </si>
  <si>
    <t>F</t>
  </si>
  <si>
    <t>Basketball</t>
  </si>
  <si>
    <t>Shri Nidhi Guru</t>
  </si>
  <si>
    <t xml:space="preserve">Sachin Gupta </t>
  </si>
  <si>
    <t>Ravi Teja</t>
  </si>
  <si>
    <t>Syed</t>
  </si>
  <si>
    <t>janarthp</t>
  </si>
  <si>
    <t>Prassana</t>
  </si>
  <si>
    <t>Manoj Pandian K</t>
  </si>
  <si>
    <t>Chrys</t>
  </si>
  <si>
    <t>Sanna</t>
  </si>
  <si>
    <t>Pranathi Attivarapu</t>
  </si>
  <si>
    <t>Dhananjay</t>
  </si>
  <si>
    <t xml:space="preserve">John Rehma </t>
  </si>
  <si>
    <t>Pulkit Agarwal</t>
  </si>
  <si>
    <t>Aakanksha</t>
  </si>
  <si>
    <t>Kshitij Bansal</t>
  </si>
  <si>
    <t xml:space="preserve">Manisha Kumari </t>
  </si>
  <si>
    <t>Neha Barolia</t>
  </si>
  <si>
    <t>Alok</t>
  </si>
  <si>
    <t>Swapnil</t>
  </si>
  <si>
    <t>Sunil</t>
  </si>
  <si>
    <t>Afreen</t>
  </si>
  <si>
    <t>Ganesh Godbole</t>
  </si>
  <si>
    <t>Suraj Gupta</t>
  </si>
  <si>
    <t>Sapna Jagadeesh</t>
  </si>
  <si>
    <t>Sanjana Jaggi</t>
  </si>
  <si>
    <t>Manigandan</t>
  </si>
  <si>
    <t>Kanishka</t>
  </si>
  <si>
    <t>Satish Chandra</t>
  </si>
  <si>
    <t>Ragav</t>
  </si>
  <si>
    <t>Sheetal</t>
  </si>
  <si>
    <t>Karanveer</t>
  </si>
  <si>
    <t>Maggon</t>
  </si>
  <si>
    <t>Bhuvan</t>
  </si>
  <si>
    <t>Sriharsha</t>
  </si>
  <si>
    <t>Nungsangtemsu</t>
  </si>
  <si>
    <t>Seshendra</t>
  </si>
  <si>
    <t xml:space="preserve">Vikash Parida </t>
  </si>
  <si>
    <t>Tanmoy</t>
  </si>
  <si>
    <t>Akansha Prakash</t>
  </si>
  <si>
    <t>Varun Reddy</t>
  </si>
  <si>
    <r>
      <rPr>
        <sz val="11"/>
        <color indexed="8"/>
        <rFont val="Syntax LT Std"/>
        <family val="2"/>
      </rPr>
      <t>Barada Regmi</t>
    </r>
  </si>
  <si>
    <t>Neha Trivedi</t>
  </si>
  <si>
    <t>Sukhwinder</t>
  </si>
  <si>
    <t>Khushali Shah</t>
  </si>
  <si>
    <t>Arsalaan</t>
  </si>
  <si>
    <t>Loveleen Singh</t>
  </si>
  <si>
    <t>Divya Vema</t>
  </si>
  <si>
    <t>Venkatesh Babu</t>
  </si>
  <si>
    <t>Avneesh Yadav</t>
  </si>
  <si>
    <t>Priyanka Raju Masne</t>
  </si>
  <si>
    <t>Pranathi Attivarappu</t>
  </si>
  <si>
    <t>Chrys Kattirisetti</t>
  </si>
  <si>
    <t>G Shri Nidhi</t>
  </si>
  <si>
    <t>Total</t>
  </si>
  <si>
    <t>Row Labels</t>
  </si>
  <si>
    <t>Sum of Points</t>
  </si>
  <si>
    <t>John Rhema Samuel</t>
  </si>
  <si>
    <t>Venkatesh visvasvara Babu</t>
  </si>
  <si>
    <t>S Inder Preet</t>
  </si>
  <si>
    <t>Alok Raghav Dayam</t>
  </si>
  <si>
    <t>Goel Sourav</t>
  </si>
  <si>
    <t>Nayak Aryasuta</t>
  </si>
  <si>
    <t>Madhu_Kiran Maranani</t>
  </si>
  <si>
    <t>jogini</t>
  </si>
  <si>
    <t>Jamsheed_Jehangir Hormusjee</t>
  </si>
  <si>
    <t>Prasanna Janarthanan</t>
  </si>
  <si>
    <t>nagd</t>
  </si>
  <si>
    <t xml:space="preserve">Squash </t>
  </si>
  <si>
    <t xml:space="preserve">Sanna Palanisamy </t>
  </si>
  <si>
    <t>Grand Total</t>
  </si>
  <si>
    <t>Prasanna_Palanisamy Kumar</t>
  </si>
  <si>
    <t>Angad Dev Roy</t>
  </si>
  <si>
    <t>Sukhwinder Sehgal</t>
  </si>
  <si>
    <t>Sheetal Kumar</t>
  </si>
  <si>
    <t>Roonwal</t>
  </si>
  <si>
    <t>Guptsa</t>
  </si>
  <si>
    <t>Goelso</t>
  </si>
  <si>
    <t>Sehgal</t>
  </si>
  <si>
    <t>Kohli</t>
  </si>
  <si>
    <t>Agrawap</t>
  </si>
  <si>
    <t>Kumarpr</t>
  </si>
  <si>
    <t>Jajodia</t>
  </si>
  <si>
    <t>Goelm</t>
  </si>
  <si>
    <t>(blank)</t>
  </si>
  <si>
    <r>
      <rPr>
        <sz val="7"/>
        <color indexed="8"/>
        <rFont val="Syntax LT Std"/>
        <family val="2"/>
      </rPr>
      <t xml:space="preserve"> </t>
    </r>
    <r>
      <rPr>
        <sz val="11"/>
        <color indexed="8"/>
        <rFont val="Syntax LT Std"/>
        <family val="2"/>
      </rPr>
      <t>Barada Regmi</t>
    </r>
  </si>
  <si>
    <t>Sheryl Sophia Gomes</t>
  </si>
  <si>
    <t>Vaishnavi Pelluri</t>
  </si>
  <si>
    <t>Spent</t>
  </si>
  <si>
    <t>Remaining</t>
  </si>
  <si>
    <t xml:space="preserve">Male </t>
  </si>
  <si>
    <t>Female</t>
  </si>
  <si>
    <t>M/F</t>
  </si>
  <si>
    <t>joshish</t>
  </si>
  <si>
    <t>Shailesh</t>
  </si>
  <si>
    <t>Deb</t>
  </si>
  <si>
    <t>Vish Jogi</t>
  </si>
  <si>
    <t>* Type Login, Sold For and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</si>
</sst>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 &quot;* #,##0&quot; &quot;;&quot; &quot;* \(#,##0\);&quot; &quot;* &quot;-&quot;??&quot; &quot;"/>
    <numFmt numFmtId="165" formatCode="&quot; &quot;* #,##0.00&quot; &quot;;&quot; &quot;* \(#,##0.00\);&quot; &quot;* &quot;-&quot;??&quot; &quot;"/>
  </numFmts>
  <fonts count="18" x14ac:knownFonts="1">
    <font>
      <sz val="12"/>
      <color indexed="8"/>
      <name val="Verdana"/>
    </font>
    <font>
      <sz val="12"/>
      <color indexed="8"/>
      <name val="Verdana"/>
      <family val="2"/>
    </font>
    <font>
      <sz val="10"/>
      <color indexed="8"/>
      <name val="Syntax LT Std"/>
      <family val="2"/>
    </font>
    <font>
      <sz val="11"/>
      <color indexed="8"/>
      <name val="Calibri"/>
      <family val="2"/>
    </font>
    <font>
      <b/>
      <sz val="10"/>
      <color indexed="8"/>
      <name val="Syntax LT Std"/>
      <family val="2"/>
    </font>
    <font>
      <sz val="10"/>
      <color indexed="13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indexed="10"/>
      <name val="Calibri"/>
      <family val="2"/>
    </font>
    <font>
      <b/>
      <sz val="10"/>
      <color indexed="10"/>
      <name val="Calibri"/>
      <family val="2"/>
    </font>
    <font>
      <sz val="10"/>
      <color indexed="8"/>
      <name val="Helvetica"/>
    </font>
    <font>
      <b/>
      <sz val="11"/>
      <color indexed="8"/>
      <name val="Syntax LT Std"/>
      <family val="2"/>
    </font>
    <font>
      <sz val="11"/>
      <color indexed="8"/>
      <name val="Syntax LT Std"/>
      <family val="2"/>
    </font>
    <font>
      <sz val="11"/>
      <color indexed="21"/>
      <name val="Syntax LT Std"/>
      <family val="2"/>
    </font>
    <font>
      <sz val="7"/>
      <color indexed="8"/>
      <name val="Syntax LT Std"/>
      <family val="2"/>
    </font>
    <font>
      <sz val="9"/>
      <color indexed="8"/>
      <name val="Verdana"/>
      <family val="2"/>
    </font>
    <font>
      <sz val="10"/>
      <color indexed="8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rgb="FF3366CC"/>
        <bgColor indexed="64"/>
      </patternFill>
    </fill>
  </fills>
  <borders count="5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1"/>
      </right>
      <top/>
      <bottom/>
      <diagonal/>
    </border>
    <border>
      <left style="thin">
        <color indexed="1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/>
      <right/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8"/>
      </left>
      <right/>
      <top style="thin">
        <color indexed="8"/>
      </top>
      <bottom style="thin">
        <color indexed="18"/>
      </bottom>
      <diagonal/>
    </border>
    <border>
      <left/>
      <right/>
      <top style="thin">
        <color indexed="8"/>
      </top>
      <bottom style="thin">
        <color indexed="18"/>
      </bottom>
      <diagonal/>
    </border>
    <border>
      <left/>
      <right style="thin">
        <color indexed="18"/>
      </right>
      <top style="thin">
        <color indexed="8"/>
      </top>
      <bottom style="thin">
        <color indexed="18"/>
      </bottom>
      <diagonal/>
    </border>
    <border>
      <left style="thin">
        <color indexed="1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8"/>
      </left>
      <right style="thin">
        <color indexed="11"/>
      </right>
      <top style="thin">
        <color indexed="18"/>
      </top>
      <bottom style="thin">
        <color indexed="18"/>
      </bottom>
      <diagonal/>
    </border>
    <border>
      <left style="thin">
        <color indexed="11"/>
      </left>
      <right style="thin">
        <color indexed="11"/>
      </right>
      <top style="thin">
        <color indexed="18"/>
      </top>
      <bottom style="thin">
        <color indexed="18"/>
      </bottom>
      <diagonal/>
    </border>
    <border>
      <left style="thin">
        <color indexed="11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1"/>
      </left>
      <right style="thin">
        <color indexed="11"/>
      </right>
      <top style="thin">
        <color indexed="18"/>
      </top>
      <bottom style="thin">
        <color indexed="11"/>
      </bottom>
      <diagonal/>
    </border>
    <border>
      <left style="thin">
        <color indexed="11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1"/>
      </left>
      <right/>
      <top/>
      <bottom/>
      <diagonal/>
    </border>
    <border>
      <left style="thin">
        <color indexed="11"/>
      </left>
      <right/>
      <top/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 style="thin">
        <color indexed="1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20"/>
      </bottom>
      <diagonal/>
    </border>
    <border>
      <left style="thin">
        <color indexed="11"/>
      </left>
      <right style="medium">
        <color indexed="20"/>
      </right>
      <top/>
      <bottom/>
      <diagonal/>
    </border>
    <border>
      <left style="medium">
        <color indexed="20"/>
      </left>
      <right style="medium">
        <color indexed="20"/>
      </right>
      <top style="medium">
        <color indexed="20"/>
      </top>
      <bottom style="medium">
        <color indexed="20"/>
      </bottom>
      <diagonal/>
    </border>
    <border>
      <left style="medium">
        <color indexed="2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20"/>
      </top>
      <bottom style="medium">
        <color indexed="20"/>
      </bottom>
      <diagonal/>
    </border>
    <border>
      <left style="medium">
        <color indexed="20"/>
      </left>
      <right style="medium">
        <color indexed="20"/>
      </right>
      <top style="medium">
        <color indexed="20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/>
      <bottom style="thin">
        <color indexed="11"/>
      </bottom>
      <diagonal/>
    </border>
    <border>
      <left/>
      <right style="thin">
        <color indexed="8"/>
      </right>
      <top style="thin">
        <color indexed="11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26"/>
      </bottom>
      <diagonal/>
    </border>
    <border>
      <left/>
      <right/>
      <top style="thin">
        <color indexed="26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11"/>
      </top>
      <bottom style="thin">
        <color indexed="26"/>
      </bottom>
      <diagonal/>
    </border>
    <border>
      <left/>
      <right style="medium">
        <color indexed="20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20"/>
      </top>
      <bottom style="thin">
        <color indexed="8"/>
      </bottom>
      <diagonal/>
    </border>
    <border>
      <left style="thin">
        <color indexed="11"/>
      </left>
      <right/>
      <top style="medium">
        <color indexed="20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3">
    <xf numFmtId="0" fontId="0" fillId="0" borderId="0" xfId="0" applyFont="1" applyAlignment="1">
      <alignment vertical="top" wrapText="1"/>
    </xf>
    <xf numFmtId="0" fontId="2" fillId="3" borderId="1" xfId="0" applyNumberFormat="1" applyFont="1" applyFill="1" applyBorder="1" applyAlignment="1">
      <alignment vertical="top" wrapText="1"/>
    </xf>
    <xf numFmtId="164" fontId="2" fillId="3" borderId="1" xfId="0" applyNumberFormat="1" applyFont="1" applyFill="1" applyBorder="1" applyAlignment="1">
      <alignment vertical="top" wrapText="1"/>
    </xf>
    <xf numFmtId="0" fontId="4" fillId="4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5" fillId="0" borderId="14" xfId="0" applyNumberFormat="1" applyFont="1" applyBorder="1" applyAlignment="1"/>
    <xf numFmtId="1" fontId="8" fillId="0" borderId="15" xfId="0" applyNumberFormat="1" applyFont="1" applyBorder="1" applyAlignment="1"/>
    <xf numFmtId="1" fontId="8" fillId="0" borderId="16" xfId="0" applyNumberFormat="1" applyFont="1" applyBorder="1" applyAlignment="1"/>
    <xf numFmtId="1" fontId="8" fillId="0" borderId="17" xfId="0" applyNumberFormat="1" applyFont="1" applyBorder="1" applyAlignment="1"/>
    <xf numFmtId="1" fontId="8" fillId="0" borderId="14" xfId="0" applyNumberFormat="1" applyFont="1" applyBorder="1" applyAlignment="1"/>
    <xf numFmtId="0" fontId="9" fillId="6" borderId="1" xfId="0" applyNumberFormat="1" applyFont="1" applyFill="1" applyBorder="1" applyAlignment="1"/>
    <xf numFmtId="0" fontId="8" fillId="7" borderId="1" xfId="0" applyNumberFormat="1" applyFont="1" applyFill="1" applyBorder="1" applyAlignment="1"/>
    <xf numFmtId="0" fontId="8" fillId="2" borderId="1" xfId="0" applyNumberFormat="1" applyFont="1" applyFill="1" applyBorder="1" applyAlignment="1"/>
    <xf numFmtId="0" fontId="9" fillId="8" borderId="1" xfId="0" applyNumberFormat="1" applyFont="1" applyFill="1" applyBorder="1" applyAlignment="1"/>
    <xf numFmtId="1" fontId="8" fillId="0" borderId="18" xfId="0" applyNumberFormat="1" applyFont="1" applyBorder="1" applyAlignment="1"/>
    <xf numFmtId="0" fontId="9" fillId="6" borderId="6" xfId="0" applyNumberFormat="1" applyFont="1" applyFill="1" applyBorder="1" applyAlignment="1"/>
    <xf numFmtId="0" fontId="9" fillId="8" borderId="6" xfId="0" applyNumberFormat="1" applyFont="1" applyFill="1" applyBorder="1" applyAlignment="1"/>
    <xf numFmtId="1" fontId="8" fillId="0" borderId="19" xfId="0" applyNumberFormat="1" applyFont="1" applyBorder="1" applyAlignment="1"/>
    <xf numFmtId="0" fontId="9" fillId="8" borderId="7" xfId="0" applyNumberFormat="1" applyFont="1" applyFill="1" applyBorder="1" applyAlignment="1"/>
    <xf numFmtId="1" fontId="8" fillId="0" borderId="1" xfId="0" applyNumberFormat="1" applyFont="1" applyBorder="1" applyAlignment="1"/>
    <xf numFmtId="0" fontId="8" fillId="7" borderId="6" xfId="0" applyNumberFormat="1" applyFont="1" applyFill="1" applyBorder="1" applyAlignment="1"/>
    <xf numFmtId="0" fontId="8" fillId="4" borderId="6" xfId="0" applyNumberFormat="1" applyFont="1" applyFill="1" applyBorder="1" applyAlignment="1"/>
    <xf numFmtId="0" fontId="8" fillId="4" borderId="7" xfId="0" applyNumberFormat="1" applyFont="1" applyFill="1" applyBorder="1" applyAlignment="1"/>
    <xf numFmtId="1" fontId="8" fillId="0" borderId="20" xfId="0" applyNumberFormat="1" applyFont="1" applyBorder="1" applyAlignment="1"/>
    <xf numFmtId="1" fontId="8" fillId="0" borderId="21" xfId="0" applyNumberFormat="1" applyFont="1" applyBorder="1" applyAlignment="1"/>
    <xf numFmtId="1" fontId="8" fillId="0" borderId="22" xfId="0" applyNumberFormat="1" applyFont="1" applyBorder="1" applyAlignment="1"/>
    <xf numFmtId="1" fontId="8" fillId="0" borderId="23" xfId="0" applyNumberFormat="1" applyFont="1" applyBorder="1" applyAlignment="1"/>
    <xf numFmtId="0" fontId="10" fillId="9" borderId="24" xfId="0" applyNumberFormat="1" applyFont="1" applyFill="1" applyBorder="1" applyAlignment="1"/>
    <xf numFmtId="0" fontId="10" fillId="9" borderId="25" xfId="0" applyNumberFormat="1" applyFont="1" applyFill="1" applyBorder="1" applyAlignment="1"/>
    <xf numFmtId="0" fontId="10" fillId="9" borderId="26" xfId="0" applyNumberFormat="1" applyFont="1" applyFill="1" applyBorder="1" applyAlignment="1"/>
    <xf numFmtId="1" fontId="8" fillId="0" borderId="27" xfId="0" applyNumberFormat="1" applyFont="1" applyBorder="1" applyAlignment="1"/>
    <xf numFmtId="0" fontId="8" fillId="0" borderId="28" xfId="0" applyNumberFormat="1" applyFont="1" applyBorder="1" applyAlignment="1"/>
    <xf numFmtId="0" fontId="8" fillId="0" borderId="29" xfId="0" applyNumberFormat="1" applyFont="1" applyBorder="1" applyAlignment="1"/>
    <xf numFmtId="165" fontId="8" fillId="0" borderId="29" xfId="0" applyNumberFormat="1" applyFont="1" applyBorder="1" applyAlignment="1"/>
    <xf numFmtId="0" fontId="8" fillId="0" borderId="30" xfId="0" applyNumberFormat="1" applyFont="1" applyBorder="1" applyAlignment="1"/>
    <xf numFmtId="1" fontId="8" fillId="0" borderId="28" xfId="0" applyNumberFormat="1" applyFont="1" applyBorder="1" applyAlignment="1"/>
    <xf numFmtId="1" fontId="8" fillId="0" borderId="29" xfId="0" applyNumberFormat="1" applyFont="1" applyBorder="1" applyAlignment="1"/>
    <xf numFmtId="1" fontId="8" fillId="0" borderId="30" xfId="0" applyNumberFormat="1" applyFont="1" applyBorder="1" applyAlignment="1"/>
    <xf numFmtId="1" fontId="11" fillId="0" borderId="31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0" fontId="2" fillId="3" borderId="2" xfId="0" applyNumberFormat="1" applyFont="1" applyFill="1" applyBorder="1" applyAlignment="1">
      <alignment vertical="top" wrapText="1"/>
    </xf>
    <xf numFmtId="0" fontId="2" fillId="3" borderId="4" xfId="0" applyNumberFormat="1" applyFont="1" applyFill="1" applyBorder="1" applyAlignment="1">
      <alignment vertical="top" wrapText="1"/>
    </xf>
    <xf numFmtId="0" fontId="2" fillId="3" borderId="18" xfId="0" applyNumberFormat="1" applyFont="1" applyFill="1" applyBorder="1" applyAlignment="1">
      <alignment vertical="top" wrapText="1"/>
    </xf>
    <xf numFmtId="164" fontId="2" fillId="3" borderId="4" xfId="0" applyNumberFormat="1" applyFont="1" applyFill="1" applyBorder="1" applyAlignment="1">
      <alignment vertical="top" wrapText="1"/>
    </xf>
    <xf numFmtId="0" fontId="2" fillId="10" borderId="1" xfId="0" applyNumberFormat="1" applyFont="1" applyFill="1" applyBorder="1" applyAlignment="1">
      <alignment horizontal="left" wrapText="1"/>
    </xf>
    <xf numFmtId="164" fontId="2" fillId="10" borderId="1" xfId="0" applyNumberFormat="1" applyFont="1" applyFill="1" applyBorder="1" applyAlignment="1">
      <alignment horizontal="left" wrapText="1"/>
    </xf>
    <xf numFmtId="165" fontId="2" fillId="3" borderId="5" xfId="0" applyNumberFormat="1" applyFont="1" applyFill="1" applyBorder="1" applyAlignment="1">
      <alignment vertical="top" wrapText="1"/>
    </xf>
    <xf numFmtId="1" fontId="11" fillId="3" borderId="6" xfId="0" applyNumberFormat="1" applyFont="1" applyFill="1" applyBorder="1" applyAlignment="1">
      <alignment vertical="top"/>
    </xf>
    <xf numFmtId="164" fontId="2" fillId="3" borderId="19" xfId="0" applyNumberFormat="1" applyFont="1" applyFill="1" applyBorder="1" applyAlignment="1">
      <alignment vertical="top" wrapText="1"/>
    </xf>
    <xf numFmtId="1" fontId="11" fillId="3" borderId="7" xfId="0" applyNumberFormat="1" applyFont="1" applyFill="1" applyBorder="1" applyAlignment="1">
      <alignment vertical="top"/>
    </xf>
    <xf numFmtId="0" fontId="2" fillId="10" borderId="1" xfId="0" applyNumberFormat="1" applyFont="1" applyFill="1" applyBorder="1" applyAlignment="1">
      <alignment vertical="top" wrapText="1"/>
    </xf>
    <xf numFmtId="0" fontId="2" fillId="3" borderId="19" xfId="0" applyNumberFormat="1" applyFont="1" applyFill="1" applyBorder="1" applyAlignment="1">
      <alignment vertical="top" wrapText="1"/>
    </xf>
    <xf numFmtId="1" fontId="2" fillId="10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/>
    <xf numFmtId="164" fontId="2" fillId="3" borderId="3" xfId="0" applyNumberFormat="1" applyFont="1" applyFill="1" applyBorder="1" applyAlignment="1">
      <alignment vertical="top" wrapText="1"/>
    </xf>
    <xf numFmtId="1" fontId="11" fillId="3" borderId="32" xfId="0" applyNumberFormat="1" applyFont="1" applyFill="1" applyBorder="1" applyAlignment="1">
      <alignment vertical="top"/>
    </xf>
    <xf numFmtId="1" fontId="11" fillId="3" borderId="33" xfId="0" applyNumberFormat="1" applyFont="1" applyFill="1" applyBorder="1" applyAlignment="1">
      <alignment vertical="top"/>
    </xf>
    <xf numFmtId="1" fontId="11" fillId="3" borderId="34" xfId="0" applyNumberFormat="1" applyFont="1" applyFill="1" applyBorder="1" applyAlignment="1">
      <alignment vertical="top"/>
    </xf>
    <xf numFmtId="1" fontId="11" fillId="3" borderId="35" xfId="0" applyNumberFormat="1" applyFont="1" applyFill="1" applyBorder="1" applyAlignment="1">
      <alignment vertical="top"/>
    </xf>
    <xf numFmtId="1" fontId="11" fillId="3" borderId="12" xfId="0" applyNumberFormat="1" applyFont="1" applyFill="1" applyBorder="1" applyAlignment="1">
      <alignment vertical="top"/>
    </xf>
    <xf numFmtId="1" fontId="11" fillId="3" borderId="13" xfId="0" applyNumberFormat="1" applyFont="1" applyFill="1" applyBorder="1" applyAlignment="1">
      <alignment vertical="top"/>
    </xf>
    <xf numFmtId="0" fontId="1" fillId="0" borderId="0" xfId="0" applyNumberFormat="1" applyFont="1" applyAlignment="1">
      <alignment vertical="top" wrapText="1"/>
    </xf>
    <xf numFmtId="0" fontId="1" fillId="0" borderId="36" xfId="0" applyFont="1" applyBorder="1" applyAlignment="1">
      <alignment vertical="top" wrapText="1"/>
    </xf>
    <xf numFmtId="0" fontId="12" fillId="3" borderId="1" xfId="0" applyNumberFormat="1" applyFont="1" applyFill="1" applyBorder="1" applyAlignment="1"/>
    <xf numFmtId="0" fontId="1" fillId="0" borderId="37" xfId="0" applyFont="1" applyBorder="1" applyAlignment="1"/>
    <xf numFmtId="0" fontId="13" fillId="3" borderId="1" xfId="0" applyNumberFormat="1" applyFont="1" applyFill="1" applyBorder="1" applyAlignment="1">
      <alignment horizontal="left" vertical="top"/>
    </xf>
    <xf numFmtId="0" fontId="13" fillId="0" borderId="1" xfId="0" applyNumberFormat="1" applyFont="1" applyBorder="1" applyAlignment="1"/>
    <xf numFmtId="0" fontId="13" fillId="3" borderId="1" xfId="0" applyNumberFormat="1" applyFont="1" applyFill="1" applyBorder="1" applyAlignment="1"/>
    <xf numFmtId="165" fontId="13" fillId="3" borderId="1" xfId="0" applyNumberFormat="1" applyFont="1" applyFill="1" applyBorder="1" applyAlignment="1"/>
    <xf numFmtId="1" fontId="13" fillId="3" borderId="1" xfId="0" applyNumberFormat="1" applyFont="1" applyFill="1" applyBorder="1" applyAlignment="1"/>
    <xf numFmtId="0" fontId="13" fillId="0" borderId="1" xfId="0" applyNumberFormat="1" applyFont="1" applyBorder="1" applyAlignment="1">
      <alignment vertical="center"/>
    </xf>
    <xf numFmtId="0" fontId="13" fillId="0" borderId="1" xfId="0" applyNumberFormat="1" applyFont="1" applyBorder="1" applyAlignment="1">
      <alignment horizontal="left" vertical="top"/>
    </xf>
    <xf numFmtId="0" fontId="13" fillId="0" borderId="1" xfId="0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/>
    <xf numFmtId="0" fontId="13" fillId="3" borderId="1" xfId="0" applyNumberFormat="1" applyFont="1" applyFill="1" applyBorder="1" applyAlignment="1">
      <alignment vertical="center"/>
    </xf>
    <xf numFmtId="0" fontId="13" fillId="0" borderId="38" xfId="0" applyNumberFormat="1" applyFont="1" applyBorder="1" applyAlignment="1">
      <alignment horizontal="left" vertical="top"/>
    </xf>
    <xf numFmtId="0" fontId="1" fillId="0" borderId="39" xfId="0" applyFont="1" applyBorder="1" applyAlignment="1"/>
    <xf numFmtId="0" fontId="13" fillId="0" borderId="40" xfId="0" applyNumberFormat="1" applyFont="1" applyBorder="1" applyAlignment="1">
      <alignment horizontal="left" vertical="top"/>
    </xf>
    <xf numFmtId="0" fontId="13" fillId="0" borderId="41" xfId="0" applyNumberFormat="1" applyFont="1" applyBorder="1" applyAlignment="1">
      <alignment horizontal="left" vertical="top"/>
    </xf>
    <xf numFmtId="0" fontId="13" fillId="3" borderId="40" xfId="0" applyNumberFormat="1" applyFont="1" applyFill="1" applyBorder="1" applyAlignment="1">
      <alignment horizontal="left" vertical="top"/>
    </xf>
    <xf numFmtId="0" fontId="13" fillId="0" borderId="42" xfId="0" applyNumberFormat="1" applyFont="1" applyBorder="1" applyAlignment="1">
      <alignment horizontal="left" vertical="top"/>
    </xf>
    <xf numFmtId="0" fontId="13" fillId="0" borderId="43" xfId="0" applyNumberFormat="1" applyFont="1" applyBorder="1" applyAlignment="1">
      <alignment horizontal="left" vertical="top"/>
    </xf>
    <xf numFmtId="0" fontId="13" fillId="0" borderId="41" xfId="0" applyNumberFormat="1" applyFont="1" applyBorder="1" applyAlignment="1"/>
    <xf numFmtId="0" fontId="13" fillId="0" borderId="1" xfId="0" applyNumberFormat="1" applyFont="1" applyBorder="1" applyAlignment="1">
      <alignment vertical="top"/>
    </xf>
    <xf numFmtId="0" fontId="14" fillId="3" borderId="1" xfId="0" applyNumberFormat="1" applyFont="1" applyFill="1" applyBorder="1" applyAlignment="1"/>
    <xf numFmtId="0" fontId="1" fillId="0" borderId="44" xfId="0" applyFont="1" applyBorder="1" applyAlignment="1"/>
    <xf numFmtId="0" fontId="1" fillId="0" borderId="0" xfId="0" applyNumberFormat="1" applyFont="1" applyAlignment="1">
      <alignment vertical="top" wrapText="1"/>
    </xf>
    <xf numFmtId="0" fontId="12" fillId="4" borderId="8" xfId="0" applyNumberFormat="1" applyFont="1" applyFill="1" applyBorder="1" applyAlignment="1">
      <alignment horizontal="center"/>
    </xf>
    <xf numFmtId="1" fontId="12" fillId="4" borderId="9" xfId="0" applyNumberFormat="1" applyFont="1" applyFill="1" applyBorder="1" applyAlignment="1">
      <alignment horizontal="center"/>
    </xf>
    <xf numFmtId="1" fontId="3" fillId="3" borderId="45" xfId="0" applyNumberFormat="1" applyFont="1" applyFill="1" applyBorder="1" applyAlignment="1"/>
    <xf numFmtId="1" fontId="3" fillId="3" borderId="2" xfId="0" applyNumberFormat="1" applyFont="1" applyFill="1" applyBorder="1" applyAlignment="1"/>
    <xf numFmtId="1" fontId="3" fillId="3" borderId="3" xfId="0" applyNumberFormat="1" applyFont="1" applyFill="1" applyBorder="1" applyAlignment="1"/>
    <xf numFmtId="1" fontId="13" fillId="0" borderId="3" xfId="0" applyNumberFormat="1" applyFont="1" applyBorder="1" applyAlignment="1"/>
    <xf numFmtId="1" fontId="13" fillId="0" borderId="4" xfId="0" applyNumberFormat="1" applyFont="1" applyBorder="1" applyAlignment="1"/>
    <xf numFmtId="1" fontId="3" fillId="3" borderId="46" xfId="0" applyNumberFormat="1" applyFont="1" applyFill="1" applyBorder="1" applyAlignment="1"/>
    <xf numFmtId="1" fontId="3" fillId="3" borderId="5" xfId="0" applyNumberFormat="1" applyFont="1" applyFill="1" applyBorder="1" applyAlignment="1"/>
    <xf numFmtId="1" fontId="13" fillId="3" borderId="47" xfId="0" applyNumberFormat="1" applyFont="1" applyFill="1" applyBorder="1" applyAlignment="1"/>
    <xf numFmtId="1" fontId="3" fillId="3" borderId="6" xfId="0" applyNumberFormat="1" applyFont="1" applyFill="1" applyBorder="1" applyAlignment="1"/>
    <xf numFmtId="1" fontId="13" fillId="0" borderId="47" xfId="0" applyNumberFormat="1" applyFont="1" applyBorder="1" applyAlignment="1"/>
    <xf numFmtId="1" fontId="13" fillId="0" borderId="6" xfId="0" applyNumberFormat="1" applyFont="1" applyBorder="1" applyAlignment="1"/>
    <xf numFmtId="1" fontId="13" fillId="0" borderId="7" xfId="0" applyNumberFormat="1" applyFont="1" applyBorder="1" applyAlignment="1"/>
    <xf numFmtId="1" fontId="13" fillId="3" borderId="5" xfId="0" applyNumberFormat="1" applyFont="1" applyFill="1" applyBorder="1" applyAlignment="1"/>
    <xf numFmtId="0" fontId="7" fillId="11" borderId="48" xfId="0" applyNumberFormat="1" applyFont="1" applyFill="1" applyBorder="1" applyAlignment="1"/>
    <xf numFmtId="1" fontId="3" fillId="0" borderId="6" xfId="0" applyNumberFormat="1" applyFont="1" applyBorder="1" applyAlignment="1"/>
    <xf numFmtId="1" fontId="13" fillId="3" borderId="6" xfId="0" applyNumberFormat="1" applyFont="1" applyFill="1" applyBorder="1" applyAlignment="1"/>
    <xf numFmtId="0" fontId="12" fillId="11" borderId="48" xfId="0" applyNumberFormat="1" applyFont="1" applyFill="1" applyBorder="1" applyAlignment="1"/>
    <xf numFmtId="0" fontId="3" fillId="0" borderId="6" xfId="0" applyNumberFormat="1" applyFont="1" applyBorder="1" applyAlignment="1">
      <alignment horizontal="left"/>
    </xf>
    <xf numFmtId="0" fontId="3" fillId="0" borderId="6" xfId="0" applyNumberFormat="1" applyFont="1" applyBorder="1" applyAlignment="1"/>
    <xf numFmtId="0" fontId="12" fillId="0" borderId="6" xfId="0" applyNumberFormat="1" applyFont="1" applyBorder="1" applyAlignment="1">
      <alignment horizontal="left"/>
    </xf>
    <xf numFmtId="0" fontId="13" fillId="0" borderId="6" xfId="0" applyNumberFormat="1" applyFont="1" applyBorder="1" applyAlignment="1">
      <alignment horizontal="left"/>
    </xf>
    <xf numFmtId="1" fontId="13" fillId="0" borderId="8" xfId="0" applyNumberFormat="1" applyFont="1" applyBorder="1" applyAlignment="1">
      <alignment horizontal="left"/>
    </xf>
    <xf numFmtId="1" fontId="13" fillId="0" borderId="9" xfId="0" applyNumberFormat="1" applyFont="1" applyBorder="1" applyAlignment="1"/>
    <xf numFmtId="1" fontId="13" fillId="3" borderId="9" xfId="0" applyNumberFormat="1" applyFont="1" applyFill="1" applyBorder="1" applyAlignment="1"/>
    <xf numFmtId="1" fontId="13" fillId="3" borderId="49" xfId="0" applyNumberFormat="1" applyFont="1" applyFill="1" applyBorder="1" applyAlignment="1"/>
    <xf numFmtId="1" fontId="3" fillId="3" borderId="49" xfId="0" applyNumberFormat="1" applyFont="1" applyFill="1" applyBorder="1" applyAlignment="1"/>
    <xf numFmtId="0" fontId="12" fillId="0" borderId="1" xfId="0" applyNumberFormat="1" applyFont="1" applyBorder="1" applyAlignment="1"/>
    <xf numFmtId="1" fontId="3" fillId="3" borderId="8" xfId="0" applyNumberFormat="1" applyFont="1" applyFill="1" applyBorder="1" applyAlignment="1"/>
    <xf numFmtId="1" fontId="3" fillId="3" borderId="9" xfId="0" applyNumberFormat="1" applyFont="1" applyFill="1" applyBorder="1" applyAlignment="1"/>
    <xf numFmtId="0" fontId="12" fillId="13" borderId="10" xfId="0" applyNumberFormat="1" applyFont="1" applyFill="1" applyBorder="1" applyAlignment="1">
      <alignment horizontal="center"/>
    </xf>
    <xf numFmtId="1" fontId="12" fillId="13" borderId="9" xfId="0" applyNumberFormat="1" applyFont="1" applyFill="1" applyBorder="1" applyAlignment="1">
      <alignment horizontal="center"/>
    </xf>
    <xf numFmtId="1" fontId="12" fillId="13" borderId="11" xfId="0" applyNumberFormat="1" applyFont="1" applyFill="1" applyBorder="1" applyAlignment="1">
      <alignment horizontal="center"/>
    </xf>
    <xf numFmtId="0" fontId="12" fillId="3" borderId="1" xfId="0" applyNumberFormat="1" applyFont="1" applyFill="1" applyBorder="1" applyAlignment="1">
      <alignment horizontal="left"/>
    </xf>
    <xf numFmtId="0" fontId="12" fillId="0" borderId="1" xfId="0" applyNumberFormat="1" applyFont="1" applyBorder="1" applyAlignment="1">
      <alignment vertical="center"/>
    </xf>
    <xf numFmtId="0" fontId="12" fillId="13" borderId="1" xfId="0" applyNumberFormat="1" applyFont="1" applyFill="1" applyBorder="1" applyAlignment="1">
      <alignment horizontal="center"/>
    </xf>
    <xf numFmtId="1" fontId="12" fillId="13" borderId="1" xfId="0" applyNumberFormat="1" applyFont="1" applyFill="1" applyBorder="1" applyAlignment="1">
      <alignment horizontal="center"/>
    </xf>
    <xf numFmtId="1" fontId="13" fillId="0" borderId="8" xfId="0" applyNumberFormat="1" applyFont="1" applyBorder="1" applyAlignment="1">
      <alignment horizontal="left" vertical="top"/>
    </xf>
    <xf numFmtId="1" fontId="13" fillId="3" borderId="9" xfId="0" applyNumberFormat="1" applyFont="1" applyFill="1" applyBorder="1" applyAlignment="1">
      <alignment vertical="center"/>
    </xf>
    <xf numFmtId="0" fontId="3" fillId="14" borderId="6" xfId="0" applyNumberFormat="1" applyFont="1" applyFill="1" applyBorder="1" applyAlignment="1">
      <alignment horizontal="left"/>
    </xf>
    <xf numFmtId="0" fontId="3" fillId="14" borderId="6" xfId="0" applyNumberFormat="1" applyFont="1" applyFill="1" applyBorder="1" applyAlignment="1"/>
    <xf numFmtId="1" fontId="3" fillId="3" borderId="7" xfId="0" applyNumberFormat="1" applyFont="1" applyFill="1" applyBorder="1" applyAlignment="1"/>
    <xf numFmtId="0" fontId="12" fillId="4" borderId="1" xfId="0" applyNumberFormat="1" applyFont="1" applyFill="1" applyBorder="1" applyAlignment="1">
      <alignment horizontal="center"/>
    </xf>
    <xf numFmtId="1" fontId="12" fillId="4" borderId="1" xfId="0" applyNumberFormat="1" applyFont="1" applyFill="1" applyBorder="1" applyAlignment="1">
      <alignment horizontal="center"/>
    </xf>
    <xf numFmtId="1" fontId="13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vertical="center"/>
    </xf>
    <xf numFmtId="1" fontId="13" fillId="0" borderId="33" xfId="0" applyNumberFormat="1" applyFont="1" applyBorder="1" applyAlignment="1">
      <alignment horizontal="left" vertical="top"/>
    </xf>
    <xf numFmtId="1" fontId="13" fillId="0" borderId="33" xfId="0" applyNumberFormat="1" applyFont="1" applyBorder="1" applyAlignment="1">
      <alignment vertical="center"/>
    </xf>
    <xf numFmtId="1" fontId="13" fillId="3" borderId="33" xfId="0" applyNumberFormat="1" applyFont="1" applyFill="1" applyBorder="1" applyAlignment="1"/>
    <xf numFmtId="1" fontId="13" fillId="0" borderId="6" xfId="0" applyNumberFormat="1" applyFont="1" applyBorder="1" applyAlignment="1">
      <alignment horizontal="left" vertical="top"/>
    </xf>
    <xf numFmtId="1" fontId="13" fillId="0" borderId="6" xfId="0" applyNumberFormat="1" applyFont="1" applyBorder="1" applyAlignment="1">
      <alignment vertical="center"/>
    </xf>
    <xf numFmtId="1" fontId="13" fillId="0" borderId="6" xfId="0" applyNumberFormat="1" applyFont="1" applyBorder="1" applyAlignment="1">
      <alignment vertical="top"/>
    </xf>
    <xf numFmtId="0" fontId="12" fillId="13" borderId="8" xfId="0" applyNumberFormat="1" applyFont="1" applyFill="1" applyBorder="1" applyAlignment="1">
      <alignment horizontal="center"/>
    </xf>
    <xf numFmtId="1" fontId="13" fillId="3" borderId="6" xfId="0" applyNumberFormat="1" applyFont="1" applyFill="1" applyBorder="1" applyAlignment="1">
      <alignment vertical="center"/>
    </xf>
    <xf numFmtId="1" fontId="13" fillId="0" borderId="32" xfId="0" applyNumberFormat="1" applyFont="1" applyBorder="1" applyAlignment="1">
      <alignment horizontal="left" vertical="top"/>
    </xf>
    <xf numFmtId="1" fontId="13" fillId="0" borderId="33" xfId="0" applyNumberFormat="1" applyFont="1" applyBorder="1" applyAlignment="1"/>
    <xf numFmtId="1" fontId="3" fillId="3" borderId="34" xfId="0" applyNumberFormat="1" applyFont="1" applyFill="1" applyBorder="1" applyAlignment="1"/>
    <xf numFmtId="1" fontId="13" fillId="0" borderId="34" xfId="0" applyNumberFormat="1" applyFont="1" applyBorder="1" applyAlignment="1">
      <alignment horizontal="left" vertical="top"/>
    </xf>
    <xf numFmtId="1" fontId="13" fillId="3" borderId="34" xfId="0" applyNumberFormat="1" applyFont="1" applyFill="1" applyBorder="1" applyAlignment="1"/>
    <xf numFmtId="0" fontId="13" fillId="14" borderId="6" xfId="0" applyNumberFormat="1" applyFont="1" applyFill="1" applyBorder="1" applyAlignment="1">
      <alignment horizontal="left"/>
    </xf>
    <xf numFmtId="1" fontId="3" fillId="3" borderId="35" xfId="0" applyNumberFormat="1" applyFont="1" applyFill="1" applyBorder="1" applyAlignment="1"/>
    <xf numFmtId="1" fontId="3" fillId="3" borderId="12" xfId="0" applyNumberFormat="1" applyFont="1" applyFill="1" applyBorder="1" applyAlignment="1"/>
    <xf numFmtId="1" fontId="3" fillId="0" borderId="12" xfId="0" applyNumberFormat="1" applyFont="1" applyBorder="1" applyAlignment="1"/>
    <xf numFmtId="1" fontId="3" fillId="3" borderId="13" xfId="0" applyNumberFormat="1" applyFont="1" applyFill="1" applyBorder="1" applyAlignment="1"/>
    <xf numFmtId="0" fontId="1" fillId="0" borderId="0" xfId="0" applyNumberFormat="1" applyFont="1" applyAlignment="1">
      <alignment vertical="top" wrapText="1"/>
    </xf>
    <xf numFmtId="0" fontId="12" fillId="15" borderId="1" xfId="0" applyNumberFormat="1" applyFont="1" applyFill="1" applyBorder="1" applyAlignment="1">
      <alignment horizontal="center"/>
    </xf>
    <xf numFmtId="1" fontId="12" fillId="15" borderId="1" xfId="0" applyNumberFormat="1" applyFont="1" applyFill="1" applyBorder="1" applyAlignment="1">
      <alignment horizontal="center"/>
    </xf>
    <xf numFmtId="1" fontId="13" fillId="3" borderId="2" xfId="0" applyNumberFormat="1" applyFont="1" applyFill="1" applyBorder="1" applyAlignment="1"/>
    <xf numFmtId="1" fontId="13" fillId="3" borderId="50" xfId="0" applyNumberFormat="1" applyFont="1" applyFill="1" applyBorder="1" applyAlignment="1"/>
    <xf numFmtId="1" fontId="13" fillId="3" borderId="3" xfId="0" applyNumberFormat="1" applyFont="1" applyFill="1" applyBorder="1" applyAlignment="1"/>
    <xf numFmtId="1" fontId="3" fillId="0" borderId="3" xfId="0" applyNumberFormat="1" applyFont="1" applyBorder="1" applyAlignment="1"/>
    <xf numFmtId="1" fontId="3" fillId="0" borderId="4" xfId="0" applyNumberFormat="1" applyFont="1" applyBorder="1" applyAlignment="1"/>
    <xf numFmtId="1" fontId="3" fillId="0" borderId="7" xfId="0" applyNumberFormat="1" applyFont="1" applyBorder="1" applyAlignment="1"/>
    <xf numFmtId="1" fontId="13" fillId="3" borderId="8" xfId="0" applyNumberFormat="1" applyFont="1" applyFill="1" applyBorder="1" applyAlignment="1">
      <alignment horizontal="left" vertical="top"/>
    </xf>
    <xf numFmtId="0" fontId="12" fillId="15" borderId="10" xfId="0" applyNumberFormat="1" applyFont="1" applyFill="1" applyBorder="1" applyAlignment="1">
      <alignment horizontal="center"/>
    </xf>
    <xf numFmtId="1" fontId="12" fillId="15" borderId="9" xfId="0" applyNumberFormat="1" applyFont="1" applyFill="1" applyBorder="1" applyAlignment="1">
      <alignment horizontal="center"/>
    </xf>
    <xf numFmtId="1" fontId="12" fillId="15" borderId="11" xfId="0" applyNumberFormat="1" applyFont="1" applyFill="1" applyBorder="1" applyAlignment="1">
      <alignment horizontal="center"/>
    </xf>
    <xf numFmtId="1" fontId="13" fillId="0" borderId="9" xfId="0" applyNumberFormat="1" applyFont="1" applyBorder="1" applyAlignment="1">
      <alignment horizontal="left" vertical="top"/>
    </xf>
    <xf numFmtId="1" fontId="13" fillId="0" borderId="8" xfId="0" applyNumberFormat="1" applyFont="1" applyBorder="1" applyAlignment="1"/>
    <xf numFmtId="1" fontId="3" fillId="3" borderId="51" xfId="0" applyNumberFormat="1" applyFont="1" applyFill="1" applyBorder="1" applyAlignment="1"/>
    <xf numFmtId="0" fontId="13" fillId="0" borderId="41" xfId="0" applyNumberFormat="1" applyFont="1" applyBorder="1" applyAlignment="1">
      <alignment vertical="center"/>
    </xf>
    <xf numFmtId="0" fontId="13" fillId="0" borderId="52" xfId="0" applyNumberFormat="1" applyFont="1" applyBorder="1" applyAlignment="1">
      <alignment horizontal="left" vertical="top"/>
    </xf>
    <xf numFmtId="0" fontId="12" fillId="3" borderId="38" xfId="0" applyNumberFormat="1" applyFont="1" applyFill="1" applyBorder="1" applyAlignment="1"/>
    <xf numFmtId="1" fontId="3" fillId="3" borderId="33" xfId="0" applyNumberFormat="1" applyFont="1" applyFill="1" applyBorder="1" applyAlignment="1"/>
    <xf numFmtId="1" fontId="13" fillId="0" borderId="6" xfId="0" applyNumberFormat="1" applyFont="1" applyBorder="1" applyAlignment="1">
      <alignment horizontal="left" vertical="center"/>
    </xf>
    <xf numFmtId="1" fontId="13" fillId="3" borderId="6" xfId="0" applyNumberFormat="1" applyFont="1" applyFill="1" applyBorder="1" applyAlignment="1">
      <alignment horizontal="left" vertical="top"/>
    </xf>
    <xf numFmtId="1" fontId="3" fillId="3" borderId="53" xfId="0" applyNumberFormat="1" applyFont="1" applyFill="1" applyBorder="1" applyAlignment="1"/>
    <xf numFmtId="0" fontId="12" fillId="15" borderId="8" xfId="0" applyNumberFormat="1" applyFont="1" applyFill="1" applyBorder="1" applyAlignment="1">
      <alignment horizontal="center"/>
    </xf>
    <xf numFmtId="1" fontId="13" fillId="0" borderId="6" xfId="0" applyNumberFormat="1" applyFont="1" applyBorder="1" applyAlignment="1">
      <alignment horizontal="left"/>
    </xf>
    <xf numFmtId="1" fontId="3" fillId="3" borderId="32" xfId="0" applyNumberFormat="1" applyFont="1" applyFill="1" applyBorder="1" applyAlignment="1"/>
    <xf numFmtId="1" fontId="13" fillId="0" borderId="12" xfId="0" applyNumberFormat="1" applyFont="1" applyBorder="1" applyAlignment="1">
      <alignment horizontal="left" vertical="top"/>
    </xf>
    <xf numFmtId="1" fontId="13" fillId="3" borderId="12" xfId="0" applyNumberFormat="1" applyFont="1" applyFill="1" applyBorder="1" applyAlignment="1">
      <alignment vertical="center"/>
    </xf>
    <xf numFmtId="1" fontId="13" fillId="0" borderId="12" xfId="0" applyNumberFormat="1" applyFont="1" applyBorder="1" applyAlignment="1">
      <alignment vertical="center"/>
    </xf>
    <xf numFmtId="1" fontId="13" fillId="3" borderId="12" xfId="0" applyNumberFormat="1" applyFont="1" applyFill="1" applyBorder="1" applyAlignment="1"/>
    <xf numFmtId="0" fontId="16" fillId="0" borderId="0" xfId="0" applyNumberFormat="1" applyFont="1" applyAlignment="1">
      <alignment vertical="top" wrapText="1"/>
    </xf>
    <xf numFmtId="0" fontId="16" fillId="0" borderId="0" xfId="0" applyFont="1" applyAlignment="1">
      <alignment vertical="top" wrapText="1"/>
    </xf>
    <xf numFmtId="1" fontId="17" fillId="0" borderId="17" xfId="0" applyNumberFormat="1" applyFont="1" applyBorder="1" applyAlignment="1"/>
    <xf numFmtId="1" fontId="17" fillId="16" borderId="27" xfId="0" applyNumberFormat="1" applyFont="1" applyFill="1" applyBorder="1" applyAlignment="1"/>
    <xf numFmtId="0" fontId="6" fillId="5" borderId="10" xfId="0" applyNumberFormat="1" applyFont="1" applyFill="1" applyBorder="1" applyAlignment="1">
      <alignment horizontal="center"/>
    </xf>
    <xf numFmtId="1" fontId="7" fillId="5" borderId="9" xfId="0" applyNumberFormat="1" applyFont="1" applyFill="1" applyBorder="1" applyAlignment="1">
      <alignment horizontal="center"/>
    </xf>
    <xf numFmtId="1" fontId="7" fillId="5" borderId="11" xfId="0" applyNumberFormat="1" applyFont="1" applyFill="1" applyBorder="1" applyAlignment="1">
      <alignment horizontal="center"/>
    </xf>
    <xf numFmtId="0" fontId="12" fillId="13" borderId="10" xfId="0" applyNumberFormat="1" applyFont="1" applyFill="1" applyBorder="1" applyAlignment="1">
      <alignment horizontal="center"/>
    </xf>
    <xf numFmtId="1" fontId="12" fillId="13" borderId="9" xfId="0" applyNumberFormat="1" applyFont="1" applyFill="1" applyBorder="1" applyAlignment="1">
      <alignment horizontal="center"/>
    </xf>
    <xf numFmtId="1" fontId="12" fillId="13" borderId="11" xfId="0" applyNumberFormat="1" applyFont="1" applyFill="1" applyBorder="1" applyAlignment="1">
      <alignment horizontal="center"/>
    </xf>
    <xf numFmtId="0" fontId="12" fillId="12" borderId="10" xfId="0" applyNumberFormat="1" applyFont="1" applyFill="1" applyBorder="1" applyAlignment="1">
      <alignment horizontal="center"/>
    </xf>
    <xf numFmtId="1" fontId="12" fillId="12" borderId="9" xfId="0" applyNumberFormat="1" applyFont="1" applyFill="1" applyBorder="1" applyAlignment="1">
      <alignment horizontal="center"/>
    </xf>
    <xf numFmtId="1" fontId="12" fillId="12" borderId="11" xfId="0" applyNumberFormat="1" applyFont="1" applyFill="1" applyBorder="1" applyAlignment="1">
      <alignment horizontal="center"/>
    </xf>
    <xf numFmtId="0" fontId="12" fillId="5" borderId="10" xfId="0" applyNumberFormat="1" applyFont="1" applyFill="1" applyBorder="1" applyAlignment="1">
      <alignment horizontal="center"/>
    </xf>
    <xf numFmtId="1" fontId="12" fillId="5" borderId="9" xfId="0" applyNumberFormat="1" applyFont="1" applyFill="1" applyBorder="1" applyAlignment="1">
      <alignment horizontal="center"/>
    </xf>
    <xf numFmtId="1" fontId="12" fillId="5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B6CA"/>
      <rgbColor rgb="FFFFFFFF"/>
      <rgbColor rgb="FFAAAAAA"/>
      <rgbColor rgb="FFB8CCE4"/>
      <rgbColor rgb="FFFF0000"/>
      <rgbColor rgb="FFE5B8B7"/>
      <rgbColor rgb="FF002060"/>
      <rgbColor rgb="FFC2D69B"/>
      <rgbColor rgb="FFC00000"/>
      <rgbColor rgb="FF4F81BD"/>
      <rgbColor rgb="FFD6E3BC"/>
      <rgbColor rgb="FFCCCCCC"/>
      <rgbColor rgb="FF1A1A1A"/>
      <rgbColor rgb="FFBDC0BF"/>
      <rgbColor rgb="FFDBDBDB"/>
      <rgbColor rgb="FFDBE5F1"/>
      <rgbColor rgb="FFB6DDE8"/>
      <rgbColor rgb="FF95B3D7"/>
      <rgbColor rgb="FFD2DAE4"/>
      <rgbColor rgb="FFD8D8D8"/>
      <rgbColor rgb="FFDAEEF3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"/>
  <sheetViews>
    <sheetView showGridLines="0" workbookViewId="0">
      <selection activeCell="C15" sqref="C15"/>
    </sheetView>
  </sheetViews>
  <sheetFormatPr defaultColWidth="11" defaultRowHeight="12.75" customHeight="1" x14ac:dyDescent="0.2"/>
  <cols>
    <col min="1" max="9" width="11" style="187"/>
    <col min="10" max="10" width="3.296875" style="187" customWidth="1"/>
    <col min="11" max="11" width="4.296875" style="187" customWidth="1"/>
    <col min="12" max="12" width="6.5" style="187" customWidth="1"/>
    <col min="13" max="13" width="6" style="187" customWidth="1"/>
    <col min="14" max="14" width="8.09765625" style="187" customWidth="1"/>
    <col min="15" max="15" width="8.8984375" style="187" customWidth="1"/>
    <col min="16" max="16" width="11" style="187"/>
    <col min="17" max="18" width="7.296875" style="187" customWidth="1"/>
    <col min="19" max="19" width="5.3984375" style="187" customWidth="1"/>
    <col min="20" max="20" width="6.8984375" style="187" customWidth="1"/>
    <col min="21" max="256" width="11" style="187"/>
    <col min="257" max="16384" width="11" style="188"/>
  </cols>
  <sheetData>
    <row r="1" spans="1:6" ht="12.75" customHeight="1" x14ac:dyDescent="0.2">
      <c r="A1" s="187" t="s">
        <v>21</v>
      </c>
      <c r="B1" s="187" t="s">
        <v>558</v>
      </c>
      <c r="C1" s="187" t="s">
        <v>559</v>
      </c>
      <c r="D1" s="187" t="s">
        <v>560</v>
      </c>
      <c r="E1" s="187" t="s">
        <v>561</v>
      </c>
      <c r="F1" s="187" t="s">
        <v>524</v>
      </c>
    </row>
    <row r="2" spans="1:6" ht="12.75" customHeight="1" x14ac:dyDescent="0.2">
      <c r="A2" s="187" t="s">
        <v>12</v>
      </c>
      <c r="B2" s="187">
        <f>Model!$C$2</f>
        <v>1010000</v>
      </c>
      <c r="C2" s="187">
        <f>Model!$C$3</f>
        <v>965000</v>
      </c>
      <c r="D2" s="187">
        <f>Model!$M$2</f>
        <v>2</v>
      </c>
      <c r="E2" s="187">
        <f>Model!$R$2</f>
        <v>0</v>
      </c>
      <c r="F2" s="187">
        <f>D2+E2</f>
        <v>2</v>
      </c>
    </row>
    <row r="3" spans="1:6" ht="12.75" customHeight="1" x14ac:dyDescent="0.2">
      <c r="A3" s="187" t="s">
        <v>13</v>
      </c>
      <c r="B3" s="187">
        <f>Model!$E$2</f>
        <v>620000</v>
      </c>
      <c r="C3" s="187">
        <f>Model!$E$3</f>
        <v>1355000</v>
      </c>
      <c r="D3" s="187">
        <f>Model!$M$3</f>
        <v>2</v>
      </c>
      <c r="E3" s="187">
        <f>Model!$R$3</f>
        <v>0</v>
      </c>
      <c r="F3" s="187">
        <f t="shared" ref="F3:F5" si="0">D3+E3</f>
        <v>2</v>
      </c>
    </row>
    <row r="4" spans="1:6" ht="12.75" customHeight="1" x14ac:dyDescent="0.2">
      <c r="A4" s="187" t="s">
        <v>14</v>
      </c>
      <c r="B4" s="187">
        <f>Model!$G$2</f>
        <v>430000</v>
      </c>
      <c r="C4" s="187">
        <f>Model!$G$3</f>
        <v>1545000</v>
      </c>
      <c r="D4" s="187">
        <f>Model!$O$3</f>
        <v>2</v>
      </c>
      <c r="E4" s="187">
        <f>Model!$T$3</f>
        <v>0</v>
      </c>
      <c r="F4" s="187">
        <f t="shared" si="0"/>
        <v>2</v>
      </c>
    </row>
    <row r="5" spans="1:6" ht="12.75" customHeight="1" x14ac:dyDescent="0.2">
      <c r="A5" s="187" t="s">
        <v>15</v>
      </c>
      <c r="B5" s="187">
        <f>Model!$I$2</f>
        <v>721000</v>
      </c>
      <c r="C5" s="187">
        <f>Model!$I$3</f>
        <v>1254000</v>
      </c>
      <c r="D5" s="187">
        <f>Model!$O$2</f>
        <v>1</v>
      </c>
      <c r="E5" s="187">
        <f>Model!$T$2</f>
        <v>1</v>
      </c>
      <c r="F5" s="187">
        <f t="shared" si="0"/>
        <v>2</v>
      </c>
    </row>
  </sheetData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69"/>
  <sheetViews>
    <sheetView showGridLines="0" tabSelected="1" workbookViewId="0">
      <selection activeCell="A14" sqref="A14"/>
    </sheetView>
  </sheetViews>
  <sheetFormatPr defaultColWidth="6.59765625" defaultRowHeight="15" customHeight="1" x14ac:dyDescent="0.2"/>
  <cols>
    <col min="1" max="1" width="10.5" style="6" customWidth="1"/>
    <col min="2" max="2" width="13.5" style="6" customWidth="1"/>
    <col min="3" max="4" width="9.09765625" style="6" customWidth="1"/>
    <col min="5" max="5" width="7.8984375" style="6" customWidth="1"/>
    <col min="6" max="6" width="11.5" style="6" customWidth="1"/>
    <col min="7" max="7" width="8.19921875" style="6" customWidth="1"/>
    <col min="8" max="8" width="8.5" style="6" customWidth="1"/>
    <col min="9" max="256" width="6.59765625" style="6" customWidth="1"/>
  </cols>
  <sheetData>
    <row r="1" spans="1:20" ht="15.75" customHeight="1" x14ac:dyDescent="0.25">
      <c r="A1" s="7">
        <v>1975000</v>
      </c>
      <c r="B1" s="191" t="s">
        <v>11</v>
      </c>
      <c r="C1" s="192"/>
      <c r="D1" s="192"/>
      <c r="E1" s="192"/>
      <c r="F1" s="192"/>
      <c r="G1" s="192"/>
      <c r="H1" s="192"/>
      <c r="I1" s="193"/>
      <c r="J1" s="8"/>
      <c r="K1" s="9"/>
      <c r="L1" s="189" t="s">
        <v>466</v>
      </c>
      <c r="M1" s="10"/>
      <c r="N1" s="10"/>
      <c r="O1" s="10"/>
      <c r="P1" s="9"/>
      <c r="Q1" s="189" t="s">
        <v>469</v>
      </c>
      <c r="R1" s="10"/>
      <c r="S1" s="10"/>
      <c r="T1" s="10"/>
    </row>
    <row r="2" spans="1:20" ht="15.95" customHeight="1" x14ac:dyDescent="0.2">
      <c r="A2" s="11"/>
      <c r="B2" s="12" t="s">
        <v>12</v>
      </c>
      <c r="C2" s="12">
        <f>SUMIF($G$6:$G$269,$B$2,$E$6:$E$269)</f>
        <v>1010000</v>
      </c>
      <c r="D2" s="13" t="s">
        <v>13</v>
      </c>
      <c r="E2" s="13">
        <f>SUMIF($G$6:$G$269,$D$2,$E$6:$E$269)</f>
        <v>620000</v>
      </c>
      <c r="F2" s="14" t="s">
        <v>14</v>
      </c>
      <c r="G2" s="14">
        <f>SUMIF($G$6:$G$269,$F$2,$E$6:$E$269)</f>
        <v>430000</v>
      </c>
      <c r="H2" s="15" t="s">
        <v>15</v>
      </c>
      <c r="I2" s="15">
        <f>SUMIF($G$6:$G$269,$H$2,$E$6:$E$269)</f>
        <v>721000</v>
      </c>
      <c r="J2" s="8"/>
      <c r="K2" s="16"/>
      <c r="L2" s="17" t="s">
        <v>12</v>
      </c>
      <c r="M2" s="17">
        <f>COUNTIFS($I$6:$I$269,$L$1,$G$6:$G$269,$B$2)</f>
        <v>2</v>
      </c>
      <c r="N2" s="18" t="s">
        <v>15</v>
      </c>
      <c r="O2" s="18">
        <f>COUNTIFS($I$6:$I$269,$L$1,$G$6:$G$269,$H$2)</f>
        <v>1</v>
      </c>
      <c r="P2" s="19"/>
      <c r="Q2" s="17" t="s">
        <v>12</v>
      </c>
      <c r="R2" s="17">
        <f>COUNTIFS($I$6:$I$269,$Q$1,$G$6:$G$269,$B$2)</f>
        <v>0</v>
      </c>
      <c r="S2" s="18" t="s">
        <v>15</v>
      </c>
      <c r="T2" s="20">
        <f>COUNTIFS($I$6:$I$269,$Q$1,$G$6:$G$269,$H$2)</f>
        <v>1</v>
      </c>
    </row>
    <row r="3" spans="1:20" ht="15.95" customHeight="1" x14ac:dyDescent="0.2">
      <c r="A3" s="11"/>
      <c r="B3" s="21"/>
      <c r="C3" s="12">
        <f>$A$1-SUMIF($G$6:$G$269,$B$2,$E$6:$E$269)</f>
        <v>965000</v>
      </c>
      <c r="D3" s="21"/>
      <c r="E3" s="13">
        <f>$A$1-SUMIF($G$6:$G$269,$D$2,$E$6:$E$269)</f>
        <v>1355000</v>
      </c>
      <c r="F3" s="21"/>
      <c r="G3" s="14">
        <f>$A$1-SUMIF($G$6:$G$269,$F$2,$E$6:$E$269)</f>
        <v>1545000</v>
      </c>
      <c r="H3" s="21"/>
      <c r="I3" s="15">
        <f>$A$1-SUMIF($G$6:$G$269,$H$2,$E$6:$E$269)</f>
        <v>1254000</v>
      </c>
      <c r="J3" s="8"/>
      <c r="K3" s="16"/>
      <c r="L3" s="22" t="s">
        <v>13</v>
      </c>
      <c r="M3" s="22">
        <f>COUNTIFS($I$6:$I$269,$L$1,$G$6:$G$269,$D$2)</f>
        <v>2</v>
      </c>
      <c r="N3" s="23" t="s">
        <v>14</v>
      </c>
      <c r="O3" s="23">
        <f>COUNTIFS($I$6:$I$269,$L$1,$G$6:$G$269,$F$2)</f>
        <v>2</v>
      </c>
      <c r="P3" s="19"/>
      <c r="Q3" s="22" t="s">
        <v>13</v>
      </c>
      <c r="R3" s="22">
        <f>COUNTIFS($I$6:$I$269,$Q$1,$G$6:$G$269,$E$2)</f>
        <v>0</v>
      </c>
      <c r="S3" s="23" t="s">
        <v>14</v>
      </c>
      <c r="T3" s="24">
        <f>COUNTIFS($I$6:$I$269,$Q$1,$G$6:$G$269,$F$2)</f>
        <v>0</v>
      </c>
    </row>
    <row r="4" spans="1:20" ht="15.95" customHeight="1" x14ac:dyDescent="0.2">
      <c r="A4" s="25"/>
      <c r="B4" s="26"/>
      <c r="C4" s="26"/>
      <c r="D4" s="26"/>
      <c r="E4" s="26"/>
      <c r="F4" s="26"/>
      <c r="G4" s="26"/>
      <c r="H4" s="26"/>
      <c r="I4" s="27"/>
      <c r="J4" s="9"/>
      <c r="K4" s="9"/>
      <c r="L4" s="28"/>
      <c r="M4" s="28"/>
      <c r="N4" s="28"/>
      <c r="O4" s="28"/>
      <c r="P4" s="9"/>
      <c r="Q4" s="28"/>
      <c r="R4" s="28"/>
      <c r="S4" s="28"/>
      <c r="T4" s="28"/>
    </row>
    <row r="5" spans="1:20" ht="15.95" customHeight="1" x14ac:dyDescent="0.2">
      <c r="A5" s="29" t="s">
        <v>16</v>
      </c>
      <c r="B5" s="30" t="s">
        <v>6</v>
      </c>
      <c r="C5" s="30" t="s">
        <v>17</v>
      </c>
      <c r="D5" s="30" t="s">
        <v>18</v>
      </c>
      <c r="E5" s="30" t="s">
        <v>19</v>
      </c>
      <c r="F5" s="30" t="s">
        <v>20</v>
      </c>
      <c r="G5" s="30" t="s">
        <v>21</v>
      </c>
      <c r="H5" s="31" t="s">
        <v>22</v>
      </c>
      <c r="I5" s="190" t="s">
        <v>562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0" ht="15.95" customHeight="1" x14ac:dyDescent="0.2">
      <c r="A6" s="33" t="s">
        <v>23</v>
      </c>
      <c r="B6" s="34" t="str">
        <f>VLOOKUP($A6,Players!$A$2:$H$168,2,0)</f>
        <v>Manoj Pandian</v>
      </c>
      <c r="C6" s="35">
        <f>VLOOKUP($A6,Players!$A$2:$I$168,9,0)</f>
        <v>95000</v>
      </c>
      <c r="D6" s="35">
        <f t="shared" ref="D6:D14" si="0">C6*4</f>
        <v>380000</v>
      </c>
      <c r="E6" s="34">
        <v>161000</v>
      </c>
      <c r="F6" s="34">
        <f t="shared" ref="F6:F14" si="1">D6-E6</f>
        <v>219000</v>
      </c>
      <c r="G6" s="34" t="s">
        <v>15</v>
      </c>
      <c r="H6" s="36" t="str">
        <f>VLOOKUP($A6,Players!$A$2:$H$168,3,0)</f>
        <v>Athletics, Swimming, Basketball</v>
      </c>
      <c r="I6" s="32" t="str">
        <f>VLOOKUP($A6, 'Sport n Player List'!$B$1:$K$316, 6, 0)</f>
        <v>M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ht="15.95" customHeight="1" x14ac:dyDescent="0.2">
      <c r="A7" s="33" t="s">
        <v>25</v>
      </c>
      <c r="B7" s="34" t="str">
        <f>VLOOKUP($A7,Players!$A$2:$H$168,2,0)</f>
        <v>Anuj Kohli</v>
      </c>
      <c r="C7" s="35">
        <f>VLOOKUP($A7,Players!$A$2:$I$168,9,0)</f>
        <v>124000</v>
      </c>
      <c r="D7" s="35">
        <f t="shared" si="0"/>
        <v>496000</v>
      </c>
      <c r="E7" s="34">
        <v>580000</v>
      </c>
      <c r="F7" s="34">
        <f t="shared" si="1"/>
        <v>-84000</v>
      </c>
      <c r="G7" s="34" t="s">
        <v>12</v>
      </c>
      <c r="H7" s="36" t="str">
        <f>VLOOKUP($A7,Players!$A$2:$H$168,3,0)</f>
        <v>Squash, Football, Volleyball, Tennis, Basketball</v>
      </c>
      <c r="I7" s="32" t="str">
        <f>VLOOKUP($A7, 'Sport n Player List'!$B$1:$K$316, 6, 0)</f>
        <v>M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ht="15.95" customHeight="1" x14ac:dyDescent="0.2">
      <c r="A8" s="33" t="s">
        <v>27</v>
      </c>
      <c r="B8" s="34" t="str">
        <f>VLOOKUP($A8,Players!$A$2:$H$168,2,0)</f>
        <v>Bharat Kumar</v>
      </c>
      <c r="C8" s="35">
        <f>VLOOKUP($A8,Players!$A$2:$I$168,9,0)</f>
        <v>125500</v>
      </c>
      <c r="D8" s="35">
        <f t="shared" si="0"/>
        <v>502000</v>
      </c>
      <c r="E8" s="34">
        <v>220000</v>
      </c>
      <c r="F8" s="34">
        <f t="shared" si="1"/>
        <v>282000</v>
      </c>
      <c r="G8" s="34" t="s">
        <v>14</v>
      </c>
      <c r="H8" s="36" t="str">
        <f>VLOOKUP($A8,Players!$A$2:$H$168,3,0)</f>
        <v>Carrom</v>
      </c>
      <c r="I8" s="32" t="str">
        <f>VLOOKUP($A8, 'Sport n Player List'!$B$1:$K$316, 6, 0)</f>
        <v>M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0" ht="15.95" customHeight="1" x14ac:dyDescent="0.2">
      <c r="A9" s="33" t="s">
        <v>29</v>
      </c>
      <c r="B9" s="34" t="str">
        <f>VLOOKUP($A9,Players!$A$2:$H$168,2,0)</f>
        <v>Pranathi Attivarapu</v>
      </c>
      <c r="C9" s="35">
        <f>VLOOKUP($A9,Players!$A$2:$I$168,9,0)</f>
        <v>165000</v>
      </c>
      <c r="D9" s="35">
        <f t="shared" si="0"/>
        <v>660000</v>
      </c>
      <c r="E9" s="34">
        <v>560000</v>
      </c>
      <c r="F9" s="34">
        <f t="shared" si="1"/>
        <v>100000</v>
      </c>
      <c r="G9" s="34" t="s">
        <v>15</v>
      </c>
      <c r="H9" s="36" t="str">
        <f>VLOOKUP($A9,Players!$A$2:$H$168,3,0)</f>
        <v>Basminton, Basketball, Swimming, Tennis, Throwball, and Volleyball</v>
      </c>
      <c r="I9" s="32" t="str">
        <f>VLOOKUP($A9, 'Sport n Player List'!$B$1:$K$316, 6, 0)</f>
        <v>F</v>
      </c>
      <c r="J9" s="9"/>
      <c r="K9" s="9"/>
      <c r="L9" s="9"/>
      <c r="M9" s="9"/>
      <c r="N9" s="9" t="s">
        <v>567</v>
      </c>
      <c r="O9" s="9"/>
      <c r="P9" s="9"/>
      <c r="Q9" s="9"/>
      <c r="R9" s="9"/>
      <c r="S9" s="9"/>
      <c r="T9" s="9"/>
    </row>
    <row r="10" spans="1:20" ht="15.95" customHeight="1" x14ac:dyDescent="0.2">
      <c r="A10" s="33" t="s">
        <v>31</v>
      </c>
      <c r="B10" s="34" t="str">
        <f>VLOOKUP($A10,Players!$A$2:$H$168,2,0)</f>
        <v xml:space="preserve">John Rhema </v>
      </c>
      <c r="C10" s="35">
        <f>VLOOKUP($A10,Players!$A$2:$I$168,9,0)</f>
        <v>112500</v>
      </c>
      <c r="D10" s="35">
        <f t="shared" si="0"/>
        <v>450000</v>
      </c>
      <c r="E10" s="34">
        <v>430000</v>
      </c>
      <c r="F10" s="34">
        <f t="shared" si="1"/>
        <v>20000</v>
      </c>
      <c r="G10" s="34" t="s">
        <v>12</v>
      </c>
      <c r="H10" s="36" t="str">
        <f>VLOOKUP($A10,Players!$A$2:$H$168,3,0)</f>
        <v>Athletics, Volleyball</v>
      </c>
      <c r="I10" s="32" t="str">
        <f>VLOOKUP($A10, 'Sport n Player List'!$B$1:$K$316, 6, 0)</f>
        <v>M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0" ht="15.95" customHeight="1" x14ac:dyDescent="0.2">
      <c r="A11" s="33" t="s">
        <v>34</v>
      </c>
      <c r="B11" s="34" t="str">
        <f>VLOOKUP($A11,Players!$A$2:$H$168,2,0)</f>
        <v>Jamsheed Jehangir Hormusjee</v>
      </c>
      <c r="C11" s="35">
        <f>VLOOKUP($A11,Players!$A$2:$I$168,9,0)</f>
        <v>78500</v>
      </c>
      <c r="D11" s="35">
        <f t="shared" si="0"/>
        <v>314000</v>
      </c>
      <c r="E11" s="34">
        <v>210000</v>
      </c>
      <c r="F11" s="34">
        <f t="shared" si="1"/>
        <v>104000</v>
      </c>
      <c r="G11" s="34" t="s">
        <v>14</v>
      </c>
      <c r="H11" s="36" t="str">
        <f>VLOOKUP($A11,Players!$A$2:$H$168,3,0)</f>
        <v>Cricket, Squash</v>
      </c>
      <c r="I11" s="32" t="str">
        <f>VLOOKUP($A11, 'Sport n Player List'!$B$1:$K$316, 6, 0)</f>
        <v>M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0" ht="15.95" customHeight="1" x14ac:dyDescent="0.2">
      <c r="A12" s="33" t="s">
        <v>37</v>
      </c>
      <c r="B12" s="34" t="str">
        <f>VLOOKUP($A12,Players!$A$2:$H$168,2,0)</f>
        <v>Aneesh Gupta</v>
      </c>
      <c r="C12" s="35">
        <f>VLOOKUP($A12,Players!$A$2:$I$168,9,0)</f>
        <v>92000</v>
      </c>
      <c r="D12" s="35">
        <f t="shared" si="0"/>
        <v>368000</v>
      </c>
      <c r="E12" s="34">
        <v>410000</v>
      </c>
      <c r="F12" s="34">
        <f t="shared" si="1"/>
        <v>-42000</v>
      </c>
      <c r="G12" s="34" t="s">
        <v>13</v>
      </c>
      <c r="H12" s="36" t="str">
        <f>VLOOKUP($A12,Players!$A$2:$H$168,3,0)</f>
        <v>Foosball, Table Tennis, Tennis</v>
      </c>
      <c r="I12" s="32" t="str">
        <f>VLOOKUP($A12, 'Sport n Player List'!$B$1:$K$316, 6, 0)</f>
        <v>M</v>
      </c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0" ht="15.95" customHeight="1" x14ac:dyDescent="0.2">
      <c r="A13" s="33" t="s">
        <v>40</v>
      </c>
      <c r="B13" s="34" t="str">
        <f>VLOOKUP($A13,Players!$A$2:$H$168,2,0)</f>
        <v>Pratik Hegde</v>
      </c>
      <c r="C13" s="35">
        <f>VLOOKUP($A13,Players!$A$2:$I$168,9,0)</f>
        <v>51000</v>
      </c>
      <c r="D13" s="35">
        <f t="shared" si="0"/>
        <v>204000</v>
      </c>
      <c r="E13" s="34">
        <v>210000</v>
      </c>
      <c r="F13" s="34">
        <f t="shared" si="1"/>
        <v>-6000</v>
      </c>
      <c r="G13" s="34" t="s">
        <v>13</v>
      </c>
      <c r="H13" s="36" t="str">
        <f>VLOOKUP($A13,Players!$A$2:$H$168,3,0)</f>
        <v>Athletics, Football</v>
      </c>
      <c r="I13" s="32" t="str">
        <f>VLOOKUP($A13, 'Sport n Player List'!$B$1:$K$316, 6, 0)</f>
        <v>M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 ht="15.95" customHeight="1" x14ac:dyDescent="0.2">
      <c r="A14" s="37"/>
      <c r="B14" s="34" t="e">
        <f>VLOOKUP($A14,Players!$A$2:$H$168,2,0)</f>
        <v>#N/A</v>
      </c>
      <c r="C14" s="34" t="e">
        <f>VLOOKUP($A14,Players!$A$2:$I$168,9,0)</f>
        <v>#N/A</v>
      </c>
      <c r="D14" s="34" t="e">
        <f t="shared" si="0"/>
        <v>#N/A</v>
      </c>
      <c r="E14" s="38"/>
      <c r="F14" s="34" t="e">
        <f t="shared" si="1"/>
        <v>#N/A</v>
      </c>
      <c r="G14" s="38"/>
      <c r="H14" s="36" t="e">
        <f>VLOOKUP($A14,Players!$A$2:$H$168,3,0)</f>
        <v>#N/A</v>
      </c>
      <c r="I14" s="32" t="e">
        <f>VLOOKUP($A14, 'Sport n Player List'!$B$1:$K$316, 6, 0)</f>
        <v>#N/A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0" ht="15.95" customHeight="1" x14ac:dyDescent="0.2">
      <c r="A15" s="37"/>
      <c r="B15" s="34" t="e">
        <f>VLOOKUP($A15,Players!$A$2:$H$168,2,0)</f>
        <v>#N/A</v>
      </c>
      <c r="C15" s="34" t="e">
        <f>VLOOKUP($A15,Players!$A$2:$I$168,9,0)</f>
        <v>#N/A</v>
      </c>
      <c r="D15" s="34" t="e">
        <f t="shared" ref="D15:D39" si="2">C15*4</f>
        <v>#N/A</v>
      </c>
      <c r="E15" s="34" t="e">
        <f t="shared" ref="E15:E16" si="3">D15:D15</f>
        <v>#N/A</v>
      </c>
      <c r="F15" s="34" t="e">
        <f t="shared" ref="F15:F39" si="4">D15-E15</f>
        <v>#N/A</v>
      </c>
      <c r="G15" s="38"/>
      <c r="H15" s="36" t="e">
        <f>VLOOKUP($A15,Players!$A$2:$H$168,3,0)</f>
        <v>#N/A</v>
      </c>
      <c r="I15" s="32" t="e">
        <f>VLOOKUP($A15, 'Sport n Player List'!$B$1:$K$316, 6, 0)</f>
        <v>#N/A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0" ht="15.95" customHeight="1" x14ac:dyDescent="0.2">
      <c r="A16" s="37"/>
      <c r="B16" s="34" t="e">
        <f>VLOOKUP($A16,Players!$A$2:$H$168,2,0)</f>
        <v>#N/A</v>
      </c>
      <c r="C16" s="34" t="e">
        <f>VLOOKUP($A16,Players!$A$2:$I$168,9,0)</f>
        <v>#N/A</v>
      </c>
      <c r="D16" s="34" t="e">
        <f t="shared" si="2"/>
        <v>#N/A</v>
      </c>
      <c r="E16" s="34" t="e">
        <f t="shared" si="3"/>
        <v>#N/A</v>
      </c>
      <c r="F16" s="34" t="e">
        <f t="shared" si="4"/>
        <v>#N/A</v>
      </c>
      <c r="G16" s="38"/>
      <c r="H16" s="36" t="e">
        <f>VLOOKUP($A16,Players!$A$2:$H$168,3,0)</f>
        <v>#N/A</v>
      </c>
      <c r="I16" s="32" t="e">
        <f>VLOOKUP($A16, 'Sport n Player List'!$B$1:$K$316, 6, 0)</f>
        <v>#N/A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1:20" ht="15.95" customHeight="1" x14ac:dyDescent="0.2">
      <c r="A17" s="37"/>
      <c r="B17" s="34" t="e">
        <f>VLOOKUP($A17,Players!$A$2:$H$168,2,0)</f>
        <v>#N/A</v>
      </c>
      <c r="C17" s="34" t="e">
        <f>VLOOKUP($A17,Players!$A$2:$I$168,9,0)</f>
        <v>#N/A</v>
      </c>
      <c r="D17" s="34" t="e">
        <f t="shared" si="2"/>
        <v>#N/A</v>
      </c>
      <c r="E17" s="34" t="e">
        <f t="shared" ref="E17:E48" si="5">D17:D17</f>
        <v>#N/A</v>
      </c>
      <c r="F17" s="34" t="e">
        <f t="shared" si="4"/>
        <v>#N/A</v>
      </c>
      <c r="G17" s="38"/>
      <c r="H17" s="36" t="e">
        <f>VLOOKUP($A17,Players!$A$2:$H$168,3,0)</f>
        <v>#N/A</v>
      </c>
      <c r="I17" s="32" t="e">
        <f>VLOOKUP($A17, 'Sport n Player List'!$B$1:$K$316, 6, 0)</f>
        <v>#N/A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1:20" ht="15.95" customHeight="1" x14ac:dyDescent="0.2">
      <c r="A18" s="37"/>
      <c r="B18" s="34" t="e">
        <f>VLOOKUP($A18,Players!$A$2:$H$168,2,0)</f>
        <v>#N/A</v>
      </c>
      <c r="C18" s="34" t="e">
        <f>VLOOKUP($A18,Players!$A$2:$I$168,9,0)</f>
        <v>#N/A</v>
      </c>
      <c r="D18" s="34" t="e">
        <f t="shared" si="2"/>
        <v>#N/A</v>
      </c>
      <c r="E18" s="34" t="e">
        <f t="shared" si="5"/>
        <v>#N/A</v>
      </c>
      <c r="F18" s="34" t="e">
        <f t="shared" si="4"/>
        <v>#N/A</v>
      </c>
      <c r="G18" s="38"/>
      <c r="H18" s="36" t="e">
        <f>VLOOKUP($A18,Players!$A$2:$H$168,3,0)</f>
        <v>#N/A</v>
      </c>
      <c r="I18" s="32" t="e">
        <f>VLOOKUP($A18, 'Sport n Player List'!$B$1:$K$316, 6, 0)</f>
        <v>#N/A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1:20" ht="15.95" customHeight="1" x14ac:dyDescent="0.2">
      <c r="A19" s="37"/>
      <c r="B19" s="34" t="e">
        <f>VLOOKUP($A19,Players!$A$2:$H$168,2,0)</f>
        <v>#N/A</v>
      </c>
      <c r="C19" s="34" t="e">
        <f>VLOOKUP($A19,Players!$A$2:$I$168,9,0)</f>
        <v>#N/A</v>
      </c>
      <c r="D19" s="34" t="e">
        <f t="shared" si="2"/>
        <v>#N/A</v>
      </c>
      <c r="E19" s="34" t="e">
        <f t="shared" si="5"/>
        <v>#N/A</v>
      </c>
      <c r="F19" s="34" t="e">
        <f t="shared" si="4"/>
        <v>#N/A</v>
      </c>
      <c r="G19" s="38"/>
      <c r="H19" s="36" t="e">
        <f>VLOOKUP($A19,Players!$A$2:$H$168,3,0)</f>
        <v>#N/A</v>
      </c>
      <c r="I19" s="32" t="e">
        <f>VLOOKUP($A19, 'Sport n Player List'!$B$1:$K$316, 6, 0)</f>
        <v>#N/A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1:20" ht="15.95" customHeight="1" x14ac:dyDescent="0.2">
      <c r="A20" s="37"/>
      <c r="B20" s="34" t="e">
        <f>VLOOKUP($A20,Players!$A$2:$H$168,2,0)</f>
        <v>#N/A</v>
      </c>
      <c r="C20" s="34" t="e">
        <f>VLOOKUP($A20,Players!$A$2:$I$168,9,0)</f>
        <v>#N/A</v>
      </c>
      <c r="D20" s="34" t="e">
        <f t="shared" si="2"/>
        <v>#N/A</v>
      </c>
      <c r="E20" s="34" t="e">
        <f t="shared" si="5"/>
        <v>#N/A</v>
      </c>
      <c r="F20" s="34" t="e">
        <f t="shared" si="4"/>
        <v>#N/A</v>
      </c>
      <c r="G20" s="38"/>
      <c r="H20" s="36" t="e">
        <f>VLOOKUP($A20,Players!$A$2:$H$168,3,0)</f>
        <v>#N/A</v>
      </c>
      <c r="I20" s="32" t="e">
        <f>VLOOKUP($A20, 'Sport n Player List'!$B$1:$K$316, 6, 0)</f>
        <v>#N/A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1:20" ht="15.95" customHeight="1" x14ac:dyDescent="0.2">
      <c r="A21" s="37"/>
      <c r="B21" s="34" t="e">
        <f>VLOOKUP($A21,Players!$A$2:$H$168,2,0)</f>
        <v>#N/A</v>
      </c>
      <c r="C21" s="34" t="e">
        <f>VLOOKUP($A21,Players!$A$2:$I$168,9,0)</f>
        <v>#N/A</v>
      </c>
      <c r="D21" s="34" t="e">
        <f t="shared" si="2"/>
        <v>#N/A</v>
      </c>
      <c r="E21" s="34" t="e">
        <f t="shared" si="5"/>
        <v>#N/A</v>
      </c>
      <c r="F21" s="34" t="e">
        <f t="shared" si="4"/>
        <v>#N/A</v>
      </c>
      <c r="G21" s="38"/>
      <c r="H21" s="36" t="e">
        <f>VLOOKUP($A21,Players!$A$2:$H$168,3,0)</f>
        <v>#N/A</v>
      </c>
      <c r="I21" s="32" t="e">
        <f>VLOOKUP($A21, 'Sport n Player List'!$B$1:$K$316, 6, 0)</f>
        <v>#N/A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ht="15.95" customHeight="1" x14ac:dyDescent="0.2">
      <c r="A22" s="37"/>
      <c r="B22" s="34" t="e">
        <f>VLOOKUP($A22,Players!$A$2:$H$168,2,0)</f>
        <v>#N/A</v>
      </c>
      <c r="C22" s="34" t="e">
        <f>VLOOKUP($A22,Players!$A$2:$I$168,9,0)</f>
        <v>#N/A</v>
      </c>
      <c r="D22" s="34" t="e">
        <f t="shared" si="2"/>
        <v>#N/A</v>
      </c>
      <c r="E22" s="34" t="e">
        <f t="shared" si="5"/>
        <v>#N/A</v>
      </c>
      <c r="F22" s="34" t="e">
        <f t="shared" si="4"/>
        <v>#N/A</v>
      </c>
      <c r="G22" s="38"/>
      <c r="H22" s="36" t="e">
        <f>VLOOKUP($A22,Players!$A$2:$H$168,3,0)</f>
        <v>#N/A</v>
      </c>
      <c r="I22" s="32" t="e">
        <f>VLOOKUP($A22, 'Sport n Player List'!$B$1:$K$316, 6, 0)</f>
        <v>#N/A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1:20" ht="15.95" customHeight="1" x14ac:dyDescent="0.2">
      <c r="A23" s="37"/>
      <c r="B23" s="34" t="e">
        <f>VLOOKUP($A23,Players!$A$2:$H$168,2,0)</f>
        <v>#N/A</v>
      </c>
      <c r="C23" s="34" t="e">
        <f>VLOOKUP($A23,Players!$A$2:$I$168,9,0)</f>
        <v>#N/A</v>
      </c>
      <c r="D23" s="34" t="e">
        <f t="shared" si="2"/>
        <v>#N/A</v>
      </c>
      <c r="E23" s="34" t="e">
        <f t="shared" si="5"/>
        <v>#N/A</v>
      </c>
      <c r="F23" s="34" t="e">
        <f t="shared" si="4"/>
        <v>#N/A</v>
      </c>
      <c r="G23" s="38"/>
      <c r="H23" s="36" t="e">
        <f>VLOOKUP($A23,Players!$A$2:$H$168,3,0)</f>
        <v>#N/A</v>
      </c>
      <c r="I23" s="32" t="e">
        <f>VLOOKUP($A23, 'Sport n Player List'!$B$1:$K$316, 6, 0)</f>
        <v>#N/A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1:20" ht="15.95" customHeight="1" x14ac:dyDescent="0.2">
      <c r="A24" s="37"/>
      <c r="B24" s="34" t="e">
        <f>VLOOKUP($A24,Players!$A$2:$H$168,2,0)</f>
        <v>#N/A</v>
      </c>
      <c r="C24" s="34" t="e">
        <f>VLOOKUP($A24,Players!$A$2:$I$168,9,0)</f>
        <v>#N/A</v>
      </c>
      <c r="D24" s="34" t="e">
        <f t="shared" si="2"/>
        <v>#N/A</v>
      </c>
      <c r="E24" s="34" t="e">
        <f t="shared" si="5"/>
        <v>#N/A</v>
      </c>
      <c r="F24" s="34" t="e">
        <f t="shared" si="4"/>
        <v>#N/A</v>
      </c>
      <c r="G24" s="38"/>
      <c r="H24" s="36" t="e">
        <f>VLOOKUP($A24,Players!$A$2:$H$168,3,0)</f>
        <v>#N/A</v>
      </c>
      <c r="I24" s="32" t="e">
        <f>VLOOKUP($A24, 'Sport n Player List'!$B$1:$K$316, 6, 0)</f>
        <v>#N/A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1:20" ht="15.95" customHeight="1" x14ac:dyDescent="0.2">
      <c r="A25" s="37"/>
      <c r="B25" s="34" t="e">
        <f>VLOOKUP($A25,Players!$A$2:$H$168,2,0)</f>
        <v>#N/A</v>
      </c>
      <c r="C25" s="34" t="e">
        <f>VLOOKUP($A25,Players!$A$2:$I$168,9,0)</f>
        <v>#N/A</v>
      </c>
      <c r="D25" s="34" t="e">
        <f t="shared" si="2"/>
        <v>#N/A</v>
      </c>
      <c r="E25" s="34" t="e">
        <f t="shared" si="5"/>
        <v>#N/A</v>
      </c>
      <c r="F25" s="34" t="e">
        <f t="shared" si="4"/>
        <v>#N/A</v>
      </c>
      <c r="G25" s="38"/>
      <c r="H25" s="36" t="e">
        <f>VLOOKUP($A25,Players!$A$2:$H$168,3,0)</f>
        <v>#N/A</v>
      </c>
      <c r="I25" s="32" t="e">
        <f>VLOOKUP($A25, 'Sport n Player List'!$B$1:$K$316, 6, 0)</f>
        <v>#N/A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 ht="15.95" customHeight="1" x14ac:dyDescent="0.2">
      <c r="A26" s="37"/>
      <c r="B26" s="34" t="e">
        <f>VLOOKUP($A26,Players!$A$2:$H$168,2,0)</f>
        <v>#N/A</v>
      </c>
      <c r="C26" s="34" t="e">
        <f>VLOOKUP($A26,Players!$A$2:$I$168,9,0)</f>
        <v>#N/A</v>
      </c>
      <c r="D26" s="34" t="e">
        <f t="shared" si="2"/>
        <v>#N/A</v>
      </c>
      <c r="E26" s="34" t="e">
        <f t="shared" si="5"/>
        <v>#N/A</v>
      </c>
      <c r="F26" s="34" t="e">
        <f t="shared" si="4"/>
        <v>#N/A</v>
      </c>
      <c r="G26" s="38"/>
      <c r="H26" s="36" t="e">
        <f>VLOOKUP($A26,Players!$A$2:$H$168,3,0)</f>
        <v>#N/A</v>
      </c>
      <c r="I26" s="32" t="e">
        <f>VLOOKUP($A26, 'Sport n Player List'!$B$1:$K$316, 6, 0)</f>
        <v>#N/A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1:20" ht="15.95" customHeight="1" x14ac:dyDescent="0.2">
      <c r="A27" s="37"/>
      <c r="B27" s="34" t="e">
        <f>VLOOKUP($A27,Players!$A$2:$H$168,2,0)</f>
        <v>#N/A</v>
      </c>
      <c r="C27" s="34" t="e">
        <f>VLOOKUP($A27,Players!$A$2:$I$168,9,0)</f>
        <v>#N/A</v>
      </c>
      <c r="D27" s="34" t="e">
        <f t="shared" si="2"/>
        <v>#N/A</v>
      </c>
      <c r="E27" s="34" t="e">
        <f t="shared" si="5"/>
        <v>#N/A</v>
      </c>
      <c r="F27" s="34" t="e">
        <f t="shared" si="4"/>
        <v>#N/A</v>
      </c>
      <c r="G27" s="38"/>
      <c r="H27" s="36" t="e">
        <f>VLOOKUP($A27,Players!$A$2:$H$168,3,0)</f>
        <v>#N/A</v>
      </c>
      <c r="I27" s="32" t="e">
        <f>VLOOKUP($A27, 'Sport n Player List'!$B$1:$K$316, 6, 0)</f>
        <v>#N/A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1:20" ht="15.95" customHeight="1" x14ac:dyDescent="0.2">
      <c r="A28" s="37"/>
      <c r="B28" s="34" t="e">
        <f>VLOOKUP($A28,Players!$A$2:$H$168,2,0)</f>
        <v>#N/A</v>
      </c>
      <c r="C28" s="34" t="e">
        <f>VLOOKUP($A28,Players!$A$2:$I$168,9,0)</f>
        <v>#N/A</v>
      </c>
      <c r="D28" s="34" t="e">
        <f t="shared" si="2"/>
        <v>#N/A</v>
      </c>
      <c r="E28" s="34" t="e">
        <f t="shared" si="5"/>
        <v>#N/A</v>
      </c>
      <c r="F28" s="34" t="e">
        <f t="shared" si="4"/>
        <v>#N/A</v>
      </c>
      <c r="G28" s="38"/>
      <c r="H28" s="36" t="e">
        <f>VLOOKUP($A28,Players!$A$2:$H$168,3,0)</f>
        <v>#N/A</v>
      </c>
      <c r="I28" s="32" t="e">
        <f>VLOOKUP($A28, 'Sport n Player List'!$B$1:$K$316, 6, 0)</f>
        <v>#N/A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1:20" ht="15.95" customHeight="1" x14ac:dyDescent="0.2">
      <c r="A29" s="37"/>
      <c r="B29" s="34" t="e">
        <f>VLOOKUP($A29,Players!$A$2:$H$168,2,0)</f>
        <v>#N/A</v>
      </c>
      <c r="C29" s="34" t="e">
        <f>VLOOKUP($A29,Players!$A$2:$I$168,9,0)</f>
        <v>#N/A</v>
      </c>
      <c r="D29" s="34" t="e">
        <f t="shared" si="2"/>
        <v>#N/A</v>
      </c>
      <c r="E29" s="34" t="e">
        <f t="shared" si="5"/>
        <v>#N/A</v>
      </c>
      <c r="F29" s="34" t="e">
        <f t="shared" si="4"/>
        <v>#N/A</v>
      </c>
      <c r="G29" s="38"/>
      <c r="H29" s="36" t="e">
        <f>VLOOKUP($A29,Players!$A$2:$H$168,3,0)</f>
        <v>#N/A</v>
      </c>
      <c r="I29" s="32" t="e">
        <f>VLOOKUP($A29, 'Sport n Player List'!$B$1:$K$316, 6, 0)</f>
        <v>#N/A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1:20" ht="15.95" customHeight="1" x14ac:dyDescent="0.2">
      <c r="A30" s="37"/>
      <c r="B30" s="34" t="e">
        <f>VLOOKUP($A30,Players!$A$2:$H$168,2,0)</f>
        <v>#N/A</v>
      </c>
      <c r="C30" s="34" t="e">
        <f>VLOOKUP($A30,Players!$A$2:$I$168,9,0)</f>
        <v>#N/A</v>
      </c>
      <c r="D30" s="34" t="e">
        <f t="shared" si="2"/>
        <v>#N/A</v>
      </c>
      <c r="E30" s="34" t="e">
        <f t="shared" si="5"/>
        <v>#N/A</v>
      </c>
      <c r="F30" s="34" t="e">
        <f t="shared" si="4"/>
        <v>#N/A</v>
      </c>
      <c r="G30" s="38"/>
      <c r="H30" s="36" t="e">
        <f>VLOOKUP($A30,Players!$A$2:$H$168,3,0)</f>
        <v>#N/A</v>
      </c>
      <c r="I30" s="32" t="e">
        <f>VLOOKUP($A30, 'Sport n Player List'!$B$1:$K$316, 6, 0)</f>
        <v>#N/A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1:20" ht="15.95" customHeight="1" x14ac:dyDescent="0.2">
      <c r="A31" s="37"/>
      <c r="B31" s="34" t="e">
        <f>VLOOKUP($A31,Players!$A$2:$H$168,2,0)</f>
        <v>#N/A</v>
      </c>
      <c r="C31" s="34" t="e">
        <f>VLOOKUP($A31,Players!$A$2:$I$168,9,0)</f>
        <v>#N/A</v>
      </c>
      <c r="D31" s="34" t="e">
        <f t="shared" si="2"/>
        <v>#N/A</v>
      </c>
      <c r="E31" s="34" t="e">
        <f t="shared" si="5"/>
        <v>#N/A</v>
      </c>
      <c r="F31" s="34" t="e">
        <f t="shared" si="4"/>
        <v>#N/A</v>
      </c>
      <c r="G31" s="38"/>
      <c r="H31" s="36" t="e">
        <f>VLOOKUP($A31,Players!$A$2:$H$168,3,0)</f>
        <v>#N/A</v>
      </c>
      <c r="I31" s="32" t="e">
        <f>VLOOKUP($A31, 'Sport n Player List'!$B$1:$K$316, 6, 0)</f>
        <v>#N/A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1:20" ht="15.95" customHeight="1" x14ac:dyDescent="0.2">
      <c r="A32" s="37"/>
      <c r="B32" s="34" t="e">
        <f>VLOOKUP($A32,Players!$A$2:$H$168,2,0)</f>
        <v>#N/A</v>
      </c>
      <c r="C32" s="34" t="e">
        <f>VLOOKUP($A32,Players!$A$2:$I$168,9,0)</f>
        <v>#N/A</v>
      </c>
      <c r="D32" s="34" t="e">
        <f t="shared" si="2"/>
        <v>#N/A</v>
      </c>
      <c r="E32" s="34" t="e">
        <f t="shared" si="5"/>
        <v>#N/A</v>
      </c>
      <c r="F32" s="34" t="e">
        <f t="shared" si="4"/>
        <v>#N/A</v>
      </c>
      <c r="G32" s="38"/>
      <c r="H32" s="36" t="e">
        <f>VLOOKUP($A32,Players!$A$2:$H$168,3,0)</f>
        <v>#N/A</v>
      </c>
      <c r="I32" s="32" t="e">
        <f>VLOOKUP($A32, 'Sport n Player List'!$B$1:$K$316, 6, 0)</f>
        <v>#N/A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1:20" ht="15.95" customHeight="1" x14ac:dyDescent="0.2">
      <c r="A33" s="37"/>
      <c r="B33" s="34" t="e">
        <f>VLOOKUP($A33,Players!$A$2:$H$168,2,0)</f>
        <v>#N/A</v>
      </c>
      <c r="C33" s="34" t="e">
        <f>VLOOKUP($A33,Players!$A$2:$I$168,9,0)</f>
        <v>#N/A</v>
      </c>
      <c r="D33" s="34" t="e">
        <f t="shared" si="2"/>
        <v>#N/A</v>
      </c>
      <c r="E33" s="34" t="e">
        <f t="shared" si="5"/>
        <v>#N/A</v>
      </c>
      <c r="F33" s="34" t="e">
        <f t="shared" si="4"/>
        <v>#N/A</v>
      </c>
      <c r="G33" s="38"/>
      <c r="H33" s="36" t="e">
        <f>VLOOKUP($A33,Players!$A$2:$H$168,3,0)</f>
        <v>#N/A</v>
      </c>
      <c r="I33" s="32" t="e">
        <f>VLOOKUP($A33, 'Sport n Player List'!$B$1:$K$316, 6, 0)</f>
        <v>#N/A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1:20" ht="15.95" customHeight="1" x14ac:dyDescent="0.2">
      <c r="A34" s="37"/>
      <c r="B34" s="34" t="e">
        <f>VLOOKUP($A34,Players!$A$2:$H$168,2,0)</f>
        <v>#N/A</v>
      </c>
      <c r="C34" s="34" t="e">
        <f>VLOOKUP($A34,Players!$A$2:$I$168,9,0)</f>
        <v>#N/A</v>
      </c>
      <c r="D34" s="34" t="e">
        <f t="shared" si="2"/>
        <v>#N/A</v>
      </c>
      <c r="E34" s="34" t="e">
        <f t="shared" si="5"/>
        <v>#N/A</v>
      </c>
      <c r="F34" s="34" t="e">
        <f t="shared" si="4"/>
        <v>#N/A</v>
      </c>
      <c r="G34" s="38"/>
      <c r="H34" s="36" t="e">
        <f>VLOOKUP($A34,Players!$A$2:$H$168,3,0)</f>
        <v>#N/A</v>
      </c>
      <c r="I34" s="32" t="e">
        <f>VLOOKUP($A34, 'Sport n Player List'!$B$1:$K$316, 6, 0)</f>
        <v>#N/A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1:20" ht="15.95" customHeight="1" x14ac:dyDescent="0.2">
      <c r="A35" s="37"/>
      <c r="B35" s="34" t="e">
        <f>VLOOKUP($A35,Players!$A$2:$H$168,2,0)</f>
        <v>#N/A</v>
      </c>
      <c r="C35" s="34" t="e">
        <f>VLOOKUP($A35,Players!$A$2:$I$168,9,0)</f>
        <v>#N/A</v>
      </c>
      <c r="D35" s="34" t="e">
        <f t="shared" si="2"/>
        <v>#N/A</v>
      </c>
      <c r="E35" s="34" t="e">
        <f t="shared" si="5"/>
        <v>#N/A</v>
      </c>
      <c r="F35" s="34" t="e">
        <f t="shared" si="4"/>
        <v>#N/A</v>
      </c>
      <c r="G35" s="38"/>
      <c r="H35" s="36" t="e">
        <f>VLOOKUP($A35,Players!$A$2:$H$168,3,0)</f>
        <v>#N/A</v>
      </c>
      <c r="I35" s="32" t="e">
        <f>VLOOKUP($A35, 'Sport n Player List'!$B$1:$K$316, 6, 0)</f>
        <v>#N/A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ht="15.95" customHeight="1" x14ac:dyDescent="0.2">
      <c r="A36" s="37"/>
      <c r="B36" s="34" t="e">
        <f>VLOOKUP($A36,Players!$A$2:$H$168,2,0)</f>
        <v>#N/A</v>
      </c>
      <c r="C36" s="34" t="e">
        <f>VLOOKUP($A36,Players!$A$2:$I$168,9,0)</f>
        <v>#N/A</v>
      </c>
      <c r="D36" s="34" t="e">
        <f t="shared" si="2"/>
        <v>#N/A</v>
      </c>
      <c r="E36" s="34" t="e">
        <f t="shared" si="5"/>
        <v>#N/A</v>
      </c>
      <c r="F36" s="34" t="e">
        <f t="shared" si="4"/>
        <v>#N/A</v>
      </c>
      <c r="G36" s="38"/>
      <c r="H36" s="36" t="e">
        <f>VLOOKUP($A36,Players!$A$2:$H$168,3,0)</f>
        <v>#N/A</v>
      </c>
      <c r="I36" s="32" t="e">
        <f>VLOOKUP($A36, 'Sport n Player List'!$B$1:$K$316, 6, 0)</f>
        <v>#N/A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ht="15.95" customHeight="1" x14ac:dyDescent="0.2">
      <c r="A37" s="37"/>
      <c r="B37" s="34" t="e">
        <f>VLOOKUP($A37,Players!$A$2:$H$168,2,0)</f>
        <v>#N/A</v>
      </c>
      <c r="C37" s="34" t="e">
        <f>VLOOKUP($A37,Players!$A$2:$I$168,9,0)</f>
        <v>#N/A</v>
      </c>
      <c r="D37" s="34" t="e">
        <f t="shared" si="2"/>
        <v>#N/A</v>
      </c>
      <c r="E37" s="34" t="e">
        <f t="shared" si="5"/>
        <v>#N/A</v>
      </c>
      <c r="F37" s="34" t="e">
        <f t="shared" si="4"/>
        <v>#N/A</v>
      </c>
      <c r="G37" s="38"/>
      <c r="H37" s="36" t="e">
        <f>VLOOKUP($A37,Players!$A$2:$H$168,3,0)</f>
        <v>#N/A</v>
      </c>
      <c r="I37" s="32" t="e">
        <f>VLOOKUP($A37, 'Sport n Player List'!$B$1:$K$316, 6, 0)</f>
        <v>#N/A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1:20" ht="15.95" customHeight="1" x14ac:dyDescent="0.2">
      <c r="A38" s="37"/>
      <c r="B38" s="34" t="e">
        <f>VLOOKUP($A38,Players!$A$2:$H$168,2,0)</f>
        <v>#N/A</v>
      </c>
      <c r="C38" s="34" t="e">
        <f>VLOOKUP($A38,Players!$A$2:$I$168,9,0)</f>
        <v>#N/A</v>
      </c>
      <c r="D38" s="34" t="e">
        <f t="shared" si="2"/>
        <v>#N/A</v>
      </c>
      <c r="E38" s="34" t="e">
        <f t="shared" si="5"/>
        <v>#N/A</v>
      </c>
      <c r="F38" s="34" t="e">
        <f t="shared" si="4"/>
        <v>#N/A</v>
      </c>
      <c r="G38" s="38"/>
      <c r="H38" s="36" t="e">
        <f>VLOOKUP($A38,Players!$A$2:$H$168,3,0)</f>
        <v>#N/A</v>
      </c>
      <c r="I38" s="32" t="e">
        <f>VLOOKUP($A38, 'Sport n Player List'!$B$1:$K$316, 6, 0)</f>
        <v>#N/A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1:20" ht="15.95" customHeight="1" x14ac:dyDescent="0.2">
      <c r="A39" s="37"/>
      <c r="B39" s="34" t="e">
        <f>VLOOKUP($A39,Players!$A$2:$H$168,2,0)</f>
        <v>#N/A</v>
      </c>
      <c r="C39" s="34" t="e">
        <f>VLOOKUP($A39,Players!$A$2:$I$168,9,0)</f>
        <v>#N/A</v>
      </c>
      <c r="D39" s="34" t="e">
        <f t="shared" si="2"/>
        <v>#N/A</v>
      </c>
      <c r="E39" s="34" t="e">
        <f t="shared" si="5"/>
        <v>#N/A</v>
      </c>
      <c r="F39" s="34" t="e">
        <f t="shared" si="4"/>
        <v>#N/A</v>
      </c>
      <c r="G39" s="38"/>
      <c r="H39" s="36" t="e">
        <f>VLOOKUP($A39,Players!$A$2:$H$168,3,0)</f>
        <v>#N/A</v>
      </c>
      <c r="I39" s="32" t="e">
        <f>VLOOKUP($A39, 'Sport n Player List'!$B$1:$K$316, 6, 0)</f>
        <v>#N/A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1:20" ht="15.95" customHeight="1" x14ac:dyDescent="0.2">
      <c r="A40" s="37"/>
      <c r="B40" s="34" t="e">
        <f>VLOOKUP($A40,Players!$A$2:$H$168,2,0)</f>
        <v>#N/A</v>
      </c>
      <c r="C40" s="34" t="e">
        <f>VLOOKUP($A40,Players!$A$2:$I$168,9,0)</f>
        <v>#N/A</v>
      </c>
      <c r="D40" s="34" t="e">
        <f t="shared" ref="D40:D71" si="6">C40*4</f>
        <v>#N/A</v>
      </c>
      <c r="E40" s="34" t="e">
        <f t="shared" si="5"/>
        <v>#N/A</v>
      </c>
      <c r="F40" s="34" t="e">
        <f t="shared" ref="F40:F71" si="7">D40-E40</f>
        <v>#N/A</v>
      </c>
      <c r="G40" s="38"/>
      <c r="H40" s="36" t="e">
        <f>VLOOKUP($A40,Players!$A$2:$H$168,3,0)</f>
        <v>#N/A</v>
      </c>
      <c r="I40" s="32" t="e">
        <f>VLOOKUP($A40, 'Sport n Player List'!$B$1:$K$316, 6, 0)</f>
        <v>#N/A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1:20" ht="15.95" customHeight="1" x14ac:dyDescent="0.2">
      <c r="A41" s="37"/>
      <c r="B41" s="34" t="e">
        <f>VLOOKUP($A41,Players!$A$2:$H$168,2,0)</f>
        <v>#N/A</v>
      </c>
      <c r="C41" s="34" t="e">
        <f>VLOOKUP($A41,Players!$A$2:$I$168,9,0)</f>
        <v>#N/A</v>
      </c>
      <c r="D41" s="34" t="e">
        <f t="shared" si="6"/>
        <v>#N/A</v>
      </c>
      <c r="E41" s="34" t="e">
        <f t="shared" si="5"/>
        <v>#N/A</v>
      </c>
      <c r="F41" s="34" t="e">
        <f t="shared" si="7"/>
        <v>#N/A</v>
      </c>
      <c r="G41" s="38"/>
      <c r="H41" s="36" t="e">
        <f>VLOOKUP($A41,Players!$A$2:$H$168,3,0)</f>
        <v>#N/A</v>
      </c>
      <c r="I41" s="32" t="e">
        <f>VLOOKUP($A41, 'Sport n Player List'!$B$1:$K$316, 6, 0)</f>
        <v>#N/A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1:20" ht="15.95" customHeight="1" x14ac:dyDescent="0.2">
      <c r="A42" s="37"/>
      <c r="B42" s="34" t="e">
        <f>VLOOKUP($A42,Players!$A$2:$H$168,2,0)</f>
        <v>#N/A</v>
      </c>
      <c r="C42" s="34" t="e">
        <f>VLOOKUP($A42,Players!$A$2:$I$168,9,0)</f>
        <v>#N/A</v>
      </c>
      <c r="D42" s="34" t="e">
        <f t="shared" si="6"/>
        <v>#N/A</v>
      </c>
      <c r="E42" s="34" t="e">
        <f t="shared" si="5"/>
        <v>#N/A</v>
      </c>
      <c r="F42" s="34" t="e">
        <f t="shared" si="7"/>
        <v>#N/A</v>
      </c>
      <c r="G42" s="38"/>
      <c r="H42" s="36" t="e">
        <f>VLOOKUP($A42,Players!$A$2:$H$168,3,0)</f>
        <v>#N/A</v>
      </c>
      <c r="I42" s="32" t="e">
        <f>VLOOKUP($A42, 'Sport n Player List'!$B$1:$K$316, 6, 0)</f>
        <v>#N/A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1:20" ht="15.95" customHeight="1" x14ac:dyDescent="0.2">
      <c r="A43" s="37"/>
      <c r="B43" s="34" t="e">
        <f>VLOOKUP($A43,Players!$A$2:$H$168,2,0)</f>
        <v>#N/A</v>
      </c>
      <c r="C43" s="34" t="e">
        <f>VLOOKUP($A43,Players!$A$2:$I$168,9,0)</f>
        <v>#N/A</v>
      </c>
      <c r="D43" s="34" t="e">
        <f t="shared" si="6"/>
        <v>#N/A</v>
      </c>
      <c r="E43" s="34" t="e">
        <f t="shared" si="5"/>
        <v>#N/A</v>
      </c>
      <c r="F43" s="34" t="e">
        <f t="shared" si="7"/>
        <v>#N/A</v>
      </c>
      <c r="G43" s="38"/>
      <c r="H43" s="36" t="e">
        <f>VLOOKUP($A43,Players!$A$2:$H$168,3,0)</f>
        <v>#N/A</v>
      </c>
      <c r="I43" s="32" t="e">
        <f>VLOOKUP($A43, 'Sport n Player List'!$B$1:$K$316, 6, 0)</f>
        <v>#N/A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1:20" ht="15.95" customHeight="1" x14ac:dyDescent="0.2">
      <c r="A44" s="37"/>
      <c r="B44" s="34" t="e">
        <f>VLOOKUP($A44,Players!$A$2:$H$168,2,0)</f>
        <v>#N/A</v>
      </c>
      <c r="C44" s="34" t="e">
        <f>VLOOKUP($A44,Players!$A$2:$I$168,9,0)</f>
        <v>#N/A</v>
      </c>
      <c r="D44" s="34" t="e">
        <f t="shared" si="6"/>
        <v>#N/A</v>
      </c>
      <c r="E44" s="34" t="e">
        <f t="shared" si="5"/>
        <v>#N/A</v>
      </c>
      <c r="F44" s="34" t="e">
        <f t="shared" si="7"/>
        <v>#N/A</v>
      </c>
      <c r="G44" s="38"/>
      <c r="H44" s="36" t="e">
        <f>VLOOKUP($A44,Players!$A$2:$H$168,3,0)</f>
        <v>#N/A</v>
      </c>
      <c r="I44" s="32" t="e">
        <f>VLOOKUP($A44, 'Sport n Player List'!$B$1:$K$316, 6, 0)</f>
        <v>#N/A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1:20" ht="15.95" customHeight="1" x14ac:dyDescent="0.2">
      <c r="A45" s="37"/>
      <c r="B45" s="34" t="e">
        <f>VLOOKUP($A45,Players!$A$2:$H$168,2,0)</f>
        <v>#N/A</v>
      </c>
      <c r="C45" s="34" t="e">
        <f>VLOOKUP($A45,Players!$A$2:$I$168,9,0)</f>
        <v>#N/A</v>
      </c>
      <c r="D45" s="34" t="e">
        <f t="shared" si="6"/>
        <v>#N/A</v>
      </c>
      <c r="E45" s="34" t="e">
        <f t="shared" si="5"/>
        <v>#N/A</v>
      </c>
      <c r="F45" s="34" t="e">
        <f t="shared" si="7"/>
        <v>#N/A</v>
      </c>
      <c r="G45" s="38"/>
      <c r="H45" s="36" t="e">
        <f>VLOOKUP($A45,Players!$A$2:$H$168,3,0)</f>
        <v>#N/A</v>
      </c>
      <c r="I45" s="32" t="e">
        <f>VLOOKUP($A45, 'Sport n Player List'!$B$1:$K$316, 6, 0)</f>
        <v>#N/A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1:20" ht="15.95" customHeight="1" x14ac:dyDescent="0.2">
      <c r="A46" s="37"/>
      <c r="B46" s="34" t="e">
        <f>VLOOKUP($A46,Players!$A$2:$H$168,2,0)</f>
        <v>#N/A</v>
      </c>
      <c r="C46" s="34" t="e">
        <f>VLOOKUP($A46,Players!$A$2:$I$168,9,0)</f>
        <v>#N/A</v>
      </c>
      <c r="D46" s="34" t="e">
        <f t="shared" si="6"/>
        <v>#N/A</v>
      </c>
      <c r="E46" s="34" t="e">
        <f t="shared" si="5"/>
        <v>#N/A</v>
      </c>
      <c r="F46" s="34" t="e">
        <f t="shared" si="7"/>
        <v>#N/A</v>
      </c>
      <c r="G46" s="38"/>
      <c r="H46" s="36" t="e">
        <f>VLOOKUP($A46,Players!$A$2:$H$168,3,0)</f>
        <v>#N/A</v>
      </c>
      <c r="I46" s="32" t="e">
        <f>VLOOKUP($A46, 'Sport n Player List'!$B$1:$K$316, 6, 0)</f>
        <v>#N/A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1:20" ht="15.95" customHeight="1" x14ac:dyDescent="0.2">
      <c r="A47" s="37"/>
      <c r="B47" s="34" t="e">
        <f>VLOOKUP($A47,Players!$A$2:$H$168,2,0)</f>
        <v>#N/A</v>
      </c>
      <c r="C47" s="34" t="e">
        <f>VLOOKUP($A47,Players!$A$2:$I$168,9,0)</f>
        <v>#N/A</v>
      </c>
      <c r="D47" s="34" t="e">
        <f t="shared" si="6"/>
        <v>#N/A</v>
      </c>
      <c r="E47" s="34" t="e">
        <f t="shared" si="5"/>
        <v>#N/A</v>
      </c>
      <c r="F47" s="34" t="e">
        <f t="shared" si="7"/>
        <v>#N/A</v>
      </c>
      <c r="G47" s="38"/>
      <c r="H47" s="36" t="e">
        <f>VLOOKUP($A47,Players!$A$2:$H$168,3,0)</f>
        <v>#N/A</v>
      </c>
      <c r="I47" s="32" t="e">
        <f>VLOOKUP($A47, 'Sport n Player List'!$B$1:$K$316, 6, 0)</f>
        <v>#N/A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1:20" ht="15.95" customHeight="1" x14ac:dyDescent="0.2">
      <c r="A48" s="37"/>
      <c r="B48" s="34" t="e">
        <f>VLOOKUP($A48,Players!$A$2:$H$168,2,0)</f>
        <v>#N/A</v>
      </c>
      <c r="C48" s="34" t="e">
        <f>VLOOKUP($A48,Players!$A$2:$I$168,9,0)</f>
        <v>#N/A</v>
      </c>
      <c r="D48" s="34" t="e">
        <f t="shared" si="6"/>
        <v>#N/A</v>
      </c>
      <c r="E48" s="34" t="e">
        <f t="shared" si="5"/>
        <v>#N/A</v>
      </c>
      <c r="F48" s="34" t="e">
        <f t="shared" si="7"/>
        <v>#N/A</v>
      </c>
      <c r="G48" s="38"/>
      <c r="H48" s="36" t="e">
        <f>VLOOKUP($A48,Players!$A$2:$H$168,3,0)</f>
        <v>#N/A</v>
      </c>
      <c r="I48" s="32" t="e">
        <f>VLOOKUP($A48, 'Sport n Player List'!$B$1:$K$316, 6, 0)</f>
        <v>#N/A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1:20" ht="15.95" customHeight="1" x14ac:dyDescent="0.2">
      <c r="A49" s="37"/>
      <c r="B49" s="34" t="e">
        <f>VLOOKUP($A49,Players!$A$2:$H$168,2,0)</f>
        <v>#N/A</v>
      </c>
      <c r="C49" s="34" t="e">
        <f>VLOOKUP($A49,Players!$A$2:$I$168,9,0)</f>
        <v>#N/A</v>
      </c>
      <c r="D49" s="34" t="e">
        <f t="shared" si="6"/>
        <v>#N/A</v>
      </c>
      <c r="E49" s="34" t="e">
        <f t="shared" ref="E49:E80" si="8">D49:D49</f>
        <v>#N/A</v>
      </c>
      <c r="F49" s="34" t="e">
        <f t="shared" si="7"/>
        <v>#N/A</v>
      </c>
      <c r="G49" s="38"/>
      <c r="H49" s="36" t="e">
        <f>VLOOKUP($A49,Players!$A$2:$H$168,3,0)</f>
        <v>#N/A</v>
      </c>
      <c r="I49" s="32" t="e">
        <f>VLOOKUP($A49, 'Sport n Player List'!$B$1:$K$316, 6, 0)</f>
        <v>#N/A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ht="15.95" customHeight="1" x14ac:dyDescent="0.2">
      <c r="A50" s="37"/>
      <c r="B50" s="34" t="e">
        <f>VLOOKUP($A50,Players!$A$2:$H$168,2,0)</f>
        <v>#N/A</v>
      </c>
      <c r="C50" s="34" t="e">
        <f>VLOOKUP($A50,Players!$A$2:$I$168,9,0)</f>
        <v>#N/A</v>
      </c>
      <c r="D50" s="34" t="e">
        <f t="shared" si="6"/>
        <v>#N/A</v>
      </c>
      <c r="E50" s="34" t="e">
        <f t="shared" si="8"/>
        <v>#N/A</v>
      </c>
      <c r="F50" s="34" t="e">
        <f t="shared" si="7"/>
        <v>#N/A</v>
      </c>
      <c r="G50" s="38"/>
      <c r="H50" s="36" t="e">
        <f>VLOOKUP($A50,Players!$A$2:$H$168,3,0)</f>
        <v>#N/A</v>
      </c>
      <c r="I50" s="32" t="e">
        <f>VLOOKUP($A50, 'Sport n Player List'!$B$1:$K$316, 6, 0)</f>
        <v>#N/A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1:20" ht="15.95" customHeight="1" x14ac:dyDescent="0.2">
      <c r="A51" s="37"/>
      <c r="B51" s="34" t="e">
        <f>VLOOKUP($A51,Players!$A$2:$H$168,2,0)</f>
        <v>#N/A</v>
      </c>
      <c r="C51" s="34" t="e">
        <f>VLOOKUP($A51,Players!$A$2:$I$168,9,0)</f>
        <v>#N/A</v>
      </c>
      <c r="D51" s="34" t="e">
        <f t="shared" si="6"/>
        <v>#N/A</v>
      </c>
      <c r="E51" s="34" t="e">
        <f t="shared" si="8"/>
        <v>#N/A</v>
      </c>
      <c r="F51" s="34" t="e">
        <f t="shared" si="7"/>
        <v>#N/A</v>
      </c>
      <c r="G51" s="38"/>
      <c r="H51" s="36" t="e">
        <f>VLOOKUP($A51,Players!$A$2:$H$168,3,0)</f>
        <v>#N/A</v>
      </c>
      <c r="I51" s="32" t="e">
        <f>VLOOKUP($A51, 'Sport n Player List'!$B$1:$K$316, 6, 0)</f>
        <v>#N/A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15.95" customHeight="1" x14ac:dyDescent="0.2">
      <c r="A52" s="37"/>
      <c r="B52" s="34" t="e">
        <f>VLOOKUP($A52,Players!$A$2:$H$168,2,0)</f>
        <v>#N/A</v>
      </c>
      <c r="C52" s="34" t="e">
        <f>VLOOKUP($A52,Players!$A$2:$I$168,9,0)</f>
        <v>#N/A</v>
      </c>
      <c r="D52" s="34" t="e">
        <f t="shared" si="6"/>
        <v>#N/A</v>
      </c>
      <c r="E52" s="34" t="e">
        <f t="shared" si="8"/>
        <v>#N/A</v>
      </c>
      <c r="F52" s="34" t="e">
        <f t="shared" si="7"/>
        <v>#N/A</v>
      </c>
      <c r="G52" s="38"/>
      <c r="H52" s="36" t="e">
        <f>VLOOKUP($A52,Players!$A$2:$H$168,3,0)</f>
        <v>#N/A</v>
      </c>
      <c r="I52" s="32" t="e">
        <f>VLOOKUP($A52, 'Sport n Player List'!$B$1:$K$316, 6, 0)</f>
        <v>#N/A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1:20" ht="15.95" customHeight="1" x14ac:dyDescent="0.2">
      <c r="A53" s="37"/>
      <c r="B53" s="34" t="e">
        <f>VLOOKUP($A53,Players!$A$2:$H$168,2,0)</f>
        <v>#N/A</v>
      </c>
      <c r="C53" s="34" t="e">
        <f>VLOOKUP($A53,Players!$A$2:$I$168,9,0)</f>
        <v>#N/A</v>
      </c>
      <c r="D53" s="34" t="e">
        <f t="shared" si="6"/>
        <v>#N/A</v>
      </c>
      <c r="E53" s="34" t="e">
        <f t="shared" si="8"/>
        <v>#N/A</v>
      </c>
      <c r="F53" s="34" t="e">
        <f t="shared" si="7"/>
        <v>#N/A</v>
      </c>
      <c r="G53" s="38"/>
      <c r="H53" s="36" t="e">
        <f>VLOOKUP($A53,Players!$A$2:$H$168,3,0)</f>
        <v>#N/A</v>
      </c>
      <c r="I53" s="32" t="e">
        <f>VLOOKUP($A53, 'Sport n Player List'!$B$1:$K$316, 6, 0)</f>
        <v>#N/A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ht="15.95" customHeight="1" x14ac:dyDescent="0.2">
      <c r="A54" s="37"/>
      <c r="B54" s="34" t="e">
        <f>VLOOKUP($A54,Players!$A$2:$H$168,2,0)</f>
        <v>#N/A</v>
      </c>
      <c r="C54" s="34" t="e">
        <f>VLOOKUP($A54,Players!$A$2:$I$168,9,0)</f>
        <v>#N/A</v>
      </c>
      <c r="D54" s="34" t="e">
        <f t="shared" si="6"/>
        <v>#N/A</v>
      </c>
      <c r="E54" s="34" t="e">
        <f t="shared" si="8"/>
        <v>#N/A</v>
      </c>
      <c r="F54" s="34" t="e">
        <f t="shared" si="7"/>
        <v>#N/A</v>
      </c>
      <c r="G54" s="38"/>
      <c r="H54" s="36" t="e">
        <f>VLOOKUP($A54,Players!$A$2:$H$168,3,0)</f>
        <v>#N/A</v>
      </c>
      <c r="I54" s="32" t="e">
        <f>VLOOKUP($A54, 'Sport n Player List'!$B$1:$K$316, 6, 0)</f>
        <v>#N/A</v>
      </c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1:20" ht="15.95" customHeight="1" x14ac:dyDescent="0.2">
      <c r="A55" s="37"/>
      <c r="B55" s="34" t="e">
        <f>VLOOKUP($A55,Players!$A$2:$H$168,2,0)</f>
        <v>#N/A</v>
      </c>
      <c r="C55" s="34" t="e">
        <f>VLOOKUP($A55,Players!$A$2:$I$168,9,0)</f>
        <v>#N/A</v>
      </c>
      <c r="D55" s="34" t="e">
        <f t="shared" si="6"/>
        <v>#N/A</v>
      </c>
      <c r="E55" s="34" t="e">
        <f t="shared" si="8"/>
        <v>#N/A</v>
      </c>
      <c r="F55" s="34" t="e">
        <f t="shared" si="7"/>
        <v>#N/A</v>
      </c>
      <c r="G55" s="38"/>
      <c r="H55" s="36" t="e">
        <f>VLOOKUP($A55,Players!$A$2:$H$168,3,0)</f>
        <v>#N/A</v>
      </c>
      <c r="I55" s="32" t="e">
        <f>VLOOKUP($A55, 'Sport n Player List'!$B$1:$K$316, 6, 0)</f>
        <v>#N/A</v>
      </c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1:20" ht="15.95" customHeight="1" x14ac:dyDescent="0.2">
      <c r="A56" s="37"/>
      <c r="B56" s="34" t="e">
        <f>VLOOKUP($A56,Players!$A$2:$H$168,2,0)</f>
        <v>#N/A</v>
      </c>
      <c r="C56" s="34" t="e">
        <f>VLOOKUP($A56,Players!$A$2:$I$168,9,0)</f>
        <v>#N/A</v>
      </c>
      <c r="D56" s="34" t="e">
        <f t="shared" si="6"/>
        <v>#N/A</v>
      </c>
      <c r="E56" s="34" t="e">
        <f t="shared" si="8"/>
        <v>#N/A</v>
      </c>
      <c r="F56" s="34" t="e">
        <f t="shared" si="7"/>
        <v>#N/A</v>
      </c>
      <c r="G56" s="38"/>
      <c r="H56" s="36" t="e">
        <f>VLOOKUP($A56,Players!$A$2:$H$168,3,0)</f>
        <v>#N/A</v>
      </c>
      <c r="I56" s="32" t="e">
        <f>VLOOKUP($A56, 'Sport n Player List'!$B$1:$K$316, 6, 0)</f>
        <v>#N/A</v>
      </c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ht="15.95" customHeight="1" x14ac:dyDescent="0.2">
      <c r="A57" s="37"/>
      <c r="B57" s="34" t="e">
        <f>VLOOKUP($A57,Players!$A$2:$H$168,2,0)</f>
        <v>#N/A</v>
      </c>
      <c r="C57" s="34" t="e">
        <f>VLOOKUP($A57,Players!$A$2:$I$168,9,0)</f>
        <v>#N/A</v>
      </c>
      <c r="D57" s="34" t="e">
        <f t="shared" si="6"/>
        <v>#N/A</v>
      </c>
      <c r="E57" s="34" t="e">
        <f t="shared" si="8"/>
        <v>#N/A</v>
      </c>
      <c r="F57" s="34" t="e">
        <f t="shared" si="7"/>
        <v>#N/A</v>
      </c>
      <c r="G57" s="38"/>
      <c r="H57" s="36" t="e">
        <f>VLOOKUP($A57,Players!$A$2:$H$168,3,0)</f>
        <v>#N/A</v>
      </c>
      <c r="I57" s="32" t="e">
        <f>VLOOKUP($A57, 'Sport n Player List'!$B$1:$K$316, 6, 0)</f>
        <v>#N/A</v>
      </c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1:20" ht="15.95" customHeight="1" x14ac:dyDescent="0.2">
      <c r="A58" s="37"/>
      <c r="B58" s="34" t="e">
        <f>VLOOKUP($A58,Players!$A$2:$H$168,2,0)</f>
        <v>#N/A</v>
      </c>
      <c r="C58" s="34" t="e">
        <f>VLOOKUP($A58,Players!$A$2:$I$168,9,0)</f>
        <v>#N/A</v>
      </c>
      <c r="D58" s="34" t="e">
        <f t="shared" si="6"/>
        <v>#N/A</v>
      </c>
      <c r="E58" s="34" t="e">
        <f t="shared" si="8"/>
        <v>#N/A</v>
      </c>
      <c r="F58" s="34" t="e">
        <f t="shared" si="7"/>
        <v>#N/A</v>
      </c>
      <c r="G58" s="38"/>
      <c r="H58" s="36" t="e">
        <f>VLOOKUP($A58,Players!$A$2:$H$168,3,0)</f>
        <v>#N/A</v>
      </c>
      <c r="I58" s="32" t="e">
        <f>VLOOKUP($A58, 'Sport n Player List'!$B$1:$K$316, 6, 0)</f>
        <v>#N/A</v>
      </c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1:20" ht="15.95" customHeight="1" x14ac:dyDescent="0.2">
      <c r="A59" s="37"/>
      <c r="B59" s="34" t="e">
        <f>VLOOKUP($A59,Players!$A$2:$H$168,2,0)</f>
        <v>#N/A</v>
      </c>
      <c r="C59" s="34" t="e">
        <f>VLOOKUP($A59,Players!$A$2:$I$168,9,0)</f>
        <v>#N/A</v>
      </c>
      <c r="D59" s="34" t="e">
        <f t="shared" si="6"/>
        <v>#N/A</v>
      </c>
      <c r="E59" s="34" t="e">
        <f t="shared" si="8"/>
        <v>#N/A</v>
      </c>
      <c r="F59" s="34" t="e">
        <f t="shared" si="7"/>
        <v>#N/A</v>
      </c>
      <c r="G59" s="38"/>
      <c r="H59" s="36" t="e">
        <f>VLOOKUP($A59,Players!$A$2:$H$168,3,0)</f>
        <v>#N/A</v>
      </c>
      <c r="I59" s="32" t="e">
        <f>VLOOKUP($A59, 'Sport n Player List'!$B$1:$K$316, 6, 0)</f>
        <v>#N/A</v>
      </c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1:20" ht="15.95" customHeight="1" x14ac:dyDescent="0.2">
      <c r="A60" s="37"/>
      <c r="B60" s="34" t="e">
        <f>VLOOKUP($A60,Players!$A$2:$H$168,2,0)</f>
        <v>#N/A</v>
      </c>
      <c r="C60" s="34" t="e">
        <f>VLOOKUP($A60,Players!$A$2:$I$168,9,0)</f>
        <v>#N/A</v>
      </c>
      <c r="D60" s="34" t="e">
        <f t="shared" si="6"/>
        <v>#N/A</v>
      </c>
      <c r="E60" s="34" t="e">
        <f t="shared" si="8"/>
        <v>#N/A</v>
      </c>
      <c r="F60" s="34" t="e">
        <f t="shared" si="7"/>
        <v>#N/A</v>
      </c>
      <c r="G60" s="38"/>
      <c r="H60" s="36" t="e">
        <f>VLOOKUP($A60,Players!$A$2:$H$168,3,0)</f>
        <v>#N/A</v>
      </c>
      <c r="I60" s="32" t="e">
        <f>VLOOKUP($A60, 'Sport n Player List'!$B$1:$K$316, 6, 0)</f>
        <v>#N/A</v>
      </c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1:20" ht="15.95" customHeight="1" x14ac:dyDescent="0.2">
      <c r="A61" s="37"/>
      <c r="B61" s="34" t="e">
        <f>VLOOKUP($A61,Players!$A$2:$H$168,2,0)</f>
        <v>#N/A</v>
      </c>
      <c r="C61" s="34" t="e">
        <f>VLOOKUP($A61,Players!$A$2:$I$168,9,0)</f>
        <v>#N/A</v>
      </c>
      <c r="D61" s="34" t="e">
        <f t="shared" si="6"/>
        <v>#N/A</v>
      </c>
      <c r="E61" s="34" t="e">
        <f t="shared" si="8"/>
        <v>#N/A</v>
      </c>
      <c r="F61" s="34" t="e">
        <f t="shared" si="7"/>
        <v>#N/A</v>
      </c>
      <c r="G61" s="38"/>
      <c r="H61" s="36" t="e">
        <f>VLOOKUP($A61,Players!$A$2:$H$168,3,0)</f>
        <v>#N/A</v>
      </c>
      <c r="I61" s="32" t="e">
        <f>VLOOKUP($A61, 'Sport n Player List'!$B$1:$K$316, 6, 0)</f>
        <v>#N/A</v>
      </c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1:20" ht="15.95" customHeight="1" x14ac:dyDescent="0.2">
      <c r="A62" s="37"/>
      <c r="B62" s="34" t="e">
        <f>VLOOKUP($A62,Players!$A$2:$H$168,2,0)</f>
        <v>#N/A</v>
      </c>
      <c r="C62" s="34" t="e">
        <f>VLOOKUP($A62,Players!$A$2:$I$168,9,0)</f>
        <v>#N/A</v>
      </c>
      <c r="D62" s="34" t="e">
        <f t="shared" si="6"/>
        <v>#N/A</v>
      </c>
      <c r="E62" s="34" t="e">
        <f t="shared" si="8"/>
        <v>#N/A</v>
      </c>
      <c r="F62" s="34" t="e">
        <f t="shared" si="7"/>
        <v>#N/A</v>
      </c>
      <c r="G62" s="38"/>
      <c r="H62" s="36" t="e">
        <f>VLOOKUP($A62,Players!$A$2:$H$168,3,0)</f>
        <v>#N/A</v>
      </c>
      <c r="I62" s="32" t="e">
        <f>VLOOKUP($A62, 'Sport n Player List'!$B$1:$K$316, 6, 0)</f>
        <v>#N/A</v>
      </c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1:20" ht="15.95" customHeight="1" x14ac:dyDescent="0.2">
      <c r="A63" s="37"/>
      <c r="B63" s="34" t="e">
        <f>VLOOKUP($A63,Players!$A$2:$H$168,2,0)</f>
        <v>#N/A</v>
      </c>
      <c r="C63" s="34" t="e">
        <f>VLOOKUP($A63,Players!$A$2:$I$168,9,0)</f>
        <v>#N/A</v>
      </c>
      <c r="D63" s="34" t="e">
        <f t="shared" si="6"/>
        <v>#N/A</v>
      </c>
      <c r="E63" s="34" t="e">
        <f t="shared" si="8"/>
        <v>#N/A</v>
      </c>
      <c r="F63" s="34" t="e">
        <f t="shared" si="7"/>
        <v>#N/A</v>
      </c>
      <c r="G63" s="38"/>
      <c r="H63" s="36" t="e">
        <f>VLOOKUP($A63,Players!$A$2:$H$168,3,0)</f>
        <v>#N/A</v>
      </c>
      <c r="I63" s="32" t="e">
        <f>VLOOKUP($A63, 'Sport n Player List'!$B$1:$K$316, 6, 0)</f>
        <v>#N/A</v>
      </c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1:20" ht="15.95" customHeight="1" x14ac:dyDescent="0.2">
      <c r="A64" s="37"/>
      <c r="B64" s="34" t="e">
        <f>VLOOKUP($A64,Players!$A$2:$H$168,2,0)</f>
        <v>#N/A</v>
      </c>
      <c r="C64" s="34" t="e">
        <f>VLOOKUP($A64,Players!$A$2:$I$168,9,0)</f>
        <v>#N/A</v>
      </c>
      <c r="D64" s="34" t="e">
        <f t="shared" si="6"/>
        <v>#N/A</v>
      </c>
      <c r="E64" s="34" t="e">
        <f t="shared" si="8"/>
        <v>#N/A</v>
      </c>
      <c r="F64" s="34" t="e">
        <f t="shared" si="7"/>
        <v>#N/A</v>
      </c>
      <c r="G64" s="38"/>
      <c r="H64" s="36" t="e">
        <f>VLOOKUP($A64,Players!$A$2:$H$168,3,0)</f>
        <v>#N/A</v>
      </c>
      <c r="I64" s="32" t="e">
        <f>VLOOKUP($A64, 'Sport n Player List'!$B$1:$K$316, 6, 0)</f>
        <v>#N/A</v>
      </c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ht="15.95" customHeight="1" x14ac:dyDescent="0.2">
      <c r="A65" s="37"/>
      <c r="B65" s="34" t="e">
        <f>VLOOKUP($A65,Players!$A$2:$H$168,2,0)</f>
        <v>#N/A</v>
      </c>
      <c r="C65" s="34" t="e">
        <f>VLOOKUP($A65,Players!$A$2:$I$168,9,0)</f>
        <v>#N/A</v>
      </c>
      <c r="D65" s="34" t="e">
        <f t="shared" si="6"/>
        <v>#N/A</v>
      </c>
      <c r="E65" s="34" t="e">
        <f t="shared" si="8"/>
        <v>#N/A</v>
      </c>
      <c r="F65" s="34" t="e">
        <f t="shared" si="7"/>
        <v>#N/A</v>
      </c>
      <c r="G65" s="38"/>
      <c r="H65" s="36" t="e">
        <f>VLOOKUP($A65,Players!$A$2:$H$168,3,0)</f>
        <v>#N/A</v>
      </c>
      <c r="I65" s="32" t="e">
        <f>VLOOKUP($A65, 'Sport n Player List'!$B$1:$K$316, 6, 0)</f>
        <v>#N/A</v>
      </c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1:20" ht="15.95" customHeight="1" x14ac:dyDescent="0.2">
      <c r="A66" s="37"/>
      <c r="B66" s="34" t="e">
        <f>VLOOKUP($A66,Players!$A$2:$H$168,2,0)</f>
        <v>#N/A</v>
      </c>
      <c r="C66" s="34" t="e">
        <f>VLOOKUP($A66,Players!$A$2:$I$168,9,0)</f>
        <v>#N/A</v>
      </c>
      <c r="D66" s="34" t="e">
        <f t="shared" si="6"/>
        <v>#N/A</v>
      </c>
      <c r="E66" s="34" t="e">
        <f t="shared" si="8"/>
        <v>#N/A</v>
      </c>
      <c r="F66" s="34" t="e">
        <f t="shared" si="7"/>
        <v>#N/A</v>
      </c>
      <c r="G66" s="38"/>
      <c r="H66" s="36" t="e">
        <f>VLOOKUP($A66,Players!$A$2:$H$168,3,0)</f>
        <v>#N/A</v>
      </c>
      <c r="I66" s="32" t="e">
        <f>VLOOKUP($A66, 'Sport n Player List'!$B$1:$K$316, 6, 0)</f>
        <v>#N/A</v>
      </c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ht="15.95" customHeight="1" x14ac:dyDescent="0.2">
      <c r="A67" s="37"/>
      <c r="B67" s="34" t="e">
        <f>VLOOKUP($A67,Players!$A$2:$H$168,2,0)</f>
        <v>#N/A</v>
      </c>
      <c r="C67" s="34" t="e">
        <f>VLOOKUP($A67,Players!$A$2:$I$168,9,0)</f>
        <v>#N/A</v>
      </c>
      <c r="D67" s="34" t="e">
        <f t="shared" si="6"/>
        <v>#N/A</v>
      </c>
      <c r="E67" s="34" t="e">
        <f t="shared" si="8"/>
        <v>#N/A</v>
      </c>
      <c r="F67" s="34" t="e">
        <f t="shared" si="7"/>
        <v>#N/A</v>
      </c>
      <c r="G67" s="38"/>
      <c r="H67" s="36" t="e">
        <f>VLOOKUP($A67,Players!$A$2:$H$168,3,0)</f>
        <v>#N/A</v>
      </c>
      <c r="I67" s="32" t="e">
        <f>VLOOKUP($A67, 'Sport n Player List'!$B$1:$K$316, 6, 0)</f>
        <v>#N/A</v>
      </c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1:20" ht="15.95" customHeight="1" x14ac:dyDescent="0.2">
      <c r="A68" s="37"/>
      <c r="B68" s="34" t="e">
        <f>VLOOKUP($A68,Players!$A$2:$H$168,2,0)</f>
        <v>#N/A</v>
      </c>
      <c r="C68" s="34" t="e">
        <f>VLOOKUP($A68,Players!$A$2:$I$168,9,0)</f>
        <v>#N/A</v>
      </c>
      <c r="D68" s="34" t="e">
        <f t="shared" si="6"/>
        <v>#N/A</v>
      </c>
      <c r="E68" s="34" t="e">
        <f t="shared" si="8"/>
        <v>#N/A</v>
      </c>
      <c r="F68" s="34" t="e">
        <f t="shared" si="7"/>
        <v>#N/A</v>
      </c>
      <c r="G68" s="38"/>
      <c r="H68" s="36" t="e">
        <f>VLOOKUP($A68,Players!$A$2:$H$168,3,0)</f>
        <v>#N/A</v>
      </c>
      <c r="I68" s="32" t="e">
        <f>VLOOKUP($A68, 'Sport n Player List'!$B$1:$K$316, 6, 0)</f>
        <v>#N/A</v>
      </c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ht="15.95" customHeight="1" x14ac:dyDescent="0.2">
      <c r="A69" s="37"/>
      <c r="B69" s="34" t="e">
        <f>VLOOKUP($A69,Players!$A$2:$H$168,2,0)</f>
        <v>#N/A</v>
      </c>
      <c r="C69" s="34" t="e">
        <f>VLOOKUP($A69,Players!$A$2:$I$168,9,0)</f>
        <v>#N/A</v>
      </c>
      <c r="D69" s="34" t="e">
        <f t="shared" si="6"/>
        <v>#N/A</v>
      </c>
      <c r="E69" s="34" t="e">
        <f t="shared" si="8"/>
        <v>#N/A</v>
      </c>
      <c r="F69" s="34" t="e">
        <f t="shared" si="7"/>
        <v>#N/A</v>
      </c>
      <c r="G69" s="38"/>
      <c r="H69" s="36" t="e">
        <f>VLOOKUP($A69,Players!$A$2:$H$168,3,0)</f>
        <v>#N/A</v>
      </c>
      <c r="I69" s="32" t="e">
        <f>VLOOKUP($A69, 'Sport n Player List'!$B$1:$K$316, 6, 0)</f>
        <v>#N/A</v>
      </c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1:20" ht="15.95" customHeight="1" x14ac:dyDescent="0.2">
      <c r="A70" s="37"/>
      <c r="B70" s="34" t="e">
        <f>VLOOKUP($A70,Players!$A$2:$H$168,2,0)</f>
        <v>#N/A</v>
      </c>
      <c r="C70" s="34" t="e">
        <f>VLOOKUP($A70,Players!$A$2:$I$168,9,0)</f>
        <v>#N/A</v>
      </c>
      <c r="D70" s="34" t="e">
        <f t="shared" si="6"/>
        <v>#N/A</v>
      </c>
      <c r="E70" s="34" t="e">
        <f t="shared" si="8"/>
        <v>#N/A</v>
      </c>
      <c r="F70" s="34" t="e">
        <f t="shared" si="7"/>
        <v>#N/A</v>
      </c>
      <c r="G70" s="38"/>
      <c r="H70" s="36" t="e">
        <f>VLOOKUP($A70,Players!$A$2:$H$168,3,0)</f>
        <v>#N/A</v>
      </c>
      <c r="I70" s="32" t="e">
        <f>VLOOKUP($A70, 'Sport n Player List'!$B$1:$K$316, 6, 0)</f>
        <v>#N/A</v>
      </c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ht="15.95" customHeight="1" x14ac:dyDescent="0.2">
      <c r="A71" s="37"/>
      <c r="B71" s="34" t="e">
        <f>VLOOKUP($A71,Players!$A$2:$H$168,2,0)</f>
        <v>#N/A</v>
      </c>
      <c r="C71" s="34" t="e">
        <f>VLOOKUP($A71,Players!$A$2:$I$168,9,0)</f>
        <v>#N/A</v>
      </c>
      <c r="D71" s="34" t="e">
        <f t="shared" si="6"/>
        <v>#N/A</v>
      </c>
      <c r="E71" s="34" t="e">
        <f t="shared" si="8"/>
        <v>#N/A</v>
      </c>
      <c r="F71" s="34" t="e">
        <f t="shared" si="7"/>
        <v>#N/A</v>
      </c>
      <c r="G71" s="38"/>
      <c r="H71" s="36" t="e">
        <f>VLOOKUP($A71,Players!$A$2:$H$168,3,0)</f>
        <v>#N/A</v>
      </c>
      <c r="I71" s="32" t="e">
        <f>VLOOKUP($A71, 'Sport n Player List'!$B$1:$K$316, 6, 0)</f>
        <v>#N/A</v>
      </c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1:20" ht="15.95" customHeight="1" x14ac:dyDescent="0.2">
      <c r="A72" s="37"/>
      <c r="B72" s="34" t="e">
        <f>VLOOKUP($A72,Players!$A$2:$H$168,2,0)</f>
        <v>#N/A</v>
      </c>
      <c r="C72" s="34" t="e">
        <f>VLOOKUP($A72,Players!$A$2:$I$168,9,0)</f>
        <v>#N/A</v>
      </c>
      <c r="D72" s="34" t="e">
        <f t="shared" ref="D72:D103" si="9">C72*4</f>
        <v>#N/A</v>
      </c>
      <c r="E72" s="34" t="e">
        <f t="shared" si="8"/>
        <v>#N/A</v>
      </c>
      <c r="F72" s="34" t="e">
        <f t="shared" ref="F72:F103" si="10">D72-E72</f>
        <v>#N/A</v>
      </c>
      <c r="G72" s="38"/>
      <c r="H72" s="36" t="e">
        <f>VLOOKUP($A72,Players!$A$2:$H$168,3,0)</f>
        <v>#N/A</v>
      </c>
      <c r="I72" s="32" t="e">
        <f>VLOOKUP($A72, 'Sport n Player List'!$B$1:$K$316, 6, 0)</f>
        <v>#N/A</v>
      </c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ht="15.95" customHeight="1" x14ac:dyDescent="0.2">
      <c r="A73" s="37"/>
      <c r="B73" s="34" t="e">
        <f>VLOOKUP($A73,Players!$A$2:$H$168,2,0)</f>
        <v>#N/A</v>
      </c>
      <c r="C73" s="34" t="e">
        <f>VLOOKUP($A73,Players!$A$2:$I$168,9,0)</f>
        <v>#N/A</v>
      </c>
      <c r="D73" s="34" t="e">
        <f t="shared" si="9"/>
        <v>#N/A</v>
      </c>
      <c r="E73" s="34" t="e">
        <f t="shared" si="8"/>
        <v>#N/A</v>
      </c>
      <c r="F73" s="34" t="e">
        <f t="shared" si="10"/>
        <v>#N/A</v>
      </c>
      <c r="G73" s="38"/>
      <c r="H73" s="36" t="e">
        <f>VLOOKUP($A73,Players!$A$2:$H$168,3,0)</f>
        <v>#N/A</v>
      </c>
      <c r="I73" s="32" t="e">
        <f>VLOOKUP($A73, 'Sport n Player List'!$B$1:$K$316, 6, 0)</f>
        <v>#N/A</v>
      </c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ht="15.95" customHeight="1" x14ac:dyDescent="0.2">
      <c r="A74" s="37"/>
      <c r="B74" s="34" t="e">
        <f>VLOOKUP($A74,Players!$A$2:$H$168,2,0)</f>
        <v>#N/A</v>
      </c>
      <c r="C74" s="34" t="e">
        <f>VLOOKUP($A74,Players!$A$2:$I$168,9,0)</f>
        <v>#N/A</v>
      </c>
      <c r="D74" s="34" t="e">
        <f t="shared" si="9"/>
        <v>#N/A</v>
      </c>
      <c r="E74" s="34" t="e">
        <f t="shared" si="8"/>
        <v>#N/A</v>
      </c>
      <c r="F74" s="34" t="e">
        <f t="shared" si="10"/>
        <v>#N/A</v>
      </c>
      <c r="G74" s="38"/>
      <c r="H74" s="36" t="e">
        <f>VLOOKUP($A74,Players!$A$2:$H$168,3,0)</f>
        <v>#N/A</v>
      </c>
      <c r="I74" s="32" t="e">
        <f>VLOOKUP($A74, 'Sport n Player List'!$B$1:$K$316, 6, 0)</f>
        <v>#N/A</v>
      </c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ht="15.95" customHeight="1" x14ac:dyDescent="0.2">
      <c r="A75" s="37"/>
      <c r="B75" s="34" t="e">
        <f>VLOOKUP($A75,Players!$A$2:$H$168,2,0)</f>
        <v>#N/A</v>
      </c>
      <c r="C75" s="34" t="e">
        <f>VLOOKUP($A75,Players!$A$2:$I$168,9,0)</f>
        <v>#N/A</v>
      </c>
      <c r="D75" s="34" t="e">
        <f t="shared" si="9"/>
        <v>#N/A</v>
      </c>
      <c r="E75" s="34" t="e">
        <f t="shared" si="8"/>
        <v>#N/A</v>
      </c>
      <c r="F75" s="34" t="e">
        <f t="shared" si="10"/>
        <v>#N/A</v>
      </c>
      <c r="G75" s="38"/>
      <c r="H75" s="36" t="e">
        <f>VLOOKUP($A75,Players!$A$2:$H$168,3,0)</f>
        <v>#N/A</v>
      </c>
      <c r="I75" s="32" t="e">
        <f>VLOOKUP($A75, 'Sport n Player List'!$B$1:$K$316, 6, 0)</f>
        <v>#N/A</v>
      </c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ht="15.95" customHeight="1" x14ac:dyDescent="0.2">
      <c r="A76" s="37"/>
      <c r="B76" s="34" t="e">
        <f>VLOOKUP($A76,Players!$A$2:$H$168,2,0)</f>
        <v>#N/A</v>
      </c>
      <c r="C76" s="34" t="e">
        <f>VLOOKUP($A76,Players!$A$2:$I$168,9,0)</f>
        <v>#N/A</v>
      </c>
      <c r="D76" s="34" t="e">
        <f t="shared" si="9"/>
        <v>#N/A</v>
      </c>
      <c r="E76" s="34" t="e">
        <f t="shared" si="8"/>
        <v>#N/A</v>
      </c>
      <c r="F76" s="34" t="e">
        <f t="shared" si="10"/>
        <v>#N/A</v>
      </c>
      <c r="G76" s="38"/>
      <c r="H76" s="36" t="e">
        <f>VLOOKUP($A76,Players!$A$2:$H$168,3,0)</f>
        <v>#N/A</v>
      </c>
      <c r="I76" s="32" t="e">
        <f>VLOOKUP($A76, 'Sport n Player List'!$B$1:$K$316, 6, 0)</f>
        <v>#N/A</v>
      </c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ht="15.95" customHeight="1" x14ac:dyDescent="0.2">
      <c r="A77" s="37"/>
      <c r="B77" s="34" t="e">
        <f>VLOOKUP($A77,Players!$A$2:$H$168,2,0)</f>
        <v>#N/A</v>
      </c>
      <c r="C77" s="34" t="e">
        <f>VLOOKUP($A77,Players!$A$2:$I$168,9,0)</f>
        <v>#N/A</v>
      </c>
      <c r="D77" s="34" t="e">
        <f t="shared" si="9"/>
        <v>#N/A</v>
      </c>
      <c r="E77" s="34" t="e">
        <f t="shared" si="8"/>
        <v>#N/A</v>
      </c>
      <c r="F77" s="34" t="e">
        <f t="shared" si="10"/>
        <v>#N/A</v>
      </c>
      <c r="G77" s="38"/>
      <c r="H77" s="36" t="e">
        <f>VLOOKUP($A77,Players!$A$2:$H$168,3,0)</f>
        <v>#N/A</v>
      </c>
      <c r="I77" s="32" t="e">
        <f>VLOOKUP($A77, 'Sport n Player List'!$B$1:$K$316, 6, 0)</f>
        <v>#N/A</v>
      </c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ht="15.95" customHeight="1" x14ac:dyDescent="0.2">
      <c r="A78" s="37"/>
      <c r="B78" s="34" t="e">
        <f>VLOOKUP($A78,Players!$A$2:$H$168,2,0)</f>
        <v>#N/A</v>
      </c>
      <c r="C78" s="34" t="e">
        <f>VLOOKUP($A78,Players!$A$2:$I$168,9,0)</f>
        <v>#N/A</v>
      </c>
      <c r="D78" s="34" t="e">
        <f t="shared" si="9"/>
        <v>#N/A</v>
      </c>
      <c r="E78" s="34" t="e">
        <f t="shared" si="8"/>
        <v>#N/A</v>
      </c>
      <c r="F78" s="34" t="e">
        <f t="shared" si="10"/>
        <v>#N/A</v>
      </c>
      <c r="G78" s="38"/>
      <c r="H78" s="36" t="e">
        <f>VLOOKUP($A78,Players!$A$2:$H$168,3,0)</f>
        <v>#N/A</v>
      </c>
      <c r="I78" s="32" t="e">
        <f>VLOOKUP($A78, 'Sport n Player List'!$B$1:$K$316, 6, 0)</f>
        <v>#N/A</v>
      </c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ht="15.95" customHeight="1" x14ac:dyDescent="0.2">
      <c r="A79" s="37"/>
      <c r="B79" s="34" t="e">
        <f>VLOOKUP($A79,Players!$A$2:$H$168,2,0)</f>
        <v>#N/A</v>
      </c>
      <c r="C79" s="34" t="e">
        <f>VLOOKUP($A79,Players!$A$2:$I$168,9,0)</f>
        <v>#N/A</v>
      </c>
      <c r="D79" s="34" t="e">
        <f t="shared" si="9"/>
        <v>#N/A</v>
      </c>
      <c r="E79" s="34" t="e">
        <f t="shared" si="8"/>
        <v>#N/A</v>
      </c>
      <c r="F79" s="34" t="e">
        <f t="shared" si="10"/>
        <v>#N/A</v>
      </c>
      <c r="G79" s="38"/>
      <c r="H79" s="36" t="e">
        <f>VLOOKUP($A79,Players!$A$2:$H$168,3,0)</f>
        <v>#N/A</v>
      </c>
      <c r="I79" s="32" t="e">
        <f>VLOOKUP($A79, 'Sport n Player List'!$B$1:$K$316, 6, 0)</f>
        <v>#N/A</v>
      </c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ht="15.95" customHeight="1" x14ac:dyDescent="0.2">
      <c r="A80" s="37"/>
      <c r="B80" s="34" t="e">
        <f>VLOOKUP($A80,Players!$A$2:$H$168,2,0)</f>
        <v>#N/A</v>
      </c>
      <c r="C80" s="34" t="e">
        <f>VLOOKUP($A80,Players!$A$2:$I$168,9,0)</f>
        <v>#N/A</v>
      </c>
      <c r="D80" s="34" t="e">
        <f t="shared" si="9"/>
        <v>#N/A</v>
      </c>
      <c r="E80" s="34" t="e">
        <f t="shared" si="8"/>
        <v>#N/A</v>
      </c>
      <c r="F80" s="34" t="e">
        <f t="shared" si="10"/>
        <v>#N/A</v>
      </c>
      <c r="G80" s="38"/>
      <c r="H80" s="36" t="e">
        <f>VLOOKUP($A80,Players!$A$2:$H$168,3,0)</f>
        <v>#N/A</v>
      </c>
      <c r="I80" s="32" t="e">
        <f>VLOOKUP($A80, 'Sport n Player List'!$B$1:$K$316, 6, 0)</f>
        <v>#N/A</v>
      </c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1:20" ht="15.95" customHeight="1" x14ac:dyDescent="0.2">
      <c r="A81" s="37"/>
      <c r="B81" s="34" t="e">
        <f>VLOOKUP($A81,Players!$A$2:$H$168,2,0)</f>
        <v>#N/A</v>
      </c>
      <c r="C81" s="34" t="e">
        <f>VLOOKUP($A81,Players!$A$2:$I$168,9,0)</f>
        <v>#N/A</v>
      </c>
      <c r="D81" s="34" t="e">
        <f t="shared" si="9"/>
        <v>#N/A</v>
      </c>
      <c r="E81" s="34" t="e">
        <f t="shared" ref="E81:E112" si="11">D81:D81</f>
        <v>#N/A</v>
      </c>
      <c r="F81" s="34" t="e">
        <f t="shared" si="10"/>
        <v>#N/A</v>
      </c>
      <c r="G81" s="38"/>
      <c r="H81" s="36" t="e">
        <f>VLOOKUP($A81,Players!$A$2:$H$168,3,0)</f>
        <v>#N/A</v>
      </c>
      <c r="I81" s="32" t="e">
        <f>VLOOKUP($A81, 'Sport n Player List'!$B$1:$K$316, 6, 0)</f>
        <v>#N/A</v>
      </c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ht="15.95" customHeight="1" x14ac:dyDescent="0.2">
      <c r="A82" s="37"/>
      <c r="B82" s="34" t="e">
        <f>VLOOKUP($A82,Players!$A$2:$H$168,2,0)</f>
        <v>#N/A</v>
      </c>
      <c r="C82" s="34" t="e">
        <f>VLOOKUP($A82,Players!$A$2:$I$168,9,0)</f>
        <v>#N/A</v>
      </c>
      <c r="D82" s="34" t="e">
        <f t="shared" si="9"/>
        <v>#N/A</v>
      </c>
      <c r="E82" s="34" t="e">
        <f t="shared" si="11"/>
        <v>#N/A</v>
      </c>
      <c r="F82" s="34" t="e">
        <f t="shared" si="10"/>
        <v>#N/A</v>
      </c>
      <c r="G82" s="38"/>
      <c r="H82" s="36" t="e">
        <f>VLOOKUP($A82,Players!$A$2:$H$168,3,0)</f>
        <v>#N/A</v>
      </c>
      <c r="I82" s="32" t="e">
        <f>VLOOKUP($A82, 'Sport n Player List'!$B$1:$K$316, 6, 0)</f>
        <v>#N/A</v>
      </c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1:20" ht="15.95" customHeight="1" x14ac:dyDescent="0.2">
      <c r="A83" s="37"/>
      <c r="B83" s="34" t="e">
        <f>VLOOKUP($A83,Players!$A$2:$H$168,2,0)</f>
        <v>#N/A</v>
      </c>
      <c r="C83" s="34" t="e">
        <f>VLOOKUP($A83,Players!$A$2:$I$168,9,0)</f>
        <v>#N/A</v>
      </c>
      <c r="D83" s="34" t="e">
        <f t="shared" si="9"/>
        <v>#N/A</v>
      </c>
      <c r="E83" s="34" t="e">
        <f t="shared" si="11"/>
        <v>#N/A</v>
      </c>
      <c r="F83" s="34" t="e">
        <f t="shared" si="10"/>
        <v>#N/A</v>
      </c>
      <c r="G83" s="38"/>
      <c r="H83" s="36" t="e">
        <f>VLOOKUP($A83,Players!$A$2:$H$168,3,0)</f>
        <v>#N/A</v>
      </c>
      <c r="I83" s="32" t="e">
        <f>VLOOKUP($A83, 'Sport n Player List'!$B$1:$K$316, 6, 0)</f>
        <v>#N/A</v>
      </c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1:20" ht="15.95" customHeight="1" x14ac:dyDescent="0.2">
      <c r="A84" s="37"/>
      <c r="B84" s="34" t="e">
        <f>VLOOKUP($A84,Players!$A$2:$H$168,2,0)</f>
        <v>#N/A</v>
      </c>
      <c r="C84" s="34" t="e">
        <f>VLOOKUP($A84,Players!$A$2:$I$168,9,0)</f>
        <v>#N/A</v>
      </c>
      <c r="D84" s="34" t="e">
        <f t="shared" si="9"/>
        <v>#N/A</v>
      </c>
      <c r="E84" s="34" t="e">
        <f t="shared" si="11"/>
        <v>#N/A</v>
      </c>
      <c r="F84" s="34" t="e">
        <f t="shared" si="10"/>
        <v>#N/A</v>
      </c>
      <c r="G84" s="38"/>
      <c r="H84" s="36" t="e">
        <f>VLOOKUP($A84,Players!$A$2:$H$168,3,0)</f>
        <v>#N/A</v>
      </c>
      <c r="I84" s="32" t="e">
        <f>VLOOKUP($A84, 'Sport n Player List'!$B$1:$K$316, 6, 0)</f>
        <v>#N/A</v>
      </c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1:20" ht="15.95" customHeight="1" x14ac:dyDescent="0.2">
      <c r="A85" s="37"/>
      <c r="B85" s="34" t="e">
        <f>VLOOKUP($A85,Players!$A$2:$H$168,2,0)</f>
        <v>#N/A</v>
      </c>
      <c r="C85" s="34" t="e">
        <f>VLOOKUP($A85,Players!$A$2:$I$168,9,0)</f>
        <v>#N/A</v>
      </c>
      <c r="D85" s="34" t="e">
        <f t="shared" si="9"/>
        <v>#N/A</v>
      </c>
      <c r="E85" s="34" t="e">
        <f t="shared" si="11"/>
        <v>#N/A</v>
      </c>
      <c r="F85" s="34" t="e">
        <f t="shared" si="10"/>
        <v>#N/A</v>
      </c>
      <c r="G85" s="38"/>
      <c r="H85" s="36" t="e">
        <f>VLOOKUP($A85,Players!$A$2:$H$168,3,0)</f>
        <v>#N/A</v>
      </c>
      <c r="I85" s="32" t="e">
        <f>VLOOKUP($A85, 'Sport n Player List'!$B$1:$K$316, 6, 0)</f>
        <v>#N/A</v>
      </c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1:20" ht="15.95" customHeight="1" x14ac:dyDescent="0.2">
      <c r="A86" s="37"/>
      <c r="B86" s="34" t="e">
        <f>VLOOKUP($A86,Players!$A$2:$H$168,2,0)</f>
        <v>#N/A</v>
      </c>
      <c r="C86" s="34" t="e">
        <f>VLOOKUP($A86,Players!$A$2:$I$168,9,0)</f>
        <v>#N/A</v>
      </c>
      <c r="D86" s="34" t="e">
        <f t="shared" si="9"/>
        <v>#N/A</v>
      </c>
      <c r="E86" s="34" t="e">
        <f t="shared" si="11"/>
        <v>#N/A</v>
      </c>
      <c r="F86" s="34" t="e">
        <f t="shared" si="10"/>
        <v>#N/A</v>
      </c>
      <c r="G86" s="38"/>
      <c r="H86" s="36" t="e">
        <f>VLOOKUP($A86,Players!$A$2:$H$168,3,0)</f>
        <v>#N/A</v>
      </c>
      <c r="I86" s="32" t="e">
        <f>VLOOKUP($A86, 'Sport n Player List'!$B$1:$K$316, 6, 0)</f>
        <v>#N/A</v>
      </c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1:20" ht="15.95" customHeight="1" x14ac:dyDescent="0.2">
      <c r="A87" s="37"/>
      <c r="B87" s="34" t="e">
        <f>VLOOKUP($A87,Players!$A$2:$H$168,2,0)</f>
        <v>#N/A</v>
      </c>
      <c r="C87" s="34" t="e">
        <f>VLOOKUP($A87,Players!$A$2:$I$168,9,0)</f>
        <v>#N/A</v>
      </c>
      <c r="D87" s="34" t="e">
        <f t="shared" si="9"/>
        <v>#N/A</v>
      </c>
      <c r="E87" s="34" t="e">
        <f t="shared" si="11"/>
        <v>#N/A</v>
      </c>
      <c r="F87" s="34" t="e">
        <f t="shared" si="10"/>
        <v>#N/A</v>
      </c>
      <c r="G87" s="38"/>
      <c r="H87" s="36" t="e">
        <f>VLOOKUP($A87,Players!$A$2:$H$168,3,0)</f>
        <v>#N/A</v>
      </c>
      <c r="I87" s="32" t="e">
        <f>VLOOKUP($A87, 'Sport n Player List'!$B$1:$K$316, 6, 0)</f>
        <v>#N/A</v>
      </c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1:20" ht="15.95" customHeight="1" x14ac:dyDescent="0.2">
      <c r="A88" s="37"/>
      <c r="B88" s="34" t="e">
        <f>VLOOKUP($A88,Players!$A$2:$H$168,2,0)</f>
        <v>#N/A</v>
      </c>
      <c r="C88" s="34" t="e">
        <f>VLOOKUP($A88,Players!$A$2:$I$168,9,0)</f>
        <v>#N/A</v>
      </c>
      <c r="D88" s="34" t="e">
        <f t="shared" si="9"/>
        <v>#N/A</v>
      </c>
      <c r="E88" s="34" t="e">
        <f t="shared" si="11"/>
        <v>#N/A</v>
      </c>
      <c r="F88" s="34" t="e">
        <f t="shared" si="10"/>
        <v>#N/A</v>
      </c>
      <c r="G88" s="38"/>
      <c r="H88" s="36" t="e">
        <f>VLOOKUP($A88,Players!$A$2:$H$168,3,0)</f>
        <v>#N/A</v>
      </c>
      <c r="I88" s="32" t="e">
        <f>VLOOKUP($A88, 'Sport n Player List'!$B$1:$K$316, 6, 0)</f>
        <v>#N/A</v>
      </c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1:20" ht="15.95" customHeight="1" x14ac:dyDescent="0.2">
      <c r="A89" s="37"/>
      <c r="B89" s="34" t="e">
        <f>VLOOKUP($A89,Players!$A$2:$H$168,2,0)</f>
        <v>#N/A</v>
      </c>
      <c r="C89" s="34" t="e">
        <f>VLOOKUP($A89,Players!$A$2:$I$168,9,0)</f>
        <v>#N/A</v>
      </c>
      <c r="D89" s="34" t="e">
        <f t="shared" si="9"/>
        <v>#N/A</v>
      </c>
      <c r="E89" s="34" t="e">
        <f t="shared" si="11"/>
        <v>#N/A</v>
      </c>
      <c r="F89" s="34" t="e">
        <f t="shared" si="10"/>
        <v>#N/A</v>
      </c>
      <c r="G89" s="38"/>
      <c r="H89" s="36" t="e">
        <f>VLOOKUP($A89,Players!$A$2:$H$168,3,0)</f>
        <v>#N/A</v>
      </c>
      <c r="I89" s="32" t="e">
        <f>VLOOKUP($A89, 'Sport n Player List'!$B$1:$K$316, 6, 0)</f>
        <v>#N/A</v>
      </c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1:20" ht="15.95" customHeight="1" x14ac:dyDescent="0.2">
      <c r="A90" s="37"/>
      <c r="B90" s="34" t="e">
        <f>VLOOKUP($A90,Players!$A$2:$H$168,2,0)</f>
        <v>#N/A</v>
      </c>
      <c r="C90" s="34" t="e">
        <f>VLOOKUP($A90,Players!$A$2:$I$168,9,0)</f>
        <v>#N/A</v>
      </c>
      <c r="D90" s="34" t="e">
        <f t="shared" si="9"/>
        <v>#N/A</v>
      </c>
      <c r="E90" s="34" t="e">
        <f t="shared" si="11"/>
        <v>#N/A</v>
      </c>
      <c r="F90" s="34" t="e">
        <f t="shared" si="10"/>
        <v>#N/A</v>
      </c>
      <c r="G90" s="38"/>
      <c r="H90" s="36" t="e">
        <f>VLOOKUP($A90,Players!$A$2:$H$168,3,0)</f>
        <v>#N/A</v>
      </c>
      <c r="I90" s="32" t="e">
        <f>VLOOKUP($A90, 'Sport n Player List'!$B$1:$K$316, 6, 0)</f>
        <v>#N/A</v>
      </c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1:20" ht="15.95" customHeight="1" x14ac:dyDescent="0.2">
      <c r="A91" s="37"/>
      <c r="B91" s="34" t="e">
        <f>VLOOKUP($A91,Players!$A$2:$H$168,2,0)</f>
        <v>#N/A</v>
      </c>
      <c r="C91" s="34" t="e">
        <f>VLOOKUP($A91,Players!$A$2:$I$168,9,0)</f>
        <v>#N/A</v>
      </c>
      <c r="D91" s="34" t="e">
        <f t="shared" si="9"/>
        <v>#N/A</v>
      </c>
      <c r="E91" s="34" t="e">
        <f t="shared" si="11"/>
        <v>#N/A</v>
      </c>
      <c r="F91" s="34" t="e">
        <f t="shared" si="10"/>
        <v>#N/A</v>
      </c>
      <c r="G91" s="38"/>
      <c r="H91" s="36" t="e">
        <f>VLOOKUP($A91,Players!$A$2:$H$168,3,0)</f>
        <v>#N/A</v>
      </c>
      <c r="I91" s="32" t="e">
        <f>VLOOKUP($A91, 'Sport n Player List'!$B$1:$K$316, 6, 0)</f>
        <v>#N/A</v>
      </c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1:20" ht="15.95" customHeight="1" x14ac:dyDescent="0.2">
      <c r="A92" s="37"/>
      <c r="B92" s="34" t="e">
        <f>VLOOKUP($A92,Players!$A$2:$H$168,2,0)</f>
        <v>#N/A</v>
      </c>
      <c r="C92" s="34" t="e">
        <f>VLOOKUP($A92,Players!$A$2:$I$168,9,0)</f>
        <v>#N/A</v>
      </c>
      <c r="D92" s="34" t="e">
        <f t="shared" si="9"/>
        <v>#N/A</v>
      </c>
      <c r="E92" s="34" t="e">
        <f t="shared" si="11"/>
        <v>#N/A</v>
      </c>
      <c r="F92" s="34" t="e">
        <f t="shared" si="10"/>
        <v>#N/A</v>
      </c>
      <c r="G92" s="38"/>
      <c r="H92" s="36" t="e">
        <f>VLOOKUP($A92,Players!$A$2:$H$168,3,0)</f>
        <v>#N/A</v>
      </c>
      <c r="I92" s="32" t="e">
        <f>VLOOKUP($A92, 'Sport n Player List'!$B$1:$K$316, 6, 0)</f>
        <v>#N/A</v>
      </c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1:20" ht="15.95" customHeight="1" x14ac:dyDescent="0.2">
      <c r="A93" s="37"/>
      <c r="B93" s="34" t="e">
        <f>VLOOKUP($A93,Players!$A$2:$H$168,2,0)</f>
        <v>#N/A</v>
      </c>
      <c r="C93" s="34" t="e">
        <f>VLOOKUP($A93,Players!$A$2:$I$168,9,0)</f>
        <v>#N/A</v>
      </c>
      <c r="D93" s="34" t="e">
        <f t="shared" si="9"/>
        <v>#N/A</v>
      </c>
      <c r="E93" s="34" t="e">
        <f t="shared" si="11"/>
        <v>#N/A</v>
      </c>
      <c r="F93" s="34" t="e">
        <f t="shared" si="10"/>
        <v>#N/A</v>
      </c>
      <c r="G93" s="38"/>
      <c r="H93" s="36" t="e">
        <f>VLOOKUP($A93,Players!$A$2:$H$168,3,0)</f>
        <v>#N/A</v>
      </c>
      <c r="I93" s="32" t="e">
        <f>VLOOKUP($A93, 'Sport n Player List'!$B$1:$K$316, 6, 0)</f>
        <v>#N/A</v>
      </c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1:20" ht="15.95" customHeight="1" x14ac:dyDescent="0.2">
      <c r="A94" s="37"/>
      <c r="B94" s="34" t="e">
        <f>VLOOKUP($A94,Players!$A$2:$H$168,2,0)</f>
        <v>#N/A</v>
      </c>
      <c r="C94" s="34" t="e">
        <f>VLOOKUP($A94,Players!$A$2:$I$168,9,0)</f>
        <v>#N/A</v>
      </c>
      <c r="D94" s="34" t="e">
        <f t="shared" si="9"/>
        <v>#N/A</v>
      </c>
      <c r="E94" s="34" t="e">
        <f t="shared" si="11"/>
        <v>#N/A</v>
      </c>
      <c r="F94" s="34" t="e">
        <f t="shared" si="10"/>
        <v>#N/A</v>
      </c>
      <c r="G94" s="38"/>
      <c r="H94" s="36" t="e">
        <f>VLOOKUP($A94,Players!$A$2:$H$168,3,0)</f>
        <v>#N/A</v>
      </c>
      <c r="I94" s="32" t="e">
        <f>VLOOKUP($A94, 'Sport n Player List'!$B$1:$K$316, 6, 0)</f>
        <v>#N/A</v>
      </c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1:20" ht="15.95" customHeight="1" x14ac:dyDescent="0.2">
      <c r="A95" s="37"/>
      <c r="B95" s="34" t="e">
        <f>VLOOKUP($A95,Players!$A$2:$H$168,2,0)</f>
        <v>#N/A</v>
      </c>
      <c r="C95" s="34" t="e">
        <f>VLOOKUP($A95,Players!$A$2:$I$168,9,0)</f>
        <v>#N/A</v>
      </c>
      <c r="D95" s="34" t="e">
        <f t="shared" si="9"/>
        <v>#N/A</v>
      </c>
      <c r="E95" s="34" t="e">
        <f t="shared" si="11"/>
        <v>#N/A</v>
      </c>
      <c r="F95" s="34" t="e">
        <f t="shared" si="10"/>
        <v>#N/A</v>
      </c>
      <c r="G95" s="38"/>
      <c r="H95" s="36" t="e">
        <f>VLOOKUP($A95,Players!$A$2:$H$168,3,0)</f>
        <v>#N/A</v>
      </c>
      <c r="I95" s="32" t="e">
        <f>VLOOKUP($A95, 'Sport n Player List'!$B$1:$K$316, 6, 0)</f>
        <v>#N/A</v>
      </c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ht="15.95" customHeight="1" x14ac:dyDescent="0.2">
      <c r="A96" s="37"/>
      <c r="B96" s="34" t="e">
        <f>VLOOKUP($A96,Players!$A$2:$H$168,2,0)</f>
        <v>#N/A</v>
      </c>
      <c r="C96" s="34" t="e">
        <f>VLOOKUP($A96,Players!$A$2:$I$168,9,0)</f>
        <v>#N/A</v>
      </c>
      <c r="D96" s="34" t="e">
        <f t="shared" si="9"/>
        <v>#N/A</v>
      </c>
      <c r="E96" s="34" t="e">
        <f t="shared" si="11"/>
        <v>#N/A</v>
      </c>
      <c r="F96" s="34" t="e">
        <f t="shared" si="10"/>
        <v>#N/A</v>
      </c>
      <c r="G96" s="38"/>
      <c r="H96" s="36" t="e">
        <f>VLOOKUP($A96,Players!$A$2:$H$168,3,0)</f>
        <v>#N/A</v>
      </c>
      <c r="I96" s="32" t="e">
        <f>VLOOKUP($A96, 'Sport n Player List'!$B$1:$K$316, 6, 0)</f>
        <v>#N/A</v>
      </c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1:20" ht="15.95" customHeight="1" x14ac:dyDescent="0.2">
      <c r="A97" s="37"/>
      <c r="B97" s="34" t="e">
        <f>VLOOKUP($A97,Players!$A$2:$H$168,2,0)</f>
        <v>#N/A</v>
      </c>
      <c r="C97" s="34" t="e">
        <f>VLOOKUP($A97,Players!$A$2:$I$168,9,0)</f>
        <v>#N/A</v>
      </c>
      <c r="D97" s="34" t="e">
        <f t="shared" si="9"/>
        <v>#N/A</v>
      </c>
      <c r="E97" s="34" t="e">
        <f t="shared" si="11"/>
        <v>#N/A</v>
      </c>
      <c r="F97" s="34" t="e">
        <f t="shared" si="10"/>
        <v>#N/A</v>
      </c>
      <c r="G97" s="38"/>
      <c r="H97" s="36" t="e">
        <f>VLOOKUP($A97,Players!$A$2:$H$168,3,0)</f>
        <v>#N/A</v>
      </c>
      <c r="I97" s="32" t="e">
        <f>VLOOKUP($A97, 'Sport n Player List'!$B$1:$K$316, 6, 0)</f>
        <v>#N/A</v>
      </c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1:20" ht="15.95" customHeight="1" x14ac:dyDescent="0.2">
      <c r="A98" s="37"/>
      <c r="B98" s="34" t="e">
        <f>VLOOKUP($A98,Players!$A$2:$H$168,2,0)</f>
        <v>#N/A</v>
      </c>
      <c r="C98" s="34" t="e">
        <f>VLOOKUP($A98,Players!$A$2:$I$168,9,0)</f>
        <v>#N/A</v>
      </c>
      <c r="D98" s="34" t="e">
        <f t="shared" si="9"/>
        <v>#N/A</v>
      </c>
      <c r="E98" s="34" t="e">
        <f t="shared" si="11"/>
        <v>#N/A</v>
      </c>
      <c r="F98" s="34" t="e">
        <f t="shared" si="10"/>
        <v>#N/A</v>
      </c>
      <c r="G98" s="38"/>
      <c r="H98" s="36" t="e">
        <f>VLOOKUP($A98,Players!$A$2:$H$168,3,0)</f>
        <v>#N/A</v>
      </c>
      <c r="I98" s="32" t="e">
        <f>VLOOKUP($A98, 'Sport n Player List'!$B$1:$K$316, 6, 0)</f>
        <v>#N/A</v>
      </c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1:20" ht="15.95" customHeight="1" x14ac:dyDescent="0.2">
      <c r="A99" s="37"/>
      <c r="B99" s="34" t="e">
        <f>VLOOKUP($A99,Players!$A$2:$H$168,2,0)</f>
        <v>#N/A</v>
      </c>
      <c r="C99" s="34" t="e">
        <f>VLOOKUP($A99,Players!$A$2:$I$168,9,0)</f>
        <v>#N/A</v>
      </c>
      <c r="D99" s="34" t="e">
        <f t="shared" si="9"/>
        <v>#N/A</v>
      </c>
      <c r="E99" s="34" t="e">
        <f t="shared" si="11"/>
        <v>#N/A</v>
      </c>
      <c r="F99" s="34" t="e">
        <f t="shared" si="10"/>
        <v>#N/A</v>
      </c>
      <c r="G99" s="38"/>
      <c r="H99" s="36" t="e">
        <f>VLOOKUP($A99,Players!$A$2:$H$168,3,0)</f>
        <v>#N/A</v>
      </c>
      <c r="I99" s="32" t="e">
        <f>VLOOKUP($A99, 'Sport n Player List'!$B$1:$K$316, 6, 0)</f>
        <v>#N/A</v>
      </c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1:20" ht="15.95" customHeight="1" x14ac:dyDescent="0.2">
      <c r="A100" s="37"/>
      <c r="B100" s="34" t="e">
        <f>VLOOKUP($A100,Players!$A$2:$H$168,2,0)</f>
        <v>#N/A</v>
      </c>
      <c r="C100" s="34" t="e">
        <f>VLOOKUP($A100,Players!$A$2:$I$168,9,0)</f>
        <v>#N/A</v>
      </c>
      <c r="D100" s="34" t="e">
        <f t="shared" si="9"/>
        <v>#N/A</v>
      </c>
      <c r="E100" s="34" t="e">
        <f t="shared" si="11"/>
        <v>#N/A</v>
      </c>
      <c r="F100" s="34" t="e">
        <f t="shared" si="10"/>
        <v>#N/A</v>
      </c>
      <c r="G100" s="38"/>
      <c r="H100" s="36" t="e">
        <f>VLOOKUP($A100,Players!$A$2:$H$168,3,0)</f>
        <v>#N/A</v>
      </c>
      <c r="I100" s="32" t="e">
        <f>VLOOKUP($A100, 'Sport n Player List'!$B$1:$K$316, 6, 0)</f>
        <v>#N/A</v>
      </c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1:20" ht="15.95" customHeight="1" x14ac:dyDescent="0.2">
      <c r="A101" s="37"/>
      <c r="B101" s="34" t="e">
        <f>VLOOKUP($A101,Players!$A$2:$H$168,2,0)</f>
        <v>#N/A</v>
      </c>
      <c r="C101" s="34" t="e">
        <f>VLOOKUP($A101,Players!$A$2:$I$168,9,0)</f>
        <v>#N/A</v>
      </c>
      <c r="D101" s="34" t="e">
        <f t="shared" si="9"/>
        <v>#N/A</v>
      </c>
      <c r="E101" s="34" t="e">
        <f t="shared" si="11"/>
        <v>#N/A</v>
      </c>
      <c r="F101" s="34" t="e">
        <f t="shared" si="10"/>
        <v>#N/A</v>
      </c>
      <c r="G101" s="38"/>
      <c r="H101" s="36" t="e">
        <f>VLOOKUP($A101,Players!$A$2:$H$168,3,0)</f>
        <v>#N/A</v>
      </c>
      <c r="I101" s="32" t="e">
        <f>VLOOKUP($A101, 'Sport n Player List'!$B$1:$K$316, 6, 0)</f>
        <v>#N/A</v>
      </c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1:20" ht="15.95" customHeight="1" x14ac:dyDescent="0.2">
      <c r="A102" s="37"/>
      <c r="B102" s="34" t="e">
        <f>VLOOKUP($A102,Players!$A$2:$H$168,2,0)</f>
        <v>#N/A</v>
      </c>
      <c r="C102" s="34" t="e">
        <f>VLOOKUP($A102,Players!$A$2:$I$168,9,0)</f>
        <v>#N/A</v>
      </c>
      <c r="D102" s="34" t="e">
        <f t="shared" si="9"/>
        <v>#N/A</v>
      </c>
      <c r="E102" s="34" t="e">
        <f t="shared" si="11"/>
        <v>#N/A</v>
      </c>
      <c r="F102" s="34" t="e">
        <f t="shared" si="10"/>
        <v>#N/A</v>
      </c>
      <c r="G102" s="38"/>
      <c r="H102" s="36" t="e">
        <f>VLOOKUP($A102,Players!$A$2:$H$168,3,0)</f>
        <v>#N/A</v>
      </c>
      <c r="I102" s="32" t="e">
        <f>VLOOKUP($A102, 'Sport n Player List'!$B$1:$K$316, 6, 0)</f>
        <v>#N/A</v>
      </c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1:20" ht="15.95" customHeight="1" x14ac:dyDescent="0.2">
      <c r="A103" s="37"/>
      <c r="B103" s="34" t="e">
        <f>VLOOKUP($A103,Players!$A$2:$H$168,2,0)</f>
        <v>#N/A</v>
      </c>
      <c r="C103" s="34" t="e">
        <f>VLOOKUP($A103,Players!$A$2:$I$168,9,0)</f>
        <v>#N/A</v>
      </c>
      <c r="D103" s="34" t="e">
        <f t="shared" si="9"/>
        <v>#N/A</v>
      </c>
      <c r="E103" s="34" t="e">
        <f t="shared" si="11"/>
        <v>#N/A</v>
      </c>
      <c r="F103" s="34" t="e">
        <f t="shared" si="10"/>
        <v>#N/A</v>
      </c>
      <c r="G103" s="38"/>
      <c r="H103" s="36" t="e">
        <f>VLOOKUP($A103,Players!$A$2:$H$168,3,0)</f>
        <v>#N/A</v>
      </c>
      <c r="I103" s="32" t="e">
        <f>VLOOKUP($A103, 'Sport n Player List'!$B$1:$K$316, 6, 0)</f>
        <v>#N/A</v>
      </c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1:20" ht="15.95" customHeight="1" x14ac:dyDescent="0.2">
      <c r="A104" s="37"/>
      <c r="B104" s="34" t="e">
        <f>VLOOKUP($A104,Players!$A$2:$H$168,2,0)</f>
        <v>#N/A</v>
      </c>
      <c r="C104" s="34" t="e">
        <f>VLOOKUP($A104,Players!$A$2:$I$168,9,0)</f>
        <v>#N/A</v>
      </c>
      <c r="D104" s="34" t="e">
        <f t="shared" ref="D104:D135" si="12">C104*4</f>
        <v>#N/A</v>
      </c>
      <c r="E104" s="34" t="e">
        <f t="shared" si="11"/>
        <v>#N/A</v>
      </c>
      <c r="F104" s="34" t="e">
        <f t="shared" ref="F104:F135" si="13">D104-E104</f>
        <v>#N/A</v>
      </c>
      <c r="G104" s="38"/>
      <c r="H104" s="36" t="e">
        <f>VLOOKUP($A104,Players!$A$2:$H$168,3,0)</f>
        <v>#N/A</v>
      </c>
      <c r="I104" s="32" t="e">
        <f>VLOOKUP($A104, 'Sport n Player List'!$B$1:$K$316, 6, 0)</f>
        <v>#N/A</v>
      </c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1:20" ht="15.95" customHeight="1" x14ac:dyDescent="0.2">
      <c r="A105" s="37"/>
      <c r="B105" s="34" t="e">
        <f>VLOOKUP($A105,Players!$A$2:$H$168,2,0)</f>
        <v>#N/A</v>
      </c>
      <c r="C105" s="34" t="e">
        <f>VLOOKUP($A105,Players!$A$2:$I$168,9,0)</f>
        <v>#N/A</v>
      </c>
      <c r="D105" s="34" t="e">
        <f t="shared" si="12"/>
        <v>#N/A</v>
      </c>
      <c r="E105" s="34" t="e">
        <f t="shared" si="11"/>
        <v>#N/A</v>
      </c>
      <c r="F105" s="34" t="e">
        <f t="shared" si="13"/>
        <v>#N/A</v>
      </c>
      <c r="G105" s="38"/>
      <c r="H105" s="36" t="e">
        <f>VLOOKUP($A105,Players!$A$2:$H$168,3,0)</f>
        <v>#N/A</v>
      </c>
      <c r="I105" s="32" t="e">
        <f>VLOOKUP($A105, 'Sport n Player List'!$B$1:$K$316, 6, 0)</f>
        <v>#N/A</v>
      </c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1:20" ht="15.95" customHeight="1" x14ac:dyDescent="0.2">
      <c r="A106" s="37"/>
      <c r="B106" s="34" t="e">
        <f>VLOOKUP($A106,Players!$A$2:$H$168,2,0)</f>
        <v>#N/A</v>
      </c>
      <c r="C106" s="34" t="e">
        <f>VLOOKUP($A106,Players!$A$2:$I$168,9,0)</f>
        <v>#N/A</v>
      </c>
      <c r="D106" s="34" t="e">
        <f t="shared" si="12"/>
        <v>#N/A</v>
      </c>
      <c r="E106" s="34" t="e">
        <f t="shared" si="11"/>
        <v>#N/A</v>
      </c>
      <c r="F106" s="34" t="e">
        <f t="shared" si="13"/>
        <v>#N/A</v>
      </c>
      <c r="G106" s="38"/>
      <c r="H106" s="36" t="e">
        <f>VLOOKUP($A106,Players!$A$2:$H$168,3,0)</f>
        <v>#N/A</v>
      </c>
      <c r="I106" s="32" t="e">
        <f>VLOOKUP($A106, 'Sport n Player List'!$B$1:$K$316, 6, 0)</f>
        <v>#N/A</v>
      </c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1:20" ht="15.95" customHeight="1" x14ac:dyDescent="0.2">
      <c r="A107" s="37"/>
      <c r="B107" s="34" t="e">
        <f>VLOOKUP($A107,Players!$A$2:$H$168,2,0)</f>
        <v>#N/A</v>
      </c>
      <c r="C107" s="34" t="e">
        <f>VLOOKUP($A107,Players!$A$2:$I$168,9,0)</f>
        <v>#N/A</v>
      </c>
      <c r="D107" s="34" t="e">
        <f t="shared" si="12"/>
        <v>#N/A</v>
      </c>
      <c r="E107" s="34" t="e">
        <f t="shared" si="11"/>
        <v>#N/A</v>
      </c>
      <c r="F107" s="34" t="e">
        <f t="shared" si="13"/>
        <v>#N/A</v>
      </c>
      <c r="G107" s="38"/>
      <c r="H107" s="36" t="e">
        <f>VLOOKUP($A107,Players!$A$2:$H$168,3,0)</f>
        <v>#N/A</v>
      </c>
      <c r="I107" s="32" t="e">
        <f>VLOOKUP($A107, 'Sport n Player List'!$B$1:$K$316, 6, 0)</f>
        <v>#N/A</v>
      </c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1:20" ht="15.95" customHeight="1" x14ac:dyDescent="0.2">
      <c r="A108" s="37"/>
      <c r="B108" s="34" t="e">
        <f>VLOOKUP($A108,Players!$A$2:$H$168,2,0)</f>
        <v>#N/A</v>
      </c>
      <c r="C108" s="34" t="e">
        <f>VLOOKUP($A108,Players!$A$2:$I$168,9,0)</f>
        <v>#N/A</v>
      </c>
      <c r="D108" s="34" t="e">
        <f t="shared" si="12"/>
        <v>#N/A</v>
      </c>
      <c r="E108" s="34" t="e">
        <f t="shared" si="11"/>
        <v>#N/A</v>
      </c>
      <c r="F108" s="34" t="e">
        <f t="shared" si="13"/>
        <v>#N/A</v>
      </c>
      <c r="G108" s="38"/>
      <c r="H108" s="36" t="e">
        <f>VLOOKUP($A108,Players!$A$2:$H$168,3,0)</f>
        <v>#N/A</v>
      </c>
      <c r="I108" s="32" t="e">
        <f>VLOOKUP($A108, 'Sport n Player List'!$B$1:$K$316, 6, 0)</f>
        <v>#N/A</v>
      </c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1:20" ht="15.95" customHeight="1" x14ac:dyDescent="0.2">
      <c r="A109" s="37"/>
      <c r="B109" s="34" t="e">
        <f>VLOOKUP($A109,Players!$A$2:$H$168,2,0)</f>
        <v>#N/A</v>
      </c>
      <c r="C109" s="34" t="e">
        <f>VLOOKUP($A109,Players!$A$2:$I$168,9,0)</f>
        <v>#N/A</v>
      </c>
      <c r="D109" s="34" t="e">
        <f t="shared" si="12"/>
        <v>#N/A</v>
      </c>
      <c r="E109" s="34" t="e">
        <f t="shared" si="11"/>
        <v>#N/A</v>
      </c>
      <c r="F109" s="34" t="e">
        <f t="shared" si="13"/>
        <v>#N/A</v>
      </c>
      <c r="G109" s="38"/>
      <c r="H109" s="36" t="e">
        <f>VLOOKUP($A109,Players!$A$2:$H$168,3,0)</f>
        <v>#N/A</v>
      </c>
      <c r="I109" s="32" t="e">
        <f>VLOOKUP($A109, 'Sport n Player List'!$B$1:$K$316, 6, 0)</f>
        <v>#N/A</v>
      </c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1:20" ht="15.95" customHeight="1" x14ac:dyDescent="0.2">
      <c r="A110" s="37"/>
      <c r="B110" s="34" t="e">
        <f>VLOOKUP($A110,Players!$A$2:$H$168,2,0)</f>
        <v>#N/A</v>
      </c>
      <c r="C110" s="34" t="e">
        <f>VLOOKUP($A110,Players!$A$2:$I$168,9,0)</f>
        <v>#N/A</v>
      </c>
      <c r="D110" s="34" t="e">
        <f t="shared" si="12"/>
        <v>#N/A</v>
      </c>
      <c r="E110" s="34" t="e">
        <f t="shared" si="11"/>
        <v>#N/A</v>
      </c>
      <c r="F110" s="34" t="e">
        <f t="shared" si="13"/>
        <v>#N/A</v>
      </c>
      <c r="G110" s="38"/>
      <c r="H110" s="36" t="e">
        <f>VLOOKUP($A110,Players!$A$2:$H$168,3,0)</f>
        <v>#N/A</v>
      </c>
      <c r="I110" s="32" t="e">
        <f>VLOOKUP($A110, 'Sport n Player List'!$B$1:$K$316, 6, 0)</f>
        <v>#N/A</v>
      </c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ht="15.95" customHeight="1" x14ac:dyDescent="0.2">
      <c r="A111" s="37"/>
      <c r="B111" s="34" t="e">
        <f>VLOOKUP($A111,Players!$A$2:$H$168,2,0)</f>
        <v>#N/A</v>
      </c>
      <c r="C111" s="34" t="e">
        <f>VLOOKUP($A111,Players!$A$2:$I$168,9,0)</f>
        <v>#N/A</v>
      </c>
      <c r="D111" s="34" t="e">
        <f t="shared" si="12"/>
        <v>#N/A</v>
      </c>
      <c r="E111" s="34" t="e">
        <f t="shared" si="11"/>
        <v>#N/A</v>
      </c>
      <c r="F111" s="34" t="e">
        <f t="shared" si="13"/>
        <v>#N/A</v>
      </c>
      <c r="G111" s="38"/>
      <c r="H111" s="36" t="e">
        <f>VLOOKUP($A111,Players!$A$2:$H$168,3,0)</f>
        <v>#N/A</v>
      </c>
      <c r="I111" s="32" t="e">
        <f>VLOOKUP($A111, 'Sport n Player List'!$B$1:$K$316, 6, 0)</f>
        <v>#N/A</v>
      </c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1:20" ht="15.95" customHeight="1" x14ac:dyDescent="0.2">
      <c r="A112" s="37"/>
      <c r="B112" s="34" t="e">
        <f>VLOOKUP($A112,Players!$A$2:$H$168,2,0)</f>
        <v>#N/A</v>
      </c>
      <c r="C112" s="34" t="e">
        <f>VLOOKUP($A112,Players!$A$2:$I$168,9,0)</f>
        <v>#N/A</v>
      </c>
      <c r="D112" s="34" t="e">
        <f t="shared" si="12"/>
        <v>#N/A</v>
      </c>
      <c r="E112" s="34" t="e">
        <f t="shared" si="11"/>
        <v>#N/A</v>
      </c>
      <c r="F112" s="34" t="e">
        <f t="shared" si="13"/>
        <v>#N/A</v>
      </c>
      <c r="G112" s="38"/>
      <c r="H112" s="36" t="e">
        <f>VLOOKUP($A112,Players!$A$2:$H$168,3,0)</f>
        <v>#N/A</v>
      </c>
      <c r="I112" s="32" t="e">
        <f>VLOOKUP($A112, 'Sport n Player List'!$B$1:$K$316, 6, 0)</f>
        <v>#N/A</v>
      </c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1:20" ht="15.95" customHeight="1" x14ac:dyDescent="0.2">
      <c r="A113" s="37"/>
      <c r="B113" s="34" t="e">
        <f>VLOOKUP($A113,Players!$A$2:$H$168,2,0)</f>
        <v>#N/A</v>
      </c>
      <c r="C113" s="34" t="e">
        <f>VLOOKUP($A113,Players!$A$2:$I$168,9,0)</f>
        <v>#N/A</v>
      </c>
      <c r="D113" s="34" t="e">
        <f t="shared" si="12"/>
        <v>#N/A</v>
      </c>
      <c r="E113" s="34" t="e">
        <f t="shared" ref="E113:E144" si="14">D113:D113</f>
        <v>#N/A</v>
      </c>
      <c r="F113" s="34" t="e">
        <f t="shared" si="13"/>
        <v>#N/A</v>
      </c>
      <c r="G113" s="38"/>
      <c r="H113" s="36" t="e">
        <f>VLOOKUP($A113,Players!$A$2:$H$168,3,0)</f>
        <v>#N/A</v>
      </c>
      <c r="I113" s="32" t="e">
        <f>VLOOKUP($A113, 'Sport n Player List'!$B$1:$K$316, 6, 0)</f>
        <v>#N/A</v>
      </c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1:20" ht="15.95" customHeight="1" x14ac:dyDescent="0.2">
      <c r="A114" s="37"/>
      <c r="B114" s="34" t="e">
        <f>VLOOKUP($A114,Players!$A$2:$H$168,2,0)</f>
        <v>#N/A</v>
      </c>
      <c r="C114" s="34" t="e">
        <f>VLOOKUP($A114,Players!$A$2:$I$168,9,0)</f>
        <v>#N/A</v>
      </c>
      <c r="D114" s="34" t="e">
        <f t="shared" si="12"/>
        <v>#N/A</v>
      </c>
      <c r="E114" s="34" t="e">
        <f t="shared" si="14"/>
        <v>#N/A</v>
      </c>
      <c r="F114" s="34" t="e">
        <f t="shared" si="13"/>
        <v>#N/A</v>
      </c>
      <c r="G114" s="38"/>
      <c r="H114" s="36" t="e">
        <f>VLOOKUP($A114,Players!$A$2:$H$168,3,0)</f>
        <v>#N/A</v>
      </c>
      <c r="I114" s="32" t="e">
        <f>VLOOKUP($A114, 'Sport n Player List'!$B$1:$K$316, 6, 0)</f>
        <v>#N/A</v>
      </c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1:20" ht="15.95" customHeight="1" x14ac:dyDescent="0.2">
      <c r="A115" s="37"/>
      <c r="B115" s="34" t="e">
        <f>VLOOKUP($A115,Players!$A$2:$H$168,2,0)</f>
        <v>#N/A</v>
      </c>
      <c r="C115" s="34" t="e">
        <f>VLOOKUP($A115,Players!$A$2:$I$168,9,0)</f>
        <v>#N/A</v>
      </c>
      <c r="D115" s="34" t="e">
        <f t="shared" si="12"/>
        <v>#N/A</v>
      </c>
      <c r="E115" s="34" t="e">
        <f t="shared" si="14"/>
        <v>#N/A</v>
      </c>
      <c r="F115" s="34" t="e">
        <f t="shared" si="13"/>
        <v>#N/A</v>
      </c>
      <c r="G115" s="38"/>
      <c r="H115" s="36" t="e">
        <f>VLOOKUP($A115,Players!$A$2:$H$168,3,0)</f>
        <v>#N/A</v>
      </c>
      <c r="I115" s="32" t="e">
        <f>VLOOKUP($A115, 'Sport n Player List'!$B$1:$K$316, 6, 0)</f>
        <v>#N/A</v>
      </c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1:20" ht="15.95" customHeight="1" x14ac:dyDescent="0.2">
      <c r="A116" s="37"/>
      <c r="B116" s="34" t="e">
        <f>VLOOKUP($A116,Players!$A$2:$H$168,2,0)</f>
        <v>#N/A</v>
      </c>
      <c r="C116" s="34" t="e">
        <f>VLOOKUP($A116,Players!$A$2:$I$168,9,0)</f>
        <v>#N/A</v>
      </c>
      <c r="D116" s="34" t="e">
        <f t="shared" si="12"/>
        <v>#N/A</v>
      </c>
      <c r="E116" s="34" t="e">
        <f t="shared" si="14"/>
        <v>#N/A</v>
      </c>
      <c r="F116" s="34" t="e">
        <f t="shared" si="13"/>
        <v>#N/A</v>
      </c>
      <c r="G116" s="38"/>
      <c r="H116" s="36" t="e">
        <f>VLOOKUP($A116,Players!$A$2:$H$168,3,0)</f>
        <v>#N/A</v>
      </c>
      <c r="I116" s="32" t="e">
        <f>VLOOKUP($A116, 'Sport n Player List'!$B$1:$K$316, 6, 0)</f>
        <v>#N/A</v>
      </c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1:20" ht="15.95" customHeight="1" x14ac:dyDescent="0.2">
      <c r="A117" s="37"/>
      <c r="B117" s="34" t="e">
        <f>VLOOKUP($A117,Players!$A$2:$H$168,2,0)</f>
        <v>#N/A</v>
      </c>
      <c r="C117" s="34" t="e">
        <f>VLOOKUP($A117,Players!$A$2:$I$168,9,0)</f>
        <v>#N/A</v>
      </c>
      <c r="D117" s="34" t="e">
        <f t="shared" si="12"/>
        <v>#N/A</v>
      </c>
      <c r="E117" s="34" t="e">
        <f t="shared" si="14"/>
        <v>#N/A</v>
      </c>
      <c r="F117" s="34" t="e">
        <f t="shared" si="13"/>
        <v>#N/A</v>
      </c>
      <c r="G117" s="38"/>
      <c r="H117" s="36" t="e">
        <f>VLOOKUP($A117,Players!$A$2:$H$168,3,0)</f>
        <v>#N/A</v>
      </c>
      <c r="I117" s="32" t="e">
        <f>VLOOKUP($A117, 'Sport n Player List'!$B$1:$K$316, 6, 0)</f>
        <v>#N/A</v>
      </c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1:20" ht="15.95" customHeight="1" x14ac:dyDescent="0.2">
      <c r="A118" s="37"/>
      <c r="B118" s="34" t="e">
        <f>VLOOKUP($A118,Players!$A$2:$H$168,2,0)</f>
        <v>#N/A</v>
      </c>
      <c r="C118" s="34" t="e">
        <f>VLOOKUP($A118,Players!$A$2:$I$168,9,0)</f>
        <v>#N/A</v>
      </c>
      <c r="D118" s="34" t="e">
        <f t="shared" si="12"/>
        <v>#N/A</v>
      </c>
      <c r="E118" s="34" t="e">
        <f t="shared" si="14"/>
        <v>#N/A</v>
      </c>
      <c r="F118" s="34" t="e">
        <f t="shared" si="13"/>
        <v>#N/A</v>
      </c>
      <c r="G118" s="38"/>
      <c r="H118" s="36" t="e">
        <f>VLOOKUP($A118,Players!$A$2:$H$168,3,0)</f>
        <v>#N/A</v>
      </c>
      <c r="I118" s="32" t="e">
        <f>VLOOKUP($A118, 'Sport n Player List'!$B$1:$K$316, 6, 0)</f>
        <v>#N/A</v>
      </c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1:20" ht="15.95" customHeight="1" x14ac:dyDescent="0.2">
      <c r="A119" s="37"/>
      <c r="B119" s="34" t="e">
        <f>VLOOKUP($A119,Players!$A$2:$H$168,2,0)</f>
        <v>#N/A</v>
      </c>
      <c r="C119" s="34" t="e">
        <f>VLOOKUP($A119,Players!$A$2:$I$168,9,0)</f>
        <v>#N/A</v>
      </c>
      <c r="D119" s="34" t="e">
        <f t="shared" si="12"/>
        <v>#N/A</v>
      </c>
      <c r="E119" s="34" t="e">
        <f t="shared" si="14"/>
        <v>#N/A</v>
      </c>
      <c r="F119" s="34" t="e">
        <f t="shared" si="13"/>
        <v>#N/A</v>
      </c>
      <c r="G119" s="38"/>
      <c r="H119" s="36" t="e">
        <f>VLOOKUP($A119,Players!$A$2:$H$168,3,0)</f>
        <v>#N/A</v>
      </c>
      <c r="I119" s="32" t="e">
        <f>VLOOKUP($A119, 'Sport n Player List'!$B$1:$K$316, 6, 0)</f>
        <v>#N/A</v>
      </c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1:20" ht="15.95" customHeight="1" x14ac:dyDescent="0.2">
      <c r="A120" s="37"/>
      <c r="B120" s="34" t="e">
        <f>VLOOKUP($A120,Players!$A$2:$H$168,2,0)</f>
        <v>#N/A</v>
      </c>
      <c r="C120" s="34" t="e">
        <f>VLOOKUP($A120,Players!$A$2:$I$168,9,0)</f>
        <v>#N/A</v>
      </c>
      <c r="D120" s="34" t="e">
        <f t="shared" si="12"/>
        <v>#N/A</v>
      </c>
      <c r="E120" s="34" t="e">
        <f t="shared" si="14"/>
        <v>#N/A</v>
      </c>
      <c r="F120" s="34" t="e">
        <f t="shared" si="13"/>
        <v>#N/A</v>
      </c>
      <c r="G120" s="38"/>
      <c r="H120" s="36" t="e">
        <f>VLOOKUP($A120,Players!$A$2:$H$168,3,0)</f>
        <v>#N/A</v>
      </c>
      <c r="I120" s="32" t="e">
        <f>VLOOKUP($A120, 'Sport n Player List'!$B$1:$K$316, 6, 0)</f>
        <v>#N/A</v>
      </c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1:20" ht="15.95" customHeight="1" x14ac:dyDescent="0.2">
      <c r="A121" s="37"/>
      <c r="B121" s="34" t="e">
        <f>VLOOKUP($A121,Players!$A$2:$H$168,2,0)</f>
        <v>#N/A</v>
      </c>
      <c r="C121" s="34" t="e">
        <f>VLOOKUP($A121,Players!$A$2:$I$168,9,0)</f>
        <v>#N/A</v>
      </c>
      <c r="D121" s="34" t="e">
        <f t="shared" si="12"/>
        <v>#N/A</v>
      </c>
      <c r="E121" s="34" t="e">
        <f t="shared" si="14"/>
        <v>#N/A</v>
      </c>
      <c r="F121" s="34" t="e">
        <f t="shared" si="13"/>
        <v>#N/A</v>
      </c>
      <c r="G121" s="38"/>
      <c r="H121" s="36" t="e">
        <f>VLOOKUP($A121,Players!$A$2:$H$168,3,0)</f>
        <v>#N/A</v>
      </c>
      <c r="I121" s="32" t="e">
        <f>VLOOKUP($A121, 'Sport n Player List'!$B$1:$K$316, 6, 0)</f>
        <v>#N/A</v>
      </c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1:20" ht="15.95" customHeight="1" x14ac:dyDescent="0.2">
      <c r="A122" s="37"/>
      <c r="B122" s="34" t="e">
        <f>VLOOKUP($A122,Players!$A$2:$H$168,2,0)</f>
        <v>#N/A</v>
      </c>
      <c r="C122" s="34" t="e">
        <f>VLOOKUP($A122,Players!$A$2:$I$168,9,0)</f>
        <v>#N/A</v>
      </c>
      <c r="D122" s="34" t="e">
        <f t="shared" si="12"/>
        <v>#N/A</v>
      </c>
      <c r="E122" s="34" t="e">
        <f t="shared" si="14"/>
        <v>#N/A</v>
      </c>
      <c r="F122" s="34" t="e">
        <f t="shared" si="13"/>
        <v>#N/A</v>
      </c>
      <c r="G122" s="38"/>
      <c r="H122" s="36" t="e">
        <f>VLOOKUP($A122,Players!$A$2:$H$168,3,0)</f>
        <v>#N/A</v>
      </c>
      <c r="I122" s="32" t="e">
        <f>VLOOKUP($A122, 'Sport n Player List'!$B$1:$K$316, 6, 0)</f>
        <v>#N/A</v>
      </c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1:20" ht="15.95" customHeight="1" x14ac:dyDescent="0.2">
      <c r="A123" s="37"/>
      <c r="B123" s="34" t="e">
        <f>VLOOKUP($A123,Players!$A$2:$H$168,2,0)</f>
        <v>#N/A</v>
      </c>
      <c r="C123" s="34" t="e">
        <f>VLOOKUP($A123,Players!$A$2:$I$168,9,0)</f>
        <v>#N/A</v>
      </c>
      <c r="D123" s="34" t="e">
        <f t="shared" si="12"/>
        <v>#N/A</v>
      </c>
      <c r="E123" s="34" t="e">
        <f t="shared" si="14"/>
        <v>#N/A</v>
      </c>
      <c r="F123" s="34" t="e">
        <f t="shared" si="13"/>
        <v>#N/A</v>
      </c>
      <c r="G123" s="38"/>
      <c r="H123" s="36" t="e">
        <f>VLOOKUP($A123,Players!$A$2:$H$168,3,0)</f>
        <v>#N/A</v>
      </c>
      <c r="I123" s="32" t="e">
        <f>VLOOKUP($A123, 'Sport n Player List'!$B$1:$K$316, 6, 0)</f>
        <v>#N/A</v>
      </c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1:20" ht="15.95" customHeight="1" x14ac:dyDescent="0.2">
      <c r="A124" s="37"/>
      <c r="B124" s="34" t="e">
        <f>VLOOKUP($A124,Players!$A$2:$H$168,2,0)</f>
        <v>#N/A</v>
      </c>
      <c r="C124" s="34" t="e">
        <f>VLOOKUP($A124,Players!$A$2:$I$168,9,0)</f>
        <v>#N/A</v>
      </c>
      <c r="D124" s="34" t="e">
        <f t="shared" si="12"/>
        <v>#N/A</v>
      </c>
      <c r="E124" s="34" t="e">
        <f t="shared" si="14"/>
        <v>#N/A</v>
      </c>
      <c r="F124" s="34" t="e">
        <f t="shared" si="13"/>
        <v>#N/A</v>
      </c>
      <c r="G124" s="38"/>
      <c r="H124" s="36" t="e">
        <f>VLOOKUP($A124,Players!$A$2:$H$168,3,0)</f>
        <v>#N/A</v>
      </c>
      <c r="I124" s="32" t="e">
        <f>VLOOKUP($A124, 'Sport n Player List'!$B$1:$K$316, 6, 0)</f>
        <v>#N/A</v>
      </c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ht="15.95" customHeight="1" x14ac:dyDescent="0.2">
      <c r="A125" s="37"/>
      <c r="B125" s="34" t="e">
        <f>VLOOKUP($A125,Players!$A$2:$H$168,2,0)</f>
        <v>#N/A</v>
      </c>
      <c r="C125" s="34" t="e">
        <f>VLOOKUP($A125,Players!$A$2:$I$168,9,0)</f>
        <v>#N/A</v>
      </c>
      <c r="D125" s="34" t="e">
        <f t="shared" si="12"/>
        <v>#N/A</v>
      </c>
      <c r="E125" s="34" t="e">
        <f t="shared" si="14"/>
        <v>#N/A</v>
      </c>
      <c r="F125" s="34" t="e">
        <f t="shared" si="13"/>
        <v>#N/A</v>
      </c>
      <c r="G125" s="38"/>
      <c r="H125" s="36" t="e">
        <f>VLOOKUP($A125,Players!$A$2:$H$168,3,0)</f>
        <v>#N/A</v>
      </c>
      <c r="I125" s="32" t="e">
        <f>VLOOKUP($A125, 'Sport n Player List'!$B$1:$K$316, 6, 0)</f>
        <v>#N/A</v>
      </c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1:20" ht="15.95" customHeight="1" x14ac:dyDescent="0.2">
      <c r="A126" s="37"/>
      <c r="B126" s="34" t="e">
        <f>VLOOKUP($A126,Players!$A$2:$H$168,2,0)</f>
        <v>#N/A</v>
      </c>
      <c r="C126" s="34" t="e">
        <f>VLOOKUP($A126,Players!$A$2:$I$168,9,0)</f>
        <v>#N/A</v>
      </c>
      <c r="D126" s="34" t="e">
        <f t="shared" si="12"/>
        <v>#N/A</v>
      </c>
      <c r="E126" s="34" t="e">
        <f t="shared" si="14"/>
        <v>#N/A</v>
      </c>
      <c r="F126" s="34" t="e">
        <f t="shared" si="13"/>
        <v>#N/A</v>
      </c>
      <c r="G126" s="38"/>
      <c r="H126" s="36" t="e">
        <f>VLOOKUP($A126,Players!$A$2:$H$168,3,0)</f>
        <v>#N/A</v>
      </c>
      <c r="I126" s="32" t="e">
        <f>VLOOKUP($A126, 'Sport n Player List'!$B$1:$K$316, 6, 0)</f>
        <v>#N/A</v>
      </c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1:20" ht="15.95" customHeight="1" x14ac:dyDescent="0.2">
      <c r="A127" s="37"/>
      <c r="B127" s="34" t="e">
        <f>VLOOKUP($A127,Players!$A$2:$H$168,2,0)</f>
        <v>#N/A</v>
      </c>
      <c r="C127" s="34" t="e">
        <f>VLOOKUP($A127,Players!$A$2:$I$168,9,0)</f>
        <v>#N/A</v>
      </c>
      <c r="D127" s="34" t="e">
        <f t="shared" si="12"/>
        <v>#N/A</v>
      </c>
      <c r="E127" s="34" t="e">
        <f t="shared" si="14"/>
        <v>#N/A</v>
      </c>
      <c r="F127" s="34" t="e">
        <f t="shared" si="13"/>
        <v>#N/A</v>
      </c>
      <c r="G127" s="38"/>
      <c r="H127" s="36" t="e">
        <f>VLOOKUP($A127,Players!$A$2:$H$168,3,0)</f>
        <v>#N/A</v>
      </c>
      <c r="I127" s="32" t="e">
        <f>VLOOKUP($A127, 'Sport n Player List'!$B$1:$K$316, 6, 0)</f>
        <v>#N/A</v>
      </c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1:20" ht="15.95" customHeight="1" x14ac:dyDescent="0.2">
      <c r="A128" s="37"/>
      <c r="B128" s="34" t="e">
        <f>VLOOKUP($A128,Players!$A$2:$H$168,2,0)</f>
        <v>#N/A</v>
      </c>
      <c r="C128" s="34" t="e">
        <f>VLOOKUP($A128,Players!$A$2:$I$168,9,0)</f>
        <v>#N/A</v>
      </c>
      <c r="D128" s="34" t="e">
        <f t="shared" si="12"/>
        <v>#N/A</v>
      </c>
      <c r="E128" s="34" t="e">
        <f t="shared" si="14"/>
        <v>#N/A</v>
      </c>
      <c r="F128" s="34" t="e">
        <f t="shared" si="13"/>
        <v>#N/A</v>
      </c>
      <c r="G128" s="38"/>
      <c r="H128" s="36" t="e">
        <f>VLOOKUP($A128,Players!$A$2:$H$168,3,0)</f>
        <v>#N/A</v>
      </c>
      <c r="I128" s="32" t="e">
        <f>VLOOKUP($A128, 'Sport n Player List'!$B$1:$K$316, 6, 0)</f>
        <v>#N/A</v>
      </c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1:20" ht="15.95" customHeight="1" x14ac:dyDescent="0.2">
      <c r="A129" s="37"/>
      <c r="B129" s="34" t="e">
        <f>VLOOKUP($A129,Players!$A$2:$H$168,2,0)</f>
        <v>#N/A</v>
      </c>
      <c r="C129" s="34" t="e">
        <f>VLOOKUP($A129,Players!$A$2:$I$168,9,0)</f>
        <v>#N/A</v>
      </c>
      <c r="D129" s="34" t="e">
        <f t="shared" si="12"/>
        <v>#N/A</v>
      </c>
      <c r="E129" s="34" t="e">
        <f t="shared" si="14"/>
        <v>#N/A</v>
      </c>
      <c r="F129" s="34" t="e">
        <f t="shared" si="13"/>
        <v>#N/A</v>
      </c>
      <c r="G129" s="38"/>
      <c r="H129" s="36" t="e">
        <f>VLOOKUP($A129,Players!$A$2:$H$168,3,0)</f>
        <v>#N/A</v>
      </c>
      <c r="I129" s="32" t="e">
        <f>VLOOKUP($A129, 'Sport n Player List'!$B$1:$K$316, 6, 0)</f>
        <v>#N/A</v>
      </c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1:20" ht="15.95" customHeight="1" x14ac:dyDescent="0.2">
      <c r="A130" s="37"/>
      <c r="B130" s="34" t="e">
        <f>VLOOKUP($A130,Players!$A$2:$H$168,2,0)</f>
        <v>#N/A</v>
      </c>
      <c r="C130" s="34" t="e">
        <f>VLOOKUP($A130,Players!$A$2:$I$168,9,0)</f>
        <v>#N/A</v>
      </c>
      <c r="D130" s="34" t="e">
        <f t="shared" si="12"/>
        <v>#N/A</v>
      </c>
      <c r="E130" s="34" t="e">
        <f t="shared" si="14"/>
        <v>#N/A</v>
      </c>
      <c r="F130" s="34" t="e">
        <f t="shared" si="13"/>
        <v>#N/A</v>
      </c>
      <c r="G130" s="38"/>
      <c r="H130" s="36" t="e">
        <f>VLOOKUP($A130,Players!$A$2:$H$168,3,0)</f>
        <v>#N/A</v>
      </c>
      <c r="I130" s="32" t="e">
        <f>VLOOKUP($A130, 'Sport n Player List'!$B$1:$K$316, 6, 0)</f>
        <v>#N/A</v>
      </c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1:20" ht="15.95" customHeight="1" x14ac:dyDescent="0.2">
      <c r="A131" s="37"/>
      <c r="B131" s="34" t="e">
        <f>VLOOKUP($A131,Players!$A$2:$H$168,2,0)</f>
        <v>#N/A</v>
      </c>
      <c r="C131" s="34" t="e">
        <f>VLOOKUP($A131,Players!$A$2:$I$168,9,0)</f>
        <v>#N/A</v>
      </c>
      <c r="D131" s="34" t="e">
        <f t="shared" si="12"/>
        <v>#N/A</v>
      </c>
      <c r="E131" s="34" t="e">
        <f t="shared" si="14"/>
        <v>#N/A</v>
      </c>
      <c r="F131" s="34" t="e">
        <f t="shared" si="13"/>
        <v>#N/A</v>
      </c>
      <c r="G131" s="38"/>
      <c r="H131" s="36" t="e">
        <f>VLOOKUP($A131,Players!$A$2:$H$168,3,0)</f>
        <v>#N/A</v>
      </c>
      <c r="I131" s="32" t="e">
        <f>VLOOKUP($A131, 'Sport n Player List'!$B$1:$K$316, 6, 0)</f>
        <v>#N/A</v>
      </c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1:20" ht="15.95" customHeight="1" x14ac:dyDescent="0.2">
      <c r="A132" s="37"/>
      <c r="B132" s="34" t="e">
        <f>VLOOKUP($A132,Players!$A$2:$H$168,2,0)</f>
        <v>#N/A</v>
      </c>
      <c r="C132" s="34" t="e">
        <f>VLOOKUP($A132,Players!$A$2:$I$168,9,0)</f>
        <v>#N/A</v>
      </c>
      <c r="D132" s="34" t="e">
        <f t="shared" si="12"/>
        <v>#N/A</v>
      </c>
      <c r="E132" s="34" t="e">
        <f t="shared" si="14"/>
        <v>#N/A</v>
      </c>
      <c r="F132" s="34" t="e">
        <f t="shared" si="13"/>
        <v>#N/A</v>
      </c>
      <c r="G132" s="38"/>
      <c r="H132" s="36" t="e">
        <f>VLOOKUP($A132,Players!$A$2:$H$168,3,0)</f>
        <v>#N/A</v>
      </c>
      <c r="I132" s="32" t="e">
        <f>VLOOKUP($A132, 'Sport n Player List'!$B$1:$K$316, 6, 0)</f>
        <v>#N/A</v>
      </c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1:20" ht="15.95" customHeight="1" x14ac:dyDescent="0.2">
      <c r="A133" s="37"/>
      <c r="B133" s="34" t="e">
        <f>VLOOKUP($A133,Players!$A$2:$H$168,2,0)</f>
        <v>#N/A</v>
      </c>
      <c r="C133" s="34" t="e">
        <f>VLOOKUP($A133,Players!$A$2:$I$168,9,0)</f>
        <v>#N/A</v>
      </c>
      <c r="D133" s="34" t="e">
        <f t="shared" si="12"/>
        <v>#N/A</v>
      </c>
      <c r="E133" s="34" t="e">
        <f t="shared" si="14"/>
        <v>#N/A</v>
      </c>
      <c r="F133" s="34" t="e">
        <f t="shared" si="13"/>
        <v>#N/A</v>
      </c>
      <c r="G133" s="38"/>
      <c r="H133" s="36" t="e">
        <f>VLOOKUP($A133,Players!$A$2:$H$168,3,0)</f>
        <v>#N/A</v>
      </c>
      <c r="I133" s="32" t="e">
        <f>VLOOKUP($A133, 'Sport n Player List'!$B$1:$K$316, 6, 0)</f>
        <v>#N/A</v>
      </c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1:20" ht="15.95" customHeight="1" x14ac:dyDescent="0.2">
      <c r="A134" s="37"/>
      <c r="B134" s="34" t="e">
        <f>VLOOKUP($A134,Players!$A$2:$H$168,2,0)</f>
        <v>#N/A</v>
      </c>
      <c r="C134" s="34" t="e">
        <f>VLOOKUP($A134,Players!$A$2:$I$168,9,0)</f>
        <v>#N/A</v>
      </c>
      <c r="D134" s="34" t="e">
        <f t="shared" si="12"/>
        <v>#N/A</v>
      </c>
      <c r="E134" s="34" t="e">
        <f t="shared" si="14"/>
        <v>#N/A</v>
      </c>
      <c r="F134" s="34" t="e">
        <f t="shared" si="13"/>
        <v>#N/A</v>
      </c>
      <c r="G134" s="38"/>
      <c r="H134" s="36" t="e">
        <f>VLOOKUP($A134,Players!$A$2:$H$168,3,0)</f>
        <v>#N/A</v>
      </c>
      <c r="I134" s="32" t="e">
        <f>VLOOKUP($A134, 'Sport n Player List'!$B$1:$K$316, 6, 0)</f>
        <v>#N/A</v>
      </c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1:20" ht="15.95" customHeight="1" x14ac:dyDescent="0.2">
      <c r="A135" s="37"/>
      <c r="B135" s="34" t="e">
        <f>VLOOKUP($A135,Players!$A$2:$H$168,2,0)</f>
        <v>#N/A</v>
      </c>
      <c r="C135" s="34" t="e">
        <f>VLOOKUP($A135,Players!$A$2:$I$168,9,0)</f>
        <v>#N/A</v>
      </c>
      <c r="D135" s="34" t="e">
        <f t="shared" si="12"/>
        <v>#N/A</v>
      </c>
      <c r="E135" s="34" t="e">
        <f t="shared" si="14"/>
        <v>#N/A</v>
      </c>
      <c r="F135" s="34" t="e">
        <f t="shared" si="13"/>
        <v>#N/A</v>
      </c>
      <c r="G135" s="38"/>
      <c r="H135" s="36" t="e">
        <f>VLOOKUP($A135,Players!$A$2:$H$168,3,0)</f>
        <v>#N/A</v>
      </c>
      <c r="I135" s="32" t="e">
        <f>VLOOKUP($A135, 'Sport n Player List'!$B$1:$K$316, 6, 0)</f>
        <v>#N/A</v>
      </c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1:20" ht="15.95" customHeight="1" x14ac:dyDescent="0.2">
      <c r="A136" s="37"/>
      <c r="B136" s="34" t="e">
        <f>VLOOKUP($A136,Players!$A$2:$H$168,2,0)</f>
        <v>#N/A</v>
      </c>
      <c r="C136" s="34" t="e">
        <f>VLOOKUP($A136,Players!$A$2:$I$168,9,0)</f>
        <v>#N/A</v>
      </c>
      <c r="D136" s="34" t="e">
        <f t="shared" ref="D136:D145" si="15">C136*4</f>
        <v>#N/A</v>
      </c>
      <c r="E136" s="34" t="e">
        <f t="shared" si="14"/>
        <v>#N/A</v>
      </c>
      <c r="F136" s="34" t="e">
        <f t="shared" ref="F136:F145" si="16">D136-E136</f>
        <v>#N/A</v>
      </c>
      <c r="G136" s="38"/>
      <c r="H136" s="36" t="e">
        <f>VLOOKUP($A136,Players!$A$2:$H$168,3,0)</f>
        <v>#N/A</v>
      </c>
      <c r="I136" s="32" t="e">
        <f>VLOOKUP($A136, 'Sport n Player List'!$B$1:$K$316, 6, 0)</f>
        <v>#N/A</v>
      </c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1:20" ht="15.95" customHeight="1" x14ac:dyDescent="0.2">
      <c r="A137" s="37"/>
      <c r="B137" s="34" t="e">
        <f>VLOOKUP($A137,Players!$A$2:$H$168,2,0)</f>
        <v>#N/A</v>
      </c>
      <c r="C137" s="34" t="e">
        <f>VLOOKUP($A137,Players!$A$2:$I$168,9,0)</f>
        <v>#N/A</v>
      </c>
      <c r="D137" s="34" t="e">
        <f t="shared" si="15"/>
        <v>#N/A</v>
      </c>
      <c r="E137" s="34" t="e">
        <f t="shared" si="14"/>
        <v>#N/A</v>
      </c>
      <c r="F137" s="34" t="e">
        <f t="shared" si="16"/>
        <v>#N/A</v>
      </c>
      <c r="G137" s="38"/>
      <c r="H137" s="36" t="e">
        <f>VLOOKUP($A137,Players!$A$2:$H$168,3,0)</f>
        <v>#N/A</v>
      </c>
      <c r="I137" s="32" t="e">
        <f>VLOOKUP($A137, 'Sport n Player List'!$B$1:$K$316, 6, 0)</f>
        <v>#N/A</v>
      </c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1:20" ht="15.95" customHeight="1" x14ac:dyDescent="0.2">
      <c r="A138" s="37"/>
      <c r="B138" s="34" t="e">
        <f>VLOOKUP($A138,Players!$A$2:$H$168,2,0)</f>
        <v>#N/A</v>
      </c>
      <c r="C138" s="34" t="e">
        <f>VLOOKUP($A138,Players!$A$2:$I$168,9,0)</f>
        <v>#N/A</v>
      </c>
      <c r="D138" s="34" t="e">
        <f t="shared" si="15"/>
        <v>#N/A</v>
      </c>
      <c r="E138" s="34" t="e">
        <f t="shared" si="14"/>
        <v>#N/A</v>
      </c>
      <c r="F138" s="34" t="e">
        <f t="shared" si="16"/>
        <v>#N/A</v>
      </c>
      <c r="G138" s="38"/>
      <c r="H138" s="36" t="e">
        <f>VLOOKUP($A138,Players!$A$2:$H$168,3,0)</f>
        <v>#N/A</v>
      </c>
      <c r="I138" s="32" t="e">
        <f>VLOOKUP($A138, 'Sport n Player List'!$B$1:$K$316, 6, 0)</f>
        <v>#N/A</v>
      </c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1:20" ht="15.95" customHeight="1" x14ac:dyDescent="0.2">
      <c r="A139" s="37"/>
      <c r="B139" s="34" t="e">
        <f>VLOOKUP($A139,Players!$A$2:$H$168,2,0)</f>
        <v>#N/A</v>
      </c>
      <c r="C139" s="34" t="e">
        <f>VLOOKUP($A139,Players!$A$2:$I$168,9,0)</f>
        <v>#N/A</v>
      </c>
      <c r="D139" s="34" t="e">
        <f t="shared" si="15"/>
        <v>#N/A</v>
      </c>
      <c r="E139" s="34" t="e">
        <f t="shared" si="14"/>
        <v>#N/A</v>
      </c>
      <c r="F139" s="34" t="e">
        <f t="shared" si="16"/>
        <v>#N/A</v>
      </c>
      <c r="G139" s="38"/>
      <c r="H139" s="36" t="e">
        <f>VLOOKUP($A139,Players!$A$2:$H$168,3,0)</f>
        <v>#N/A</v>
      </c>
      <c r="I139" s="32" t="e">
        <f>VLOOKUP($A139, 'Sport n Player List'!$B$1:$K$316, 6, 0)</f>
        <v>#N/A</v>
      </c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15.95" customHeight="1" x14ac:dyDescent="0.2">
      <c r="A140" s="37"/>
      <c r="B140" s="34" t="e">
        <f>VLOOKUP($A140,Players!$A$2:$H$168,2,0)</f>
        <v>#N/A</v>
      </c>
      <c r="C140" s="34" t="e">
        <f>VLOOKUP($A140,Players!$A$2:$I$168,9,0)</f>
        <v>#N/A</v>
      </c>
      <c r="D140" s="34" t="e">
        <f t="shared" si="15"/>
        <v>#N/A</v>
      </c>
      <c r="E140" s="34" t="e">
        <f t="shared" si="14"/>
        <v>#N/A</v>
      </c>
      <c r="F140" s="34" t="e">
        <f t="shared" si="16"/>
        <v>#N/A</v>
      </c>
      <c r="G140" s="38"/>
      <c r="H140" s="36" t="e">
        <f>VLOOKUP($A140,Players!$A$2:$H$168,3,0)</f>
        <v>#N/A</v>
      </c>
      <c r="I140" s="32" t="e">
        <f>VLOOKUP($A140, 'Sport n Player List'!$B$1:$K$316, 6, 0)</f>
        <v>#N/A</v>
      </c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1:20" ht="15.95" customHeight="1" x14ac:dyDescent="0.2">
      <c r="A141" s="37"/>
      <c r="B141" s="34" t="e">
        <f>VLOOKUP($A141,Players!$A$2:$H$168,2,0)</f>
        <v>#N/A</v>
      </c>
      <c r="C141" s="34" t="e">
        <f>VLOOKUP($A141,Players!$A$2:$I$168,9,0)</f>
        <v>#N/A</v>
      </c>
      <c r="D141" s="34" t="e">
        <f t="shared" si="15"/>
        <v>#N/A</v>
      </c>
      <c r="E141" s="34" t="e">
        <f t="shared" si="14"/>
        <v>#N/A</v>
      </c>
      <c r="F141" s="34" t="e">
        <f t="shared" si="16"/>
        <v>#N/A</v>
      </c>
      <c r="G141" s="38"/>
      <c r="H141" s="36" t="e">
        <f>VLOOKUP($A141,Players!$A$2:$H$168,3,0)</f>
        <v>#N/A</v>
      </c>
      <c r="I141" s="32" t="e">
        <f>VLOOKUP($A141, 'Sport n Player List'!$B$1:$K$316, 6, 0)</f>
        <v>#N/A</v>
      </c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1:20" ht="15.95" customHeight="1" x14ac:dyDescent="0.2">
      <c r="A142" s="37"/>
      <c r="B142" s="34" t="e">
        <f>VLOOKUP($A142,Players!$A$2:$H$168,2,0)</f>
        <v>#N/A</v>
      </c>
      <c r="C142" s="34" t="e">
        <f>VLOOKUP($A142,Players!$A$2:$I$168,9,0)</f>
        <v>#N/A</v>
      </c>
      <c r="D142" s="34" t="e">
        <f t="shared" si="15"/>
        <v>#N/A</v>
      </c>
      <c r="E142" s="34" t="e">
        <f t="shared" si="14"/>
        <v>#N/A</v>
      </c>
      <c r="F142" s="34" t="e">
        <f t="shared" si="16"/>
        <v>#N/A</v>
      </c>
      <c r="G142" s="38"/>
      <c r="H142" s="36" t="e">
        <f>VLOOKUP($A142,Players!$A$2:$H$168,3,0)</f>
        <v>#N/A</v>
      </c>
      <c r="I142" s="32" t="e">
        <f>VLOOKUP($A142, 'Sport n Player List'!$B$1:$K$316, 6, 0)</f>
        <v>#N/A</v>
      </c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1:20" ht="15.95" customHeight="1" x14ac:dyDescent="0.2">
      <c r="A143" s="37"/>
      <c r="B143" s="34" t="e">
        <f>VLOOKUP($A143,Players!$A$2:$H$168,2,0)</f>
        <v>#N/A</v>
      </c>
      <c r="C143" s="34" t="e">
        <f>VLOOKUP($A143,Players!$A$2:$I$168,9,0)</f>
        <v>#N/A</v>
      </c>
      <c r="D143" s="34" t="e">
        <f t="shared" si="15"/>
        <v>#N/A</v>
      </c>
      <c r="E143" s="34" t="e">
        <f t="shared" si="14"/>
        <v>#N/A</v>
      </c>
      <c r="F143" s="34" t="e">
        <f t="shared" si="16"/>
        <v>#N/A</v>
      </c>
      <c r="G143" s="38"/>
      <c r="H143" s="36" t="e">
        <f>VLOOKUP($A143,Players!$A$2:$H$168,3,0)</f>
        <v>#N/A</v>
      </c>
      <c r="I143" s="32" t="e">
        <f>VLOOKUP($A143, 'Sport n Player List'!$B$1:$K$316, 6, 0)</f>
        <v>#N/A</v>
      </c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1:20" ht="15.95" customHeight="1" x14ac:dyDescent="0.2">
      <c r="A144" s="37"/>
      <c r="B144" s="34" t="e">
        <f>VLOOKUP($A144,Players!$A$2:$H$168,2,0)</f>
        <v>#N/A</v>
      </c>
      <c r="C144" s="34" t="e">
        <f>VLOOKUP($A144,Players!$A$2:$I$168,9,0)</f>
        <v>#N/A</v>
      </c>
      <c r="D144" s="34" t="e">
        <f t="shared" si="15"/>
        <v>#N/A</v>
      </c>
      <c r="E144" s="34" t="e">
        <f t="shared" si="14"/>
        <v>#N/A</v>
      </c>
      <c r="F144" s="34" t="e">
        <f t="shared" si="16"/>
        <v>#N/A</v>
      </c>
      <c r="G144" s="38"/>
      <c r="H144" s="36" t="e">
        <f>VLOOKUP($A144,Players!$A$2:$H$168,3,0)</f>
        <v>#N/A</v>
      </c>
      <c r="I144" s="32" t="e">
        <f>VLOOKUP($A144, 'Sport n Player List'!$B$1:$K$316, 6, 0)</f>
        <v>#N/A</v>
      </c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1:20" ht="15.95" customHeight="1" x14ac:dyDescent="0.2">
      <c r="A145" s="37"/>
      <c r="B145" s="34" t="e">
        <f>VLOOKUP($A145,Players!$A$2:$H$168,2,0)</f>
        <v>#N/A</v>
      </c>
      <c r="C145" s="34" t="e">
        <f>VLOOKUP($A145,Players!$A$2:$I$168,9,0)</f>
        <v>#N/A</v>
      </c>
      <c r="D145" s="34" t="e">
        <f t="shared" si="15"/>
        <v>#N/A</v>
      </c>
      <c r="E145" s="34" t="e">
        <f t="shared" ref="E145:E176" si="17">D145:D145</f>
        <v>#N/A</v>
      </c>
      <c r="F145" s="34" t="e">
        <f t="shared" si="16"/>
        <v>#N/A</v>
      </c>
      <c r="G145" s="38"/>
      <c r="H145" s="36" t="e">
        <f>VLOOKUP($A145,Players!$A$2:$H$168,3,0)</f>
        <v>#N/A</v>
      </c>
      <c r="I145" s="32" t="e">
        <f>VLOOKUP($A145, 'Sport n Player List'!$B$1:$K$316, 6, 0)</f>
        <v>#N/A</v>
      </c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1:20" ht="15.95" customHeight="1" x14ac:dyDescent="0.2">
      <c r="A146" s="37"/>
      <c r="B146" s="38"/>
      <c r="C146" s="38"/>
      <c r="D146" s="38"/>
      <c r="E146" s="38">
        <f t="shared" si="17"/>
        <v>0</v>
      </c>
      <c r="F146" s="38"/>
      <c r="G146" s="38"/>
      <c r="H146" s="39"/>
      <c r="I146" s="32" t="e">
        <f>VLOOKUP($A146, 'Sport n Player List'!$B$1:$K$316, 6, 0)</f>
        <v>#N/A</v>
      </c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1:20" ht="15.95" customHeight="1" x14ac:dyDescent="0.2">
      <c r="A147" s="37"/>
      <c r="B147" s="38"/>
      <c r="C147" s="38"/>
      <c r="D147" s="38"/>
      <c r="E147" s="38">
        <f t="shared" si="17"/>
        <v>0</v>
      </c>
      <c r="F147" s="38"/>
      <c r="G147" s="38"/>
      <c r="H147" s="39"/>
      <c r="I147" s="32" t="e">
        <f>VLOOKUP($A147, 'Sport n Player List'!$B$1:$K$316, 6, 0)</f>
        <v>#N/A</v>
      </c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1:20" ht="15.95" customHeight="1" x14ac:dyDescent="0.2">
      <c r="A148" s="37"/>
      <c r="B148" s="38"/>
      <c r="C148" s="38"/>
      <c r="D148" s="38"/>
      <c r="E148" s="38">
        <f t="shared" si="17"/>
        <v>0</v>
      </c>
      <c r="F148" s="38"/>
      <c r="G148" s="38"/>
      <c r="H148" s="39"/>
      <c r="I148" s="32" t="e">
        <f>VLOOKUP($A148, 'Sport n Player List'!$B$1:$K$316, 6, 0)</f>
        <v>#N/A</v>
      </c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1:20" ht="15.95" customHeight="1" x14ac:dyDescent="0.2">
      <c r="A149" s="37"/>
      <c r="B149" s="38"/>
      <c r="C149" s="38"/>
      <c r="D149" s="38"/>
      <c r="E149" s="38">
        <f t="shared" si="17"/>
        <v>0</v>
      </c>
      <c r="F149" s="38"/>
      <c r="G149" s="38"/>
      <c r="H149" s="39"/>
      <c r="I149" s="32" t="e">
        <f>VLOOKUP($A149, 'Sport n Player List'!$B$1:$K$316, 6, 0)</f>
        <v>#N/A</v>
      </c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1:20" ht="15.95" customHeight="1" x14ac:dyDescent="0.2">
      <c r="A150" s="37"/>
      <c r="B150" s="38"/>
      <c r="C150" s="38"/>
      <c r="D150" s="38"/>
      <c r="E150" s="38">
        <f t="shared" si="17"/>
        <v>0</v>
      </c>
      <c r="F150" s="38"/>
      <c r="G150" s="38"/>
      <c r="H150" s="39"/>
      <c r="I150" s="32" t="e">
        <f>VLOOKUP($A150, 'Sport n Player List'!$B$1:$K$316, 6, 0)</f>
        <v>#N/A</v>
      </c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1:20" ht="15.95" customHeight="1" x14ac:dyDescent="0.2">
      <c r="A151" s="37"/>
      <c r="B151" s="38"/>
      <c r="C151" s="38"/>
      <c r="D151" s="38"/>
      <c r="E151" s="38">
        <f t="shared" si="17"/>
        <v>0</v>
      </c>
      <c r="F151" s="38"/>
      <c r="G151" s="38"/>
      <c r="H151" s="39"/>
      <c r="I151" s="32" t="e">
        <f>VLOOKUP($A151, 'Sport n Player List'!$B$1:$K$316, 6, 0)</f>
        <v>#N/A</v>
      </c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1:20" ht="15.95" customHeight="1" x14ac:dyDescent="0.2">
      <c r="A152" s="37"/>
      <c r="B152" s="38"/>
      <c r="C152" s="38"/>
      <c r="D152" s="38"/>
      <c r="E152" s="38">
        <f t="shared" si="17"/>
        <v>0</v>
      </c>
      <c r="F152" s="38"/>
      <c r="G152" s="38"/>
      <c r="H152" s="39"/>
      <c r="I152" s="32" t="e">
        <f>VLOOKUP($A152, 'Sport n Player List'!$B$1:$K$316, 6, 0)</f>
        <v>#N/A</v>
      </c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1:20" ht="15.95" customHeight="1" x14ac:dyDescent="0.2">
      <c r="A153" s="37"/>
      <c r="B153" s="38"/>
      <c r="C153" s="38"/>
      <c r="D153" s="38"/>
      <c r="E153" s="38">
        <f t="shared" si="17"/>
        <v>0</v>
      </c>
      <c r="F153" s="38"/>
      <c r="G153" s="38"/>
      <c r="H153" s="39"/>
      <c r="I153" s="32" t="e">
        <f>VLOOKUP($A153, 'Sport n Player List'!$B$1:$K$316, 6, 0)</f>
        <v>#N/A</v>
      </c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1:20" ht="15.95" customHeight="1" x14ac:dyDescent="0.2">
      <c r="A154" s="37"/>
      <c r="B154" s="38"/>
      <c r="C154" s="38"/>
      <c r="D154" s="38"/>
      <c r="E154" s="38">
        <f t="shared" si="17"/>
        <v>0</v>
      </c>
      <c r="F154" s="38"/>
      <c r="G154" s="38"/>
      <c r="H154" s="39"/>
      <c r="I154" s="32" t="e">
        <f>VLOOKUP($A154, 'Sport n Player List'!$B$1:$K$316, 6, 0)</f>
        <v>#N/A</v>
      </c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ht="15.95" customHeight="1" x14ac:dyDescent="0.2">
      <c r="A155" s="37"/>
      <c r="B155" s="38"/>
      <c r="C155" s="38"/>
      <c r="D155" s="38"/>
      <c r="E155" s="38">
        <f t="shared" si="17"/>
        <v>0</v>
      </c>
      <c r="F155" s="38"/>
      <c r="G155" s="38"/>
      <c r="H155" s="39"/>
      <c r="I155" s="32" t="e">
        <f>VLOOKUP($A155, 'Sport n Player List'!$B$1:$K$316, 6, 0)</f>
        <v>#N/A</v>
      </c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1:20" ht="15.95" customHeight="1" x14ac:dyDescent="0.2">
      <c r="A156" s="37"/>
      <c r="B156" s="38"/>
      <c r="C156" s="38"/>
      <c r="D156" s="38"/>
      <c r="E156" s="38">
        <f t="shared" si="17"/>
        <v>0</v>
      </c>
      <c r="F156" s="38"/>
      <c r="G156" s="38"/>
      <c r="H156" s="39"/>
      <c r="I156" s="32" t="e">
        <f>VLOOKUP($A156, 'Sport n Player List'!$B$1:$K$316, 6, 0)</f>
        <v>#N/A</v>
      </c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1:20" ht="15.95" customHeight="1" x14ac:dyDescent="0.2">
      <c r="A157" s="37"/>
      <c r="B157" s="38"/>
      <c r="C157" s="38"/>
      <c r="D157" s="38"/>
      <c r="E157" s="38">
        <f t="shared" si="17"/>
        <v>0</v>
      </c>
      <c r="F157" s="38"/>
      <c r="G157" s="38"/>
      <c r="H157" s="39"/>
      <c r="I157" s="32" t="e">
        <f>VLOOKUP($A157, 'Sport n Player List'!$B$1:$K$316, 6, 0)</f>
        <v>#N/A</v>
      </c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1:20" ht="15.95" customHeight="1" x14ac:dyDescent="0.2">
      <c r="A158" s="37"/>
      <c r="B158" s="38"/>
      <c r="C158" s="38"/>
      <c r="D158" s="38"/>
      <c r="E158" s="38">
        <f t="shared" si="17"/>
        <v>0</v>
      </c>
      <c r="F158" s="38"/>
      <c r="G158" s="38"/>
      <c r="H158" s="39"/>
      <c r="I158" s="32" t="e">
        <f>VLOOKUP($A158, 'Sport n Player List'!$B$1:$K$316, 6, 0)</f>
        <v>#N/A</v>
      </c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1:20" ht="15.95" customHeight="1" x14ac:dyDescent="0.2">
      <c r="A159" s="37"/>
      <c r="B159" s="38"/>
      <c r="C159" s="38"/>
      <c r="D159" s="38"/>
      <c r="E159" s="38">
        <f t="shared" si="17"/>
        <v>0</v>
      </c>
      <c r="F159" s="38"/>
      <c r="G159" s="38"/>
      <c r="H159" s="39"/>
      <c r="I159" s="32" t="e">
        <f>VLOOKUP($A159, 'Sport n Player List'!$B$1:$K$316, 6, 0)</f>
        <v>#N/A</v>
      </c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1:20" ht="15.95" customHeight="1" x14ac:dyDescent="0.2">
      <c r="A160" s="37"/>
      <c r="B160" s="38"/>
      <c r="C160" s="38"/>
      <c r="D160" s="38"/>
      <c r="E160" s="38">
        <f t="shared" si="17"/>
        <v>0</v>
      </c>
      <c r="F160" s="38"/>
      <c r="G160" s="38"/>
      <c r="H160" s="39"/>
      <c r="I160" s="32" t="e">
        <f>VLOOKUP($A160, 'Sport n Player List'!$B$1:$K$316, 6, 0)</f>
        <v>#N/A</v>
      </c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1:20" ht="15.95" customHeight="1" x14ac:dyDescent="0.2">
      <c r="A161" s="37"/>
      <c r="B161" s="38"/>
      <c r="C161" s="38"/>
      <c r="D161" s="38"/>
      <c r="E161" s="38">
        <f t="shared" si="17"/>
        <v>0</v>
      </c>
      <c r="F161" s="38"/>
      <c r="G161" s="38"/>
      <c r="H161" s="39"/>
      <c r="I161" s="32" t="e">
        <f>VLOOKUP($A161, 'Sport n Player List'!$B$1:$K$316, 6, 0)</f>
        <v>#N/A</v>
      </c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1:20" ht="15.95" customHeight="1" x14ac:dyDescent="0.2">
      <c r="A162" s="37"/>
      <c r="B162" s="38"/>
      <c r="C162" s="38"/>
      <c r="D162" s="38"/>
      <c r="E162" s="38">
        <f t="shared" si="17"/>
        <v>0</v>
      </c>
      <c r="F162" s="38"/>
      <c r="G162" s="38"/>
      <c r="H162" s="39"/>
      <c r="I162" s="32" t="e">
        <f>VLOOKUP($A162, 'Sport n Player List'!$B$1:$K$316, 6, 0)</f>
        <v>#N/A</v>
      </c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1:20" ht="15.95" customHeight="1" x14ac:dyDescent="0.2">
      <c r="A163" s="37"/>
      <c r="B163" s="38"/>
      <c r="C163" s="38"/>
      <c r="D163" s="38"/>
      <c r="E163" s="38">
        <f t="shared" si="17"/>
        <v>0</v>
      </c>
      <c r="F163" s="38"/>
      <c r="G163" s="38"/>
      <c r="H163" s="39"/>
      <c r="I163" s="32" t="e">
        <f>VLOOKUP($A163, 'Sport n Player List'!$B$1:$K$316, 6, 0)</f>
        <v>#N/A</v>
      </c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1:20" ht="15.95" customHeight="1" x14ac:dyDescent="0.2">
      <c r="A164" s="37"/>
      <c r="B164" s="38"/>
      <c r="C164" s="38"/>
      <c r="D164" s="38"/>
      <c r="E164" s="38">
        <f t="shared" si="17"/>
        <v>0</v>
      </c>
      <c r="F164" s="38"/>
      <c r="G164" s="38"/>
      <c r="H164" s="39"/>
      <c r="I164" s="32" t="e">
        <f>VLOOKUP($A164, 'Sport n Player List'!$B$1:$K$316, 6, 0)</f>
        <v>#N/A</v>
      </c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1:20" ht="15.95" customHeight="1" x14ac:dyDescent="0.2">
      <c r="A165" s="37"/>
      <c r="B165" s="38"/>
      <c r="C165" s="38"/>
      <c r="D165" s="38"/>
      <c r="E165" s="38">
        <f t="shared" si="17"/>
        <v>0</v>
      </c>
      <c r="F165" s="38"/>
      <c r="G165" s="38"/>
      <c r="H165" s="39"/>
      <c r="I165" s="32" t="e">
        <f>VLOOKUP($A165, 'Sport n Player List'!$B$1:$K$316, 6, 0)</f>
        <v>#N/A</v>
      </c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1:20" ht="15.95" customHeight="1" x14ac:dyDescent="0.2">
      <c r="A166" s="37"/>
      <c r="B166" s="38"/>
      <c r="C166" s="38"/>
      <c r="D166" s="38"/>
      <c r="E166" s="38">
        <f t="shared" si="17"/>
        <v>0</v>
      </c>
      <c r="F166" s="38"/>
      <c r="G166" s="38"/>
      <c r="H166" s="39"/>
      <c r="I166" s="32" t="e">
        <f>VLOOKUP($A166, 'Sport n Player List'!$B$1:$K$316, 6, 0)</f>
        <v>#N/A</v>
      </c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1:20" ht="15.95" customHeight="1" x14ac:dyDescent="0.2">
      <c r="A167" s="37"/>
      <c r="B167" s="38"/>
      <c r="C167" s="38"/>
      <c r="D167" s="38"/>
      <c r="E167" s="38">
        <f t="shared" si="17"/>
        <v>0</v>
      </c>
      <c r="F167" s="38"/>
      <c r="G167" s="38"/>
      <c r="H167" s="39"/>
      <c r="I167" s="32" t="e">
        <f>VLOOKUP($A167, 'Sport n Player List'!$B$1:$K$316, 6, 0)</f>
        <v>#N/A</v>
      </c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1:20" ht="15.95" customHeight="1" x14ac:dyDescent="0.2">
      <c r="A168" s="37"/>
      <c r="B168" s="38"/>
      <c r="C168" s="38"/>
      <c r="D168" s="38"/>
      <c r="E168" s="38">
        <f t="shared" si="17"/>
        <v>0</v>
      </c>
      <c r="F168" s="38"/>
      <c r="G168" s="38"/>
      <c r="H168" s="39"/>
      <c r="I168" s="32" t="e">
        <f>VLOOKUP($A168, 'Sport n Player List'!$B$1:$K$316, 6, 0)</f>
        <v>#N/A</v>
      </c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1:20" ht="15.95" customHeight="1" x14ac:dyDescent="0.2">
      <c r="A169" s="37"/>
      <c r="B169" s="38"/>
      <c r="C169" s="38"/>
      <c r="D169" s="38"/>
      <c r="E169" s="38">
        <f t="shared" si="17"/>
        <v>0</v>
      </c>
      <c r="F169" s="38"/>
      <c r="G169" s="38"/>
      <c r="H169" s="39"/>
      <c r="I169" s="32" t="e">
        <f>VLOOKUP($A169, 'Sport n Player List'!$B$1:$K$316, 6, 0)</f>
        <v>#N/A</v>
      </c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15.95" customHeight="1" x14ac:dyDescent="0.2">
      <c r="A170" s="37"/>
      <c r="B170" s="38"/>
      <c r="C170" s="38"/>
      <c r="D170" s="38"/>
      <c r="E170" s="38">
        <f t="shared" si="17"/>
        <v>0</v>
      </c>
      <c r="F170" s="38"/>
      <c r="G170" s="38"/>
      <c r="H170" s="39"/>
      <c r="I170" s="32" t="e">
        <f>VLOOKUP($A170, 'Sport n Player List'!$B$1:$K$316, 6, 0)</f>
        <v>#N/A</v>
      </c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1:20" ht="15.95" customHeight="1" x14ac:dyDescent="0.2">
      <c r="A171" s="37"/>
      <c r="B171" s="38"/>
      <c r="C171" s="38"/>
      <c r="D171" s="38"/>
      <c r="E171" s="38">
        <f t="shared" si="17"/>
        <v>0</v>
      </c>
      <c r="F171" s="38"/>
      <c r="G171" s="38"/>
      <c r="H171" s="39"/>
      <c r="I171" s="32" t="e">
        <f>VLOOKUP($A171, 'Sport n Player List'!$B$1:$K$316, 6, 0)</f>
        <v>#N/A</v>
      </c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1:20" ht="15.95" customHeight="1" x14ac:dyDescent="0.2">
      <c r="A172" s="37"/>
      <c r="B172" s="38"/>
      <c r="C172" s="38"/>
      <c r="D172" s="38"/>
      <c r="E172" s="38">
        <f t="shared" si="17"/>
        <v>0</v>
      </c>
      <c r="F172" s="38"/>
      <c r="G172" s="38"/>
      <c r="H172" s="39"/>
      <c r="I172" s="32" t="e">
        <f>VLOOKUP($A172, 'Sport n Player List'!$B$1:$K$316, 6, 0)</f>
        <v>#N/A</v>
      </c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1:20" ht="15.95" customHeight="1" x14ac:dyDescent="0.2">
      <c r="A173" s="37"/>
      <c r="B173" s="38"/>
      <c r="C173" s="38"/>
      <c r="D173" s="38"/>
      <c r="E173" s="38">
        <f t="shared" si="17"/>
        <v>0</v>
      </c>
      <c r="F173" s="38"/>
      <c r="G173" s="38"/>
      <c r="H173" s="39"/>
      <c r="I173" s="32" t="e">
        <f>VLOOKUP($A173, 'Sport n Player List'!$B$1:$K$316, 6, 0)</f>
        <v>#N/A</v>
      </c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1:20" ht="15.95" customHeight="1" x14ac:dyDescent="0.2">
      <c r="A174" s="37"/>
      <c r="B174" s="38"/>
      <c r="C174" s="38"/>
      <c r="D174" s="38"/>
      <c r="E174" s="38">
        <f t="shared" si="17"/>
        <v>0</v>
      </c>
      <c r="F174" s="38"/>
      <c r="G174" s="38"/>
      <c r="H174" s="39"/>
      <c r="I174" s="32" t="e">
        <f>VLOOKUP($A174, 'Sport n Player List'!$B$1:$K$316, 6, 0)</f>
        <v>#N/A</v>
      </c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1:20" ht="15.95" customHeight="1" x14ac:dyDescent="0.2">
      <c r="A175" s="37"/>
      <c r="B175" s="38"/>
      <c r="C175" s="38"/>
      <c r="D175" s="38"/>
      <c r="E175" s="38">
        <f t="shared" si="17"/>
        <v>0</v>
      </c>
      <c r="F175" s="38"/>
      <c r="G175" s="38"/>
      <c r="H175" s="39"/>
      <c r="I175" s="32" t="e">
        <f>VLOOKUP($A175, 'Sport n Player List'!$B$1:$K$316, 6, 0)</f>
        <v>#N/A</v>
      </c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1:20" ht="15.95" customHeight="1" x14ac:dyDescent="0.2">
      <c r="A176" s="37"/>
      <c r="B176" s="38"/>
      <c r="C176" s="38"/>
      <c r="D176" s="38"/>
      <c r="E176" s="38">
        <f t="shared" si="17"/>
        <v>0</v>
      </c>
      <c r="F176" s="38"/>
      <c r="G176" s="38"/>
      <c r="H176" s="39"/>
      <c r="I176" s="32" t="e">
        <f>VLOOKUP($A176, 'Sport n Player List'!$B$1:$K$316, 6, 0)</f>
        <v>#N/A</v>
      </c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1:20" ht="15.95" customHeight="1" x14ac:dyDescent="0.2">
      <c r="A177" s="37"/>
      <c r="B177" s="38"/>
      <c r="C177" s="38"/>
      <c r="D177" s="38"/>
      <c r="E177" s="38">
        <f t="shared" ref="E177:E181" si="18">D177:D177</f>
        <v>0</v>
      </c>
      <c r="F177" s="38"/>
      <c r="G177" s="38"/>
      <c r="H177" s="39"/>
      <c r="I177" s="32" t="e">
        <f>VLOOKUP($A177, 'Sport n Player List'!$B$1:$K$316, 6, 0)</f>
        <v>#N/A</v>
      </c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1:20" ht="15.95" customHeight="1" x14ac:dyDescent="0.2">
      <c r="A178" s="37"/>
      <c r="B178" s="38"/>
      <c r="C178" s="38"/>
      <c r="D178" s="38"/>
      <c r="E178" s="38">
        <f t="shared" si="18"/>
        <v>0</v>
      </c>
      <c r="F178" s="38"/>
      <c r="G178" s="38"/>
      <c r="H178" s="39"/>
      <c r="I178" s="32" t="e">
        <f>VLOOKUP($A178, 'Sport n Player List'!$B$1:$K$316, 6, 0)</f>
        <v>#N/A</v>
      </c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1:20" ht="15.95" customHeight="1" x14ac:dyDescent="0.2">
      <c r="A179" s="37"/>
      <c r="B179" s="38"/>
      <c r="C179" s="38"/>
      <c r="D179" s="38"/>
      <c r="E179" s="38">
        <f t="shared" si="18"/>
        <v>0</v>
      </c>
      <c r="F179" s="38"/>
      <c r="G179" s="38"/>
      <c r="H179" s="39"/>
      <c r="I179" s="32" t="e">
        <f>VLOOKUP($A179, 'Sport n Player List'!$B$1:$K$316, 6, 0)</f>
        <v>#N/A</v>
      </c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1:20" ht="15.95" customHeight="1" x14ac:dyDescent="0.2">
      <c r="A180" s="37"/>
      <c r="B180" s="38"/>
      <c r="C180" s="38"/>
      <c r="D180" s="38"/>
      <c r="E180" s="38">
        <f t="shared" si="18"/>
        <v>0</v>
      </c>
      <c r="F180" s="38"/>
      <c r="G180" s="38"/>
      <c r="H180" s="39"/>
      <c r="I180" s="32" t="e">
        <f>VLOOKUP($A180, 'Sport n Player List'!$B$1:$K$316, 6, 0)</f>
        <v>#N/A</v>
      </c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1:20" ht="15.95" customHeight="1" x14ac:dyDescent="0.2">
      <c r="A181" s="37"/>
      <c r="B181" s="38"/>
      <c r="C181" s="38"/>
      <c r="D181" s="38"/>
      <c r="E181" s="38">
        <f t="shared" si="18"/>
        <v>0</v>
      </c>
      <c r="F181" s="38"/>
      <c r="G181" s="38"/>
      <c r="H181" s="39"/>
      <c r="I181" s="32" t="e">
        <f>VLOOKUP($A181, 'Sport n Player List'!$B$1:$K$316, 6, 0)</f>
        <v>#N/A</v>
      </c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1:20" ht="17.100000000000001" customHeight="1" x14ac:dyDescent="0.2">
      <c r="A182" s="40"/>
      <c r="B182" s="40"/>
      <c r="C182" s="40"/>
      <c r="D182" s="40"/>
      <c r="E182" s="40"/>
      <c r="F182" s="40"/>
      <c r="G182" s="40"/>
      <c r="H182" s="40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1:20" ht="15.95" customHeight="1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1:20" ht="15.95" customHeight="1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ht="15.95" customHeight="1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1:20" ht="15.95" customHeight="1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1:20" ht="15.95" customHeight="1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1:20" ht="15.95" customHeight="1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1:20" ht="15.95" customHeight="1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1:20" ht="15.95" customHeight="1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1:20" ht="15.95" customHeight="1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1:20" ht="15.95" customHeight="1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1:20" ht="15.9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1:20" ht="15.9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1:20" ht="15.9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1:20" ht="15.9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1:20" ht="15.9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1:20" ht="15.9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1:20" ht="15.9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15.9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1:20" ht="15.9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1:20" ht="15.9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1:20" ht="15.9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1:20" ht="15.9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1:20" ht="15.9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1:20" ht="15.9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1:20" ht="15.9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1:20" ht="15.9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1:20" ht="15.9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1:20" ht="15.9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1:20" ht="15.9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1:20" ht="15.9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1:20" ht="15.9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1:20" ht="15.9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ht="15.9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1:20" ht="15.9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1:20" ht="15.9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1:20" ht="15.9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1:20" ht="15.9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1:20" ht="15.9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1:20" ht="15.9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1:20" ht="15.9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1:20" ht="15.9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1:20" ht="15.9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1:20" ht="15.9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1:20" ht="15.9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1:20" ht="15.9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1:20" ht="15.9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1:20" ht="15.9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15.9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1:20" ht="15.9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1:20" ht="15.9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1:20" ht="15.9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1:20" ht="15.9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1:20" ht="15.9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1:20" ht="15.9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1:20" ht="15.9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1:20" ht="15.9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1:20" ht="15.9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1:20" ht="15.9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1:20" ht="15.9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1:20" ht="15.9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1:20" ht="15.9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1:20" ht="15.9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ht="15.9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1:20" ht="15.9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1:20" ht="15.9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1:20" ht="15.9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1:20" ht="15.9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1:20" ht="15.9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1:20" ht="15.9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1:20" ht="15.9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1:20" ht="15.9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1:20" ht="15.9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1:20" ht="15.9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1:20" ht="15.9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1:20" ht="15.9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1:20" ht="15.9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1:20" ht="15.9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15.9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1:20" ht="15.9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1:20" ht="15.9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1:20" ht="15.9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1:20" ht="15.9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1:20" ht="15.9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1:20" ht="15.9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1:20" ht="15.9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1:20" ht="15.9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1:20" ht="15.9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</row>
  </sheetData>
  <mergeCells count="1">
    <mergeCell ref="B1:I1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0"/>
  <sheetViews>
    <sheetView showGridLines="0" workbookViewId="0">
      <selection activeCell="M1" sqref="M1"/>
    </sheetView>
  </sheetViews>
  <sheetFormatPr defaultColWidth="6.59765625" defaultRowHeight="12.75" customHeight="1" x14ac:dyDescent="0.2"/>
  <cols>
    <col min="1" max="1" width="10.09765625" style="41" customWidth="1"/>
    <col min="2" max="2" width="23.5" style="41" customWidth="1"/>
    <col min="3" max="3" width="25" style="41" customWidth="1"/>
    <col min="4" max="4" width="31.8984375" style="41" customWidth="1"/>
    <col min="5" max="5" width="10.8984375" style="41" customWidth="1"/>
    <col min="6" max="6" width="11.8984375" style="41" customWidth="1"/>
    <col min="7" max="7" width="14.69921875" style="41" customWidth="1"/>
    <col min="8" max="8" width="13.69921875" style="41" customWidth="1"/>
    <col min="9" max="9" width="11.09765625" style="41" customWidth="1"/>
    <col min="10" max="10" width="6.19921875" style="41" customWidth="1"/>
    <col min="11" max="11" width="6.8984375" style="41" customWidth="1"/>
    <col min="12" max="12" width="7.69921875" style="41" customWidth="1"/>
    <col min="13" max="256" width="6.59765625" style="41" customWidth="1"/>
  </cols>
  <sheetData>
    <row r="1" spans="1:12" ht="43.5" customHeight="1" x14ac:dyDescent="0.2">
      <c r="A1" s="3" t="s">
        <v>16</v>
      </c>
      <c r="B1" s="3" t="s">
        <v>6</v>
      </c>
      <c r="C1" s="3" t="s">
        <v>22</v>
      </c>
      <c r="D1" s="3" t="s">
        <v>120</v>
      </c>
      <c r="E1" s="3" t="s">
        <v>121</v>
      </c>
      <c r="F1" s="3" t="s">
        <v>122</v>
      </c>
      <c r="G1" s="3" t="s">
        <v>7</v>
      </c>
      <c r="H1" s="3" t="s">
        <v>123</v>
      </c>
      <c r="I1" s="42" t="s">
        <v>124</v>
      </c>
      <c r="J1" s="43">
        <f>SUM(G1:G199)</f>
        <v>1980000</v>
      </c>
      <c r="K1" s="44">
        <f>SUM(K2:K300)</f>
        <v>7920000</v>
      </c>
      <c r="L1" s="45">
        <f>SUM($G$2:$G$101)</f>
        <v>1850500</v>
      </c>
    </row>
    <row r="2" spans="1:12" ht="25.5" customHeight="1" x14ac:dyDescent="0.2">
      <c r="A2" s="46" t="s">
        <v>29</v>
      </c>
      <c r="B2" s="46" t="str">
        <f>VLOOKUP(A2,'Ranking - Women'!F2:G121,2,0)</f>
        <v>Pranathi Attivarapu</v>
      </c>
      <c r="C2" s="46" t="s">
        <v>30</v>
      </c>
      <c r="D2" s="47"/>
      <c r="E2" s="47">
        <v>308</v>
      </c>
      <c r="F2" s="47">
        <f t="shared" ref="F2:F8" si="0">E2*100*5</f>
        <v>154000</v>
      </c>
      <c r="G2" s="47">
        <f t="shared" ref="G2:G33" si="1">MROUND(F2,500)</f>
        <v>154000</v>
      </c>
      <c r="H2" s="46" t="s">
        <v>0</v>
      </c>
      <c r="I2" s="48">
        <f t="shared" ref="I2:I33" si="2">MROUND((G2*$J$1)/$L$1,500)</f>
        <v>165000</v>
      </c>
      <c r="J2" s="49"/>
      <c r="K2" s="50">
        <f t="shared" ref="K2:K33" si="3">G2*4</f>
        <v>616000</v>
      </c>
      <c r="L2" s="51"/>
    </row>
    <row r="3" spans="1:12" ht="17.100000000000001" customHeight="1" x14ac:dyDescent="0.2">
      <c r="A3" s="52" t="s">
        <v>27</v>
      </c>
      <c r="B3" s="52" t="s">
        <v>28</v>
      </c>
      <c r="C3" s="52" t="s">
        <v>125</v>
      </c>
      <c r="D3" s="52" t="s">
        <v>126</v>
      </c>
      <c r="E3" s="52">
        <v>235</v>
      </c>
      <c r="F3" s="52">
        <f t="shared" si="0"/>
        <v>117500</v>
      </c>
      <c r="G3" s="52">
        <f t="shared" si="1"/>
        <v>117500</v>
      </c>
      <c r="H3" s="52" t="s">
        <v>0</v>
      </c>
      <c r="I3" s="48">
        <f t="shared" si="2"/>
        <v>125500</v>
      </c>
      <c r="J3" s="49"/>
      <c r="K3" s="53">
        <f t="shared" si="3"/>
        <v>470000</v>
      </c>
      <c r="L3" s="51"/>
    </row>
    <row r="4" spans="1:12" ht="25.5" customHeight="1" x14ac:dyDescent="0.2">
      <c r="A4" s="52" t="s">
        <v>25</v>
      </c>
      <c r="B4" s="52" t="s">
        <v>127</v>
      </c>
      <c r="C4" s="52" t="s">
        <v>26</v>
      </c>
      <c r="D4" s="52" t="s">
        <v>128</v>
      </c>
      <c r="E4" s="52">
        <v>231.5580808080808</v>
      </c>
      <c r="F4" s="52">
        <f t="shared" si="0"/>
        <v>115779.04040404041</v>
      </c>
      <c r="G4" s="52">
        <f t="shared" si="1"/>
        <v>116000</v>
      </c>
      <c r="H4" s="52" t="s">
        <v>0</v>
      </c>
      <c r="I4" s="48">
        <f t="shared" si="2"/>
        <v>124000</v>
      </c>
      <c r="J4" s="49"/>
      <c r="K4" s="53">
        <f t="shared" si="3"/>
        <v>464000</v>
      </c>
      <c r="L4" s="51"/>
    </row>
    <row r="5" spans="1:12" ht="17.100000000000001" customHeight="1" x14ac:dyDescent="0.2">
      <c r="A5" s="52" t="s">
        <v>31</v>
      </c>
      <c r="B5" s="52" t="s">
        <v>32</v>
      </c>
      <c r="C5" s="52" t="s">
        <v>33</v>
      </c>
      <c r="D5" s="54"/>
      <c r="E5" s="52">
        <v>209.65686274509801</v>
      </c>
      <c r="F5" s="52">
        <f t="shared" si="0"/>
        <v>104828.43137254901</v>
      </c>
      <c r="G5" s="52">
        <f t="shared" si="1"/>
        <v>105000</v>
      </c>
      <c r="H5" s="52" t="s">
        <v>0</v>
      </c>
      <c r="I5" s="48">
        <f t="shared" si="2"/>
        <v>112500</v>
      </c>
      <c r="J5" s="49"/>
      <c r="K5" s="53">
        <f t="shared" si="3"/>
        <v>420000</v>
      </c>
      <c r="L5" s="51"/>
    </row>
    <row r="6" spans="1:12" ht="17.100000000000001" customHeight="1" x14ac:dyDescent="0.2">
      <c r="A6" s="52" t="s">
        <v>23</v>
      </c>
      <c r="B6" s="52" t="s">
        <v>24</v>
      </c>
      <c r="C6" s="52" t="s">
        <v>129</v>
      </c>
      <c r="D6" s="52" t="s">
        <v>130</v>
      </c>
      <c r="E6" s="52">
        <v>178.3235294117647</v>
      </c>
      <c r="F6" s="52">
        <f t="shared" si="0"/>
        <v>89161.76470588235</v>
      </c>
      <c r="G6" s="52">
        <f t="shared" si="1"/>
        <v>89000</v>
      </c>
      <c r="H6" s="52" t="s">
        <v>1</v>
      </c>
      <c r="I6" s="48">
        <f t="shared" si="2"/>
        <v>95000</v>
      </c>
      <c r="J6" s="49"/>
      <c r="K6" s="53">
        <f t="shared" si="3"/>
        <v>356000</v>
      </c>
      <c r="L6" s="51"/>
    </row>
    <row r="7" spans="1:12" ht="17.100000000000001" customHeight="1" x14ac:dyDescent="0.2">
      <c r="A7" s="52" t="s">
        <v>37</v>
      </c>
      <c r="B7" s="52" t="s">
        <v>38</v>
      </c>
      <c r="C7" s="52" t="s">
        <v>39</v>
      </c>
      <c r="D7" s="52" t="s">
        <v>131</v>
      </c>
      <c r="E7" s="52">
        <v>172.33333333333329</v>
      </c>
      <c r="F7" s="52">
        <f t="shared" si="0"/>
        <v>86166.666666666642</v>
      </c>
      <c r="G7" s="52">
        <f t="shared" si="1"/>
        <v>86000</v>
      </c>
      <c r="H7" s="52" t="s">
        <v>1</v>
      </c>
      <c r="I7" s="48">
        <f t="shared" si="2"/>
        <v>92000</v>
      </c>
      <c r="J7" s="49"/>
      <c r="K7" s="53">
        <f t="shared" si="3"/>
        <v>344000</v>
      </c>
      <c r="L7" s="51"/>
    </row>
    <row r="8" spans="1:12" ht="17.100000000000001" customHeight="1" x14ac:dyDescent="0.2">
      <c r="A8" s="52" t="s">
        <v>34</v>
      </c>
      <c r="B8" s="52" t="s">
        <v>35</v>
      </c>
      <c r="C8" s="52" t="s">
        <v>36</v>
      </c>
      <c r="D8" s="52" t="s">
        <v>132</v>
      </c>
      <c r="E8" s="52">
        <v>146.875</v>
      </c>
      <c r="F8" s="52">
        <f t="shared" si="0"/>
        <v>73437.5</v>
      </c>
      <c r="G8" s="52">
        <f t="shared" si="1"/>
        <v>73500</v>
      </c>
      <c r="H8" s="52" t="s">
        <v>1</v>
      </c>
      <c r="I8" s="48">
        <f t="shared" si="2"/>
        <v>78500</v>
      </c>
      <c r="J8" s="49"/>
      <c r="K8" s="53">
        <f t="shared" si="3"/>
        <v>294000</v>
      </c>
      <c r="L8" s="51"/>
    </row>
    <row r="9" spans="1:12" ht="25.5" customHeight="1" x14ac:dyDescent="0.2">
      <c r="A9" s="55" t="s">
        <v>133</v>
      </c>
      <c r="B9" s="1" t="s">
        <v>134</v>
      </c>
      <c r="C9" s="1" t="s">
        <v>135</v>
      </c>
      <c r="D9" s="56"/>
      <c r="E9" s="57">
        <v>547.35416666666674</v>
      </c>
      <c r="F9" s="2">
        <f>E9*100</f>
        <v>54735.416666666672</v>
      </c>
      <c r="G9" s="2">
        <f t="shared" si="1"/>
        <v>54500</v>
      </c>
      <c r="H9" s="4" t="s">
        <v>1</v>
      </c>
      <c r="I9" s="48">
        <f t="shared" si="2"/>
        <v>58500</v>
      </c>
      <c r="J9" s="49"/>
      <c r="K9" s="50">
        <f t="shared" si="3"/>
        <v>218000</v>
      </c>
      <c r="L9" s="51"/>
    </row>
    <row r="10" spans="1:12" ht="17.100000000000001" customHeight="1" x14ac:dyDescent="0.2">
      <c r="A10" s="52" t="s">
        <v>40</v>
      </c>
      <c r="B10" s="52" t="s">
        <v>41</v>
      </c>
      <c r="C10" s="52" t="s">
        <v>42</v>
      </c>
      <c r="D10" s="52" t="s">
        <v>136</v>
      </c>
      <c r="E10" s="52">
        <v>95.11904761904762</v>
      </c>
      <c r="F10" s="52">
        <f>E10*100*5</f>
        <v>47559.523809523809</v>
      </c>
      <c r="G10" s="52">
        <f t="shared" si="1"/>
        <v>47500</v>
      </c>
      <c r="H10" s="52" t="s">
        <v>2</v>
      </c>
      <c r="I10" s="48">
        <f t="shared" si="2"/>
        <v>51000</v>
      </c>
      <c r="J10" s="49"/>
      <c r="K10" s="53">
        <f t="shared" si="3"/>
        <v>190000</v>
      </c>
      <c r="L10" s="51"/>
    </row>
    <row r="11" spans="1:12" ht="25.5" customHeight="1" x14ac:dyDescent="0.2">
      <c r="A11" s="55" t="s">
        <v>52</v>
      </c>
      <c r="B11" s="1" t="s">
        <v>53</v>
      </c>
      <c r="C11" s="1" t="s">
        <v>54</v>
      </c>
      <c r="D11" s="4" t="s">
        <v>137</v>
      </c>
      <c r="E11" s="57">
        <v>468.49358974358972</v>
      </c>
      <c r="F11" s="2">
        <f t="shared" ref="F11:F42" si="4">E11*100</f>
        <v>46849.358974358969</v>
      </c>
      <c r="G11" s="2">
        <f t="shared" si="1"/>
        <v>47000</v>
      </c>
      <c r="H11" s="4" t="s">
        <v>2</v>
      </c>
      <c r="I11" s="48">
        <f t="shared" si="2"/>
        <v>50500</v>
      </c>
      <c r="J11" s="49"/>
      <c r="K11" s="50">
        <f t="shared" si="3"/>
        <v>188000</v>
      </c>
      <c r="L11" s="51"/>
    </row>
    <row r="12" spans="1:12" ht="25.5" customHeight="1" x14ac:dyDescent="0.2">
      <c r="A12" s="55" t="s">
        <v>43</v>
      </c>
      <c r="B12" s="4" t="str">
        <f>VLOOKUP(A12,'Ranking - Women'!$F$3:$G$80,2,0)</f>
        <v>Richa Sharma</v>
      </c>
      <c r="C12" s="4" t="s">
        <v>45</v>
      </c>
      <c r="D12" s="4" t="s">
        <v>138</v>
      </c>
      <c r="E12" s="57">
        <v>359.33333333333343</v>
      </c>
      <c r="F12" s="5">
        <f t="shared" si="4"/>
        <v>35933.333333333343</v>
      </c>
      <c r="G12" s="5">
        <f t="shared" si="1"/>
        <v>36000</v>
      </c>
      <c r="H12" s="4" t="s">
        <v>2</v>
      </c>
      <c r="I12" s="48">
        <f t="shared" si="2"/>
        <v>38500</v>
      </c>
      <c r="J12" s="49"/>
      <c r="K12" s="50">
        <f t="shared" si="3"/>
        <v>144000</v>
      </c>
      <c r="L12" s="51"/>
    </row>
    <row r="13" spans="1:12" ht="17.100000000000001" customHeight="1" x14ac:dyDescent="0.2">
      <c r="A13" s="55" t="s">
        <v>139</v>
      </c>
      <c r="B13" s="1" t="s">
        <v>140</v>
      </c>
      <c r="C13" s="1" t="s">
        <v>141</v>
      </c>
      <c r="D13" s="1" t="s">
        <v>142</v>
      </c>
      <c r="E13" s="57">
        <v>352.5</v>
      </c>
      <c r="F13" s="2">
        <f t="shared" si="4"/>
        <v>35250</v>
      </c>
      <c r="G13" s="2">
        <f t="shared" si="1"/>
        <v>35500</v>
      </c>
      <c r="H13" s="4" t="s">
        <v>2</v>
      </c>
      <c r="I13" s="48">
        <f t="shared" si="2"/>
        <v>38000</v>
      </c>
      <c r="J13" s="49"/>
      <c r="K13" s="50">
        <f t="shared" si="3"/>
        <v>142000</v>
      </c>
      <c r="L13" s="51"/>
    </row>
    <row r="14" spans="1:12" ht="17.100000000000001" customHeight="1" x14ac:dyDescent="0.2">
      <c r="A14" s="55" t="s">
        <v>143</v>
      </c>
      <c r="B14" s="4" t="s">
        <v>144</v>
      </c>
      <c r="C14" s="4" t="s">
        <v>145</v>
      </c>
      <c r="D14" s="56"/>
      <c r="E14" s="57">
        <v>352.5</v>
      </c>
      <c r="F14" s="2">
        <f t="shared" si="4"/>
        <v>35250</v>
      </c>
      <c r="G14" s="2">
        <f t="shared" si="1"/>
        <v>35500</v>
      </c>
      <c r="H14" s="4" t="s">
        <v>2</v>
      </c>
      <c r="I14" s="48">
        <f t="shared" si="2"/>
        <v>38000</v>
      </c>
      <c r="J14" s="49"/>
      <c r="K14" s="50">
        <f t="shared" si="3"/>
        <v>142000</v>
      </c>
      <c r="L14" s="51"/>
    </row>
    <row r="15" spans="1:12" ht="17.100000000000001" customHeight="1" x14ac:dyDescent="0.2">
      <c r="A15" s="55" t="s">
        <v>146</v>
      </c>
      <c r="B15" s="4" t="s">
        <v>147</v>
      </c>
      <c r="C15" s="4" t="s">
        <v>148</v>
      </c>
      <c r="D15" s="4" t="s">
        <v>149</v>
      </c>
      <c r="E15" s="57">
        <v>321.16666666666669</v>
      </c>
      <c r="F15" s="2">
        <f t="shared" si="4"/>
        <v>32116.666666666668</v>
      </c>
      <c r="G15" s="2">
        <f t="shared" si="1"/>
        <v>32000</v>
      </c>
      <c r="H15" s="4" t="s">
        <v>2</v>
      </c>
      <c r="I15" s="48">
        <f t="shared" si="2"/>
        <v>34000</v>
      </c>
      <c r="J15" s="49"/>
      <c r="K15" s="50">
        <f t="shared" si="3"/>
        <v>128000</v>
      </c>
      <c r="L15" s="51"/>
    </row>
    <row r="16" spans="1:12" ht="17.100000000000001" customHeight="1" x14ac:dyDescent="0.2">
      <c r="A16" s="55" t="s">
        <v>150</v>
      </c>
      <c r="B16" s="4" t="s">
        <v>151</v>
      </c>
      <c r="C16" s="4" t="s">
        <v>152</v>
      </c>
      <c r="D16" s="56"/>
      <c r="E16" s="57">
        <v>300.07692307692309</v>
      </c>
      <c r="F16" s="2">
        <f t="shared" si="4"/>
        <v>30007.692307692309</v>
      </c>
      <c r="G16" s="2">
        <f t="shared" si="1"/>
        <v>30000</v>
      </c>
      <c r="H16" s="4" t="s">
        <v>2</v>
      </c>
      <c r="I16" s="48">
        <f t="shared" si="2"/>
        <v>32000</v>
      </c>
      <c r="J16" s="49"/>
      <c r="K16" s="50">
        <f t="shared" si="3"/>
        <v>120000</v>
      </c>
      <c r="L16" s="51"/>
    </row>
    <row r="17" spans="1:12" ht="17.100000000000001" customHeight="1" x14ac:dyDescent="0.2">
      <c r="A17" s="55" t="s">
        <v>153</v>
      </c>
      <c r="B17" s="4" t="s">
        <v>154</v>
      </c>
      <c r="C17" s="4" t="s">
        <v>155</v>
      </c>
      <c r="D17" s="4" t="s">
        <v>156</v>
      </c>
      <c r="E17" s="57">
        <v>293.75</v>
      </c>
      <c r="F17" s="2">
        <f t="shared" si="4"/>
        <v>29375</v>
      </c>
      <c r="G17" s="2">
        <f t="shared" si="1"/>
        <v>29500</v>
      </c>
      <c r="H17" s="4" t="s">
        <v>3</v>
      </c>
      <c r="I17" s="48">
        <f t="shared" si="2"/>
        <v>31500</v>
      </c>
      <c r="J17" s="49"/>
      <c r="K17" s="50">
        <f t="shared" si="3"/>
        <v>118000</v>
      </c>
      <c r="L17" s="51"/>
    </row>
    <row r="18" spans="1:12" ht="25.5" customHeight="1" x14ac:dyDescent="0.2">
      <c r="A18" s="55" t="s">
        <v>157</v>
      </c>
      <c r="B18" s="4" t="s">
        <v>158</v>
      </c>
      <c r="C18" s="4" t="s">
        <v>159</v>
      </c>
      <c r="D18" s="56"/>
      <c r="E18" s="57">
        <v>279.18803418803418</v>
      </c>
      <c r="F18" s="2">
        <f t="shared" si="4"/>
        <v>27918.803418803418</v>
      </c>
      <c r="G18" s="2">
        <f t="shared" si="1"/>
        <v>28000</v>
      </c>
      <c r="H18" s="4" t="s">
        <v>3</v>
      </c>
      <c r="I18" s="48">
        <f t="shared" si="2"/>
        <v>30000</v>
      </c>
      <c r="J18" s="49"/>
      <c r="K18" s="50">
        <f t="shared" si="3"/>
        <v>112000</v>
      </c>
      <c r="L18" s="51"/>
    </row>
    <row r="19" spans="1:12" ht="17.100000000000001" customHeight="1" x14ac:dyDescent="0.2">
      <c r="A19" s="55" t="s">
        <v>160</v>
      </c>
      <c r="B19" s="4" t="s">
        <v>161</v>
      </c>
      <c r="C19" s="4" t="s">
        <v>162</v>
      </c>
      <c r="D19" s="56"/>
      <c r="E19" s="57">
        <v>276.57692307692309</v>
      </c>
      <c r="F19" s="2">
        <f t="shared" si="4"/>
        <v>27657.692307692309</v>
      </c>
      <c r="G19" s="2">
        <f t="shared" si="1"/>
        <v>27500</v>
      </c>
      <c r="H19" s="4" t="s">
        <v>3</v>
      </c>
      <c r="I19" s="48">
        <f t="shared" si="2"/>
        <v>29500</v>
      </c>
      <c r="J19" s="49"/>
      <c r="K19" s="50">
        <f t="shared" si="3"/>
        <v>110000</v>
      </c>
      <c r="L19" s="51"/>
    </row>
    <row r="20" spans="1:12" ht="17.100000000000001" customHeight="1" x14ac:dyDescent="0.2">
      <c r="A20" s="55" t="s">
        <v>163</v>
      </c>
      <c r="B20" s="4" t="s">
        <v>164</v>
      </c>
      <c r="C20" s="4" t="s">
        <v>48</v>
      </c>
      <c r="D20" s="4" t="s">
        <v>165</v>
      </c>
      <c r="E20" s="57">
        <v>254.58333333333329</v>
      </c>
      <c r="F20" s="2">
        <f t="shared" si="4"/>
        <v>25458.333333333328</v>
      </c>
      <c r="G20" s="2">
        <f t="shared" si="1"/>
        <v>25500</v>
      </c>
      <c r="H20" s="4" t="s">
        <v>3</v>
      </c>
      <c r="I20" s="48">
        <f t="shared" si="2"/>
        <v>27500</v>
      </c>
      <c r="J20" s="49"/>
      <c r="K20" s="50">
        <f t="shared" si="3"/>
        <v>102000</v>
      </c>
      <c r="L20" s="51"/>
    </row>
    <row r="21" spans="1:12" ht="17.100000000000001" customHeight="1" x14ac:dyDescent="0.2">
      <c r="A21" s="55" t="s">
        <v>166</v>
      </c>
      <c r="B21" s="4" t="s">
        <v>167</v>
      </c>
      <c r="C21" s="4" t="s">
        <v>168</v>
      </c>
      <c r="D21" s="56"/>
      <c r="E21" s="57">
        <v>248.05555555555549</v>
      </c>
      <c r="F21" s="2">
        <f t="shared" si="4"/>
        <v>24805.555555555547</v>
      </c>
      <c r="G21" s="2">
        <f t="shared" si="1"/>
        <v>25000</v>
      </c>
      <c r="H21" s="4" t="s">
        <v>3</v>
      </c>
      <c r="I21" s="48">
        <f t="shared" si="2"/>
        <v>26500</v>
      </c>
      <c r="J21" s="49"/>
      <c r="K21" s="50">
        <f t="shared" si="3"/>
        <v>100000</v>
      </c>
      <c r="L21" s="51"/>
    </row>
    <row r="22" spans="1:12" ht="17.100000000000001" customHeight="1" x14ac:dyDescent="0.2">
      <c r="A22" s="55" t="s">
        <v>169</v>
      </c>
      <c r="B22" s="4" t="s">
        <v>170</v>
      </c>
      <c r="C22" s="4" t="s">
        <v>171</v>
      </c>
      <c r="D22" s="4" t="s">
        <v>172</v>
      </c>
      <c r="E22" s="57">
        <v>235</v>
      </c>
      <c r="F22" s="2">
        <f t="shared" si="4"/>
        <v>23500</v>
      </c>
      <c r="G22" s="2">
        <f t="shared" si="1"/>
        <v>23500</v>
      </c>
      <c r="H22" s="4" t="s">
        <v>3</v>
      </c>
      <c r="I22" s="48">
        <f t="shared" si="2"/>
        <v>25000</v>
      </c>
      <c r="J22" s="49"/>
      <c r="K22" s="50">
        <f t="shared" si="3"/>
        <v>94000</v>
      </c>
      <c r="L22" s="51"/>
    </row>
    <row r="23" spans="1:12" ht="17.100000000000001" customHeight="1" x14ac:dyDescent="0.2">
      <c r="A23" s="55" t="s">
        <v>173</v>
      </c>
      <c r="B23" s="4" t="s">
        <v>174</v>
      </c>
      <c r="C23" s="4" t="s">
        <v>115</v>
      </c>
      <c r="D23" s="56"/>
      <c r="E23" s="57">
        <v>235</v>
      </c>
      <c r="F23" s="2">
        <f t="shared" si="4"/>
        <v>23500</v>
      </c>
      <c r="G23" s="2">
        <f t="shared" si="1"/>
        <v>23500</v>
      </c>
      <c r="H23" s="4" t="s">
        <v>3</v>
      </c>
      <c r="I23" s="48">
        <f t="shared" si="2"/>
        <v>25000</v>
      </c>
      <c r="J23" s="49"/>
      <c r="K23" s="50">
        <f t="shared" si="3"/>
        <v>94000</v>
      </c>
      <c r="L23" s="51"/>
    </row>
    <row r="24" spans="1:12" ht="25.5" customHeight="1" x14ac:dyDescent="0.2">
      <c r="A24" s="55" t="s">
        <v>175</v>
      </c>
      <c r="B24" s="4" t="s">
        <v>176</v>
      </c>
      <c r="C24" s="4" t="s">
        <v>177</v>
      </c>
      <c r="D24" s="4" t="s">
        <v>178</v>
      </c>
      <c r="E24" s="57">
        <v>225.030303030303</v>
      </c>
      <c r="F24" s="2">
        <f t="shared" si="4"/>
        <v>22503.0303030303</v>
      </c>
      <c r="G24" s="2">
        <f t="shared" si="1"/>
        <v>22500</v>
      </c>
      <c r="H24" s="4" t="s">
        <v>3</v>
      </c>
      <c r="I24" s="48">
        <f t="shared" si="2"/>
        <v>24000</v>
      </c>
      <c r="J24" s="49"/>
      <c r="K24" s="50">
        <f t="shared" si="3"/>
        <v>90000</v>
      </c>
      <c r="L24" s="51"/>
    </row>
    <row r="25" spans="1:12" ht="25.5" customHeight="1" x14ac:dyDescent="0.2">
      <c r="A25" s="55" t="s">
        <v>179</v>
      </c>
      <c r="B25" s="4" t="s">
        <v>180</v>
      </c>
      <c r="C25" s="4" t="s">
        <v>181</v>
      </c>
      <c r="D25" s="56"/>
      <c r="E25" s="57">
        <v>214.50606909430439</v>
      </c>
      <c r="F25" s="2">
        <f t="shared" si="4"/>
        <v>21450.60690943044</v>
      </c>
      <c r="G25" s="2">
        <f t="shared" si="1"/>
        <v>21500</v>
      </c>
      <c r="H25" s="4" t="s">
        <v>3</v>
      </c>
      <c r="I25" s="48">
        <f t="shared" si="2"/>
        <v>23000</v>
      </c>
      <c r="J25" s="49"/>
      <c r="K25" s="50">
        <f t="shared" si="3"/>
        <v>86000</v>
      </c>
      <c r="L25" s="51"/>
    </row>
    <row r="26" spans="1:12" ht="25.5" customHeight="1" x14ac:dyDescent="0.2">
      <c r="A26" s="55" t="s">
        <v>182</v>
      </c>
      <c r="B26" s="4" t="str">
        <f>VLOOKUP(A26,'Ranking - Women'!$F$3:$G$80,2,0)</f>
        <v>Aparna Rao</v>
      </c>
      <c r="C26" s="4" t="s">
        <v>184</v>
      </c>
      <c r="D26" s="56"/>
      <c r="E26" s="57">
        <v>172.75641025641031</v>
      </c>
      <c r="F26" s="5">
        <f t="shared" si="4"/>
        <v>17275.641025641031</v>
      </c>
      <c r="G26" s="5">
        <f t="shared" si="1"/>
        <v>17500</v>
      </c>
      <c r="H26" s="4" t="s">
        <v>3</v>
      </c>
      <c r="I26" s="48">
        <f t="shared" si="2"/>
        <v>18500</v>
      </c>
      <c r="J26" s="49"/>
      <c r="K26" s="50">
        <f t="shared" si="3"/>
        <v>70000</v>
      </c>
      <c r="L26" s="51"/>
    </row>
    <row r="27" spans="1:12" ht="25.5" customHeight="1" x14ac:dyDescent="0.2">
      <c r="A27" s="55" t="s">
        <v>101</v>
      </c>
      <c r="B27" s="4" t="str">
        <f>VLOOKUP(A27,'Ranking - Women'!$F$3:$G$80,2,0)</f>
        <v>Charu Rawat</v>
      </c>
      <c r="C27" s="4" t="s">
        <v>103</v>
      </c>
      <c r="D27" s="56"/>
      <c r="E27" s="57">
        <v>145.75</v>
      </c>
      <c r="F27" s="5">
        <f t="shared" si="4"/>
        <v>14575</v>
      </c>
      <c r="G27" s="5">
        <f t="shared" si="1"/>
        <v>14500</v>
      </c>
      <c r="H27" s="4" t="s">
        <v>4</v>
      </c>
      <c r="I27" s="48">
        <f t="shared" si="2"/>
        <v>15500</v>
      </c>
      <c r="J27" s="49"/>
      <c r="K27" s="50">
        <f t="shared" si="3"/>
        <v>58000</v>
      </c>
      <c r="L27" s="51"/>
    </row>
    <row r="28" spans="1:12" ht="17.100000000000001" customHeight="1" x14ac:dyDescent="0.2">
      <c r="A28" s="55" t="s">
        <v>185</v>
      </c>
      <c r="B28" s="4" t="s">
        <v>186</v>
      </c>
      <c r="C28" s="4" t="s">
        <v>187</v>
      </c>
      <c r="D28" s="56"/>
      <c r="E28" s="57">
        <v>137.08333333333329</v>
      </c>
      <c r="F28" s="2">
        <f t="shared" si="4"/>
        <v>13708.333333333328</v>
      </c>
      <c r="G28" s="2">
        <f t="shared" si="1"/>
        <v>13500</v>
      </c>
      <c r="H28" s="1" t="s">
        <v>4</v>
      </c>
      <c r="I28" s="48">
        <f t="shared" si="2"/>
        <v>14500</v>
      </c>
      <c r="J28" s="49"/>
      <c r="K28" s="50">
        <f t="shared" si="3"/>
        <v>54000</v>
      </c>
      <c r="L28" s="51"/>
    </row>
    <row r="29" spans="1:12" ht="17.100000000000001" customHeight="1" x14ac:dyDescent="0.2">
      <c r="A29" s="55" t="s">
        <v>67</v>
      </c>
      <c r="B29" s="4" t="str">
        <f>VLOOKUP(A29,'Ranking - Women'!$F$3:$G$80,2,0)</f>
        <v>Sindhu Kolli</v>
      </c>
      <c r="C29" s="4" t="s">
        <v>69</v>
      </c>
      <c r="D29" s="56"/>
      <c r="E29" s="57">
        <v>130.9</v>
      </c>
      <c r="F29" s="5">
        <f t="shared" si="4"/>
        <v>13090</v>
      </c>
      <c r="G29" s="5">
        <f t="shared" si="1"/>
        <v>13000</v>
      </c>
      <c r="H29" s="4" t="s">
        <v>4</v>
      </c>
      <c r="I29" s="48">
        <f t="shared" si="2"/>
        <v>14000</v>
      </c>
      <c r="J29" s="49"/>
      <c r="K29" s="50">
        <f t="shared" si="3"/>
        <v>52000</v>
      </c>
      <c r="L29" s="51"/>
    </row>
    <row r="30" spans="1:12" ht="17.100000000000001" customHeight="1" x14ac:dyDescent="0.2">
      <c r="A30" s="55" t="s">
        <v>98</v>
      </c>
      <c r="B30" s="4" t="str">
        <f>VLOOKUP(A30,'Ranking - Women'!$F$3:$G$80,2,0)</f>
        <v>Shri Nidhi</v>
      </c>
      <c r="C30" s="4" t="s">
        <v>100</v>
      </c>
      <c r="D30" s="56"/>
      <c r="E30" s="57">
        <v>124.0555555555556</v>
      </c>
      <c r="F30" s="5">
        <f t="shared" si="4"/>
        <v>12405.55555555556</v>
      </c>
      <c r="G30" s="5">
        <f t="shared" si="1"/>
        <v>12500</v>
      </c>
      <c r="H30" s="4" t="s">
        <v>4</v>
      </c>
      <c r="I30" s="48">
        <f t="shared" si="2"/>
        <v>13500</v>
      </c>
      <c r="J30" s="49"/>
      <c r="K30" s="50">
        <f t="shared" si="3"/>
        <v>50000</v>
      </c>
      <c r="L30" s="51"/>
    </row>
    <row r="31" spans="1:12" ht="17.100000000000001" customHeight="1" x14ac:dyDescent="0.2">
      <c r="A31" s="55" t="s">
        <v>116</v>
      </c>
      <c r="B31" s="4" t="s">
        <v>117</v>
      </c>
      <c r="C31" s="4" t="s">
        <v>81</v>
      </c>
      <c r="D31" s="56"/>
      <c r="E31" s="57">
        <v>119.5541958041958</v>
      </c>
      <c r="F31" s="2">
        <f t="shared" si="4"/>
        <v>11955.419580419581</v>
      </c>
      <c r="G31" s="2">
        <f t="shared" si="1"/>
        <v>12000</v>
      </c>
      <c r="H31" s="4" t="s">
        <v>4</v>
      </c>
      <c r="I31" s="48">
        <f t="shared" si="2"/>
        <v>13000</v>
      </c>
      <c r="J31" s="49"/>
      <c r="K31" s="50">
        <f t="shared" si="3"/>
        <v>48000</v>
      </c>
      <c r="L31" s="51"/>
    </row>
    <row r="32" spans="1:12" ht="17.100000000000001" customHeight="1" x14ac:dyDescent="0.2">
      <c r="A32" s="55" t="s">
        <v>188</v>
      </c>
      <c r="B32" s="4" t="s">
        <v>189</v>
      </c>
      <c r="C32" s="4" t="s">
        <v>190</v>
      </c>
      <c r="D32" s="56"/>
      <c r="E32" s="57">
        <v>117.5</v>
      </c>
      <c r="F32" s="2">
        <f t="shared" si="4"/>
        <v>11750</v>
      </c>
      <c r="G32" s="2">
        <f t="shared" si="1"/>
        <v>12000</v>
      </c>
      <c r="H32" s="4" t="s">
        <v>4</v>
      </c>
      <c r="I32" s="48">
        <f t="shared" si="2"/>
        <v>13000</v>
      </c>
      <c r="J32" s="49"/>
      <c r="K32" s="50">
        <f t="shared" si="3"/>
        <v>48000</v>
      </c>
      <c r="L32" s="51"/>
    </row>
    <row r="33" spans="1:12" ht="17.100000000000001" customHeight="1" x14ac:dyDescent="0.2">
      <c r="A33" s="55" t="s">
        <v>191</v>
      </c>
      <c r="B33" s="4" t="s">
        <v>192</v>
      </c>
      <c r="C33" s="4" t="s">
        <v>106</v>
      </c>
      <c r="D33" s="56"/>
      <c r="E33" s="57">
        <v>117.5</v>
      </c>
      <c r="F33" s="2">
        <f t="shared" si="4"/>
        <v>11750</v>
      </c>
      <c r="G33" s="2">
        <f t="shared" si="1"/>
        <v>12000</v>
      </c>
      <c r="H33" s="4" t="s">
        <v>4</v>
      </c>
      <c r="I33" s="48">
        <f t="shared" si="2"/>
        <v>13000</v>
      </c>
      <c r="J33" s="49"/>
      <c r="K33" s="50">
        <f t="shared" si="3"/>
        <v>48000</v>
      </c>
      <c r="L33" s="51"/>
    </row>
    <row r="34" spans="1:12" ht="17.100000000000001" customHeight="1" x14ac:dyDescent="0.2">
      <c r="A34" s="55" t="s">
        <v>193</v>
      </c>
      <c r="B34" s="4" t="s">
        <v>194</v>
      </c>
      <c r="C34" s="4" t="s">
        <v>115</v>
      </c>
      <c r="D34" s="56"/>
      <c r="E34" s="57">
        <v>117.5</v>
      </c>
      <c r="F34" s="2">
        <f t="shared" si="4"/>
        <v>11750</v>
      </c>
      <c r="G34" s="2">
        <f t="shared" ref="G34:G65" si="5">MROUND(F34,500)</f>
        <v>12000</v>
      </c>
      <c r="H34" s="4" t="s">
        <v>4</v>
      </c>
      <c r="I34" s="48">
        <f t="shared" ref="I34:I65" si="6">MROUND((G34*$J$1)/$L$1,500)</f>
        <v>13000</v>
      </c>
      <c r="J34" s="49"/>
      <c r="K34" s="50">
        <f t="shared" ref="K34:K65" si="7">G34*4</f>
        <v>48000</v>
      </c>
      <c r="L34" s="51"/>
    </row>
    <row r="35" spans="1:12" ht="17.100000000000001" customHeight="1" x14ac:dyDescent="0.2">
      <c r="A35" s="55" t="s">
        <v>46</v>
      </c>
      <c r="B35" s="4" t="s">
        <v>47</v>
      </c>
      <c r="C35" s="4" t="s">
        <v>48</v>
      </c>
      <c r="D35" s="56"/>
      <c r="E35" s="57">
        <v>117.5</v>
      </c>
      <c r="F35" s="2">
        <f t="shared" si="4"/>
        <v>11750</v>
      </c>
      <c r="G35" s="2">
        <f t="shared" si="5"/>
        <v>12000</v>
      </c>
      <c r="H35" s="4" t="s">
        <v>4</v>
      </c>
      <c r="I35" s="48">
        <f t="shared" si="6"/>
        <v>13000</v>
      </c>
      <c r="J35" s="49"/>
      <c r="K35" s="50">
        <f t="shared" si="7"/>
        <v>48000</v>
      </c>
      <c r="L35" s="51"/>
    </row>
    <row r="36" spans="1:12" ht="17.100000000000001" customHeight="1" x14ac:dyDescent="0.2">
      <c r="A36" s="55" t="s">
        <v>195</v>
      </c>
      <c r="B36" s="4" t="s">
        <v>196</v>
      </c>
      <c r="C36" s="4" t="s">
        <v>81</v>
      </c>
      <c r="D36" s="56"/>
      <c r="E36" s="57">
        <v>117.5</v>
      </c>
      <c r="F36" s="2">
        <f t="shared" si="4"/>
        <v>11750</v>
      </c>
      <c r="G36" s="2">
        <f t="shared" si="5"/>
        <v>12000</v>
      </c>
      <c r="H36" s="4" t="s">
        <v>4</v>
      </c>
      <c r="I36" s="48">
        <f t="shared" si="6"/>
        <v>13000</v>
      </c>
      <c r="J36" s="49"/>
      <c r="K36" s="50">
        <f t="shared" si="7"/>
        <v>48000</v>
      </c>
      <c r="L36" s="51"/>
    </row>
    <row r="37" spans="1:12" ht="17.100000000000001" customHeight="1" x14ac:dyDescent="0.2">
      <c r="A37" s="55" t="s">
        <v>197</v>
      </c>
      <c r="B37" s="4" t="s">
        <v>198</v>
      </c>
      <c r="C37" s="4" t="s">
        <v>199</v>
      </c>
      <c r="D37" s="56"/>
      <c r="E37" s="57">
        <v>117.5</v>
      </c>
      <c r="F37" s="2">
        <f t="shared" si="4"/>
        <v>11750</v>
      </c>
      <c r="G37" s="2">
        <f t="shared" si="5"/>
        <v>12000</v>
      </c>
      <c r="H37" s="4" t="s">
        <v>4</v>
      </c>
      <c r="I37" s="48">
        <f t="shared" si="6"/>
        <v>13000</v>
      </c>
      <c r="J37" s="49"/>
      <c r="K37" s="50">
        <f t="shared" si="7"/>
        <v>48000</v>
      </c>
      <c r="L37" s="51"/>
    </row>
    <row r="38" spans="1:12" ht="17.100000000000001" customHeight="1" x14ac:dyDescent="0.2">
      <c r="A38" s="55" t="s">
        <v>61</v>
      </c>
      <c r="B38" s="4" t="s">
        <v>62</v>
      </c>
      <c r="C38" s="4" t="s">
        <v>63</v>
      </c>
      <c r="D38" s="56"/>
      <c r="E38" s="57">
        <v>117.5</v>
      </c>
      <c r="F38" s="2">
        <f t="shared" si="4"/>
        <v>11750</v>
      </c>
      <c r="G38" s="2">
        <f t="shared" si="5"/>
        <v>12000</v>
      </c>
      <c r="H38" s="4" t="s">
        <v>4</v>
      </c>
      <c r="I38" s="48">
        <f t="shared" si="6"/>
        <v>13000</v>
      </c>
      <c r="J38" s="49"/>
      <c r="K38" s="50">
        <f t="shared" si="7"/>
        <v>48000</v>
      </c>
      <c r="L38" s="51"/>
    </row>
    <row r="39" spans="1:12" ht="17.100000000000001" customHeight="1" x14ac:dyDescent="0.2">
      <c r="A39" s="55" t="s">
        <v>88</v>
      </c>
      <c r="B39" s="4" t="s">
        <v>89</v>
      </c>
      <c r="C39" s="4" t="s">
        <v>87</v>
      </c>
      <c r="D39" s="4" t="s">
        <v>200</v>
      </c>
      <c r="E39" s="57">
        <v>117.5</v>
      </c>
      <c r="F39" s="2">
        <f t="shared" si="4"/>
        <v>11750</v>
      </c>
      <c r="G39" s="2">
        <f t="shared" si="5"/>
        <v>12000</v>
      </c>
      <c r="H39" s="4" t="s">
        <v>4</v>
      </c>
      <c r="I39" s="48">
        <f t="shared" si="6"/>
        <v>13000</v>
      </c>
      <c r="J39" s="49"/>
      <c r="K39" s="50">
        <f t="shared" si="7"/>
        <v>48000</v>
      </c>
      <c r="L39" s="51"/>
    </row>
    <row r="40" spans="1:12" ht="17.100000000000001" customHeight="1" x14ac:dyDescent="0.2">
      <c r="A40" s="55" t="s">
        <v>201</v>
      </c>
      <c r="B40" s="4" t="str">
        <f>VLOOKUP(A40,'Ranking - Women'!$F$3:$G$80,2,0)</f>
        <v>Sheryl Gomes</v>
      </c>
      <c r="C40" s="4" t="s">
        <v>203</v>
      </c>
      <c r="D40" s="56"/>
      <c r="E40" s="57">
        <v>118.06666666666671</v>
      </c>
      <c r="F40" s="5">
        <f t="shared" si="4"/>
        <v>11806.66666666667</v>
      </c>
      <c r="G40" s="5">
        <f t="shared" si="5"/>
        <v>12000</v>
      </c>
      <c r="H40" s="4" t="s">
        <v>4</v>
      </c>
      <c r="I40" s="48">
        <f t="shared" si="6"/>
        <v>13000</v>
      </c>
      <c r="J40" s="49"/>
      <c r="K40" s="50">
        <f t="shared" si="7"/>
        <v>48000</v>
      </c>
      <c r="L40" s="51"/>
    </row>
    <row r="41" spans="1:12" ht="25.5" customHeight="1" x14ac:dyDescent="0.2">
      <c r="A41" s="55" t="s">
        <v>58</v>
      </c>
      <c r="B41" s="4" t="s">
        <v>59</v>
      </c>
      <c r="C41" s="4" t="s">
        <v>60</v>
      </c>
      <c r="D41" s="56"/>
      <c r="E41" s="57">
        <v>116.1944444444444</v>
      </c>
      <c r="F41" s="2">
        <f t="shared" si="4"/>
        <v>11619.44444444444</v>
      </c>
      <c r="G41" s="2">
        <f t="shared" si="5"/>
        <v>11500</v>
      </c>
      <c r="H41" s="4" t="s">
        <v>4</v>
      </c>
      <c r="I41" s="48">
        <f t="shared" si="6"/>
        <v>12500</v>
      </c>
      <c r="J41" s="49"/>
      <c r="K41" s="50">
        <f t="shared" si="7"/>
        <v>46000</v>
      </c>
      <c r="L41" s="51"/>
    </row>
    <row r="42" spans="1:12" ht="17.100000000000001" customHeight="1" x14ac:dyDescent="0.2">
      <c r="A42" s="55" t="s">
        <v>204</v>
      </c>
      <c r="B42" s="4" t="str">
        <f>VLOOKUP(A42,'Ranking - Women'!$F$3:$G$80,2,0)</f>
        <v>Tulika Negi</v>
      </c>
      <c r="C42" s="4" t="s">
        <v>206</v>
      </c>
      <c r="D42" s="56"/>
      <c r="E42" s="57">
        <v>102.6666666666667</v>
      </c>
      <c r="F42" s="5">
        <f t="shared" si="4"/>
        <v>10266.66666666667</v>
      </c>
      <c r="G42" s="5">
        <f t="shared" si="5"/>
        <v>10500</v>
      </c>
      <c r="H42" s="4" t="s">
        <v>4</v>
      </c>
      <c r="I42" s="48">
        <f t="shared" si="6"/>
        <v>11000</v>
      </c>
      <c r="J42" s="49"/>
      <c r="K42" s="50">
        <f t="shared" si="7"/>
        <v>42000</v>
      </c>
      <c r="L42" s="51"/>
    </row>
    <row r="43" spans="1:12" ht="25.5" customHeight="1" x14ac:dyDescent="0.2">
      <c r="A43" s="55" t="s">
        <v>55</v>
      </c>
      <c r="B43" s="4" t="s">
        <v>56</v>
      </c>
      <c r="C43" s="4" t="s">
        <v>57</v>
      </c>
      <c r="D43" s="56"/>
      <c r="E43" s="57">
        <v>100.71428571428569</v>
      </c>
      <c r="F43" s="2">
        <f t="shared" ref="F43:F74" si="8">E43*100</f>
        <v>10071.428571428569</v>
      </c>
      <c r="G43" s="2">
        <f t="shared" si="5"/>
        <v>10000</v>
      </c>
      <c r="H43" s="4" t="s">
        <v>4</v>
      </c>
      <c r="I43" s="48">
        <f t="shared" si="6"/>
        <v>10500</v>
      </c>
      <c r="J43" s="49"/>
      <c r="K43" s="50">
        <f t="shared" si="7"/>
        <v>40000</v>
      </c>
      <c r="L43" s="51"/>
    </row>
    <row r="44" spans="1:12" ht="17.100000000000001" customHeight="1" x14ac:dyDescent="0.2">
      <c r="A44" s="55" t="s">
        <v>70</v>
      </c>
      <c r="B44" s="4" t="s">
        <v>71</v>
      </c>
      <c r="C44" s="4" t="s">
        <v>72</v>
      </c>
      <c r="D44" s="56"/>
      <c r="E44" s="57">
        <v>99.696969696969688</v>
      </c>
      <c r="F44" s="2">
        <f t="shared" si="8"/>
        <v>9969.6969696969682</v>
      </c>
      <c r="G44" s="2">
        <f t="shared" si="5"/>
        <v>10000</v>
      </c>
      <c r="H44" s="4" t="s">
        <v>4</v>
      </c>
      <c r="I44" s="48">
        <f t="shared" si="6"/>
        <v>10500</v>
      </c>
      <c r="J44" s="49"/>
      <c r="K44" s="50">
        <f t="shared" si="7"/>
        <v>40000</v>
      </c>
      <c r="L44" s="51"/>
    </row>
    <row r="45" spans="1:12" ht="17.100000000000001" customHeight="1" x14ac:dyDescent="0.2">
      <c r="A45" s="55" t="s">
        <v>73</v>
      </c>
      <c r="B45" s="4" t="s">
        <v>74</v>
      </c>
      <c r="C45" s="4" t="s">
        <v>75</v>
      </c>
      <c r="D45" s="56"/>
      <c r="E45" s="57">
        <v>97.916666666666657</v>
      </c>
      <c r="F45" s="2">
        <f t="shared" si="8"/>
        <v>9791.6666666666661</v>
      </c>
      <c r="G45" s="5">
        <f t="shared" si="5"/>
        <v>10000</v>
      </c>
      <c r="H45" s="4" t="s">
        <v>4</v>
      </c>
      <c r="I45" s="48">
        <f t="shared" si="6"/>
        <v>10500</v>
      </c>
      <c r="J45" s="49"/>
      <c r="K45" s="50">
        <f t="shared" si="7"/>
        <v>40000</v>
      </c>
      <c r="L45" s="51"/>
    </row>
    <row r="46" spans="1:12" ht="17.100000000000001" customHeight="1" x14ac:dyDescent="0.2">
      <c r="A46" s="55" t="s">
        <v>207</v>
      </c>
      <c r="B46" s="4" t="s">
        <v>208</v>
      </c>
      <c r="C46" s="4" t="s">
        <v>209</v>
      </c>
      <c r="D46" s="4" t="s">
        <v>126</v>
      </c>
      <c r="E46" s="57">
        <v>93.020833333333329</v>
      </c>
      <c r="F46" s="2">
        <f t="shared" si="8"/>
        <v>9302.0833333333321</v>
      </c>
      <c r="G46" s="2">
        <f t="shared" si="5"/>
        <v>9500</v>
      </c>
      <c r="H46" s="4" t="s">
        <v>4</v>
      </c>
      <c r="I46" s="48">
        <f t="shared" si="6"/>
        <v>10000</v>
      </c>
      <c r="J46" s="49"/>
      <c r="K46" s="50">
        <f t="shared" si="7"/>
        <v>38000</v>
      </c>
      <c r="L46" s="51"/>
    </row>
    <row r="47" spans="1:12" ht="17.100000000000001" customHeight="1" x14ac:dyDescent="0.2">
      <c r="A47" s="55" t="s">
        <v>210</v>
      </c>
      <c r="B47" s="4" t="s">
        <v>211</v>
      </c>
      <c r="C47" s="4" t="s">
        <v>212</v>
      </c>
      <c r="D47" s="56"/>
      <c r="E47" s="57">
        <v>92.321428571428569</v>
      </c>
      <c r="F47" s="2">
        <f t="shared" si="8"/>
        <v>9232.1428571428569</v>
      </c>
      <c r="G47" s="2">
        <f t="shared" si="5"/>
        <v>9000</v>
      </c>
      <c r="H47" s="4" t="s">
        <v>4</v>
      </c>
      <c r="I47" s="48">
        <f t="shared" si="6"/>
        <v>9500</v>
      </c>
      <c r="J47" s="49"/>
      <c r="K47" s="50">
        <f t="shared" si="7"/>
        <v>36000</v>
      </c>
      <c r="L47" s="51"/>
    </row>
    <row r="48" spans="1:12" ht="25.5" customHeight="1" x14ac:dyDescent="0.2">
      <c r="A48" s="55" t="s">
        <v>213</v>
      </c>
      <c r="B48" s="4" t="s">
        <v>214</v>
      </c>
      <c r="C48" s="4" t="s">
        <v>215</v>
      </c>
      <c r="D48" s="56"/>
      <c r="E48" s="57">
        <v>92.321428571428569</v>
      </c>
      <c r="F48" s="2">
        <f t="shared" si="8"/>
        <v>9232.1428571428569</v>
      </c>
      <c r="G48" s="2">
        <f t="shared" si="5"/>
        <v>9000</v>
      </c>
      <c r="H48" s="4" t="s">
        <v>4</v>
      </c>
      <c r="I48" s="48">
        <f t="shared" si="6"/>
        <v>9500</v>
      </c>
      <c r="J48" s="49"/>
      <c r="K48" s="50">
        <f t="shared" si="7"/>
        <v>36000</v>
      </c>
      <c r="L48" s="51"/>
    </row>
    <row r="49" spans="1:12" ht="17.100000000000001" customHeight="1" x14ac:dyDescent="0.2">
      <c r="A49" s="55" t="s">
        <v>216</v>
      </c>
      <c r="B49" s="4" t="s">
        <v>217</v>
      </c>
      <c r="C49" s="4" t="s">
        <v>218</v>
      </c>
      <c r="D49" s="56"/>
      <c r="E49" s="57">
        <v>91.388888888888886</v>
      </c>
      <c r="F49" s="2">
        <f t="shared" si="8"/>
        <v>9138.8888888888887</v>
      </c>
      <c r="G49" s="2">
        <f t="shared" si="5"/>
        <v>9000</v>
      </c>
      <c r="H49" s="4" t="s">
        <v>4</v>
      </c>
      <c r="I49" s="48">
        <f t="shared" si="6"/>
        <v>9500</v>
      </c>
      <c r="J49" s="49"/>
      <c r="K49" s="50">
        <f t="shared" si="7"/>
        <v>36000</v>
      </c>
      <c r="L49" s="51"/>
    </row>
    <row r="50" spans="1:12" ht="17.100000000000001" customHeight="1" x14ac:dyDescent="0.2">
      <c r="A50" s="55" t="s">
        <v>219</v>
      </c>
      <c r="B50" s="4" t="str">
        <f>VLOOKUP(A50,'Ranking - Women'!$F$3:$G$80,2,0)</f>
        <v>Swati Gupta</v>
      </c>
      <c r="C50" s="4" t="s">
        <v>221</v>
      </c>
      <c r="D50" s="56"/>
      <c r="E50" s="57">
        <v>92.4</v>
      </c>
      <c r="F50" s="5">
        <f t="shared" si="8"/>
        <v>9240</v>
      </c>
      <c r="G50" s="5">
        <f t="shared" si="5"/>
        <v>9000</v>
      </c>
      <c r="H50" s="4" t="s">
        <v>4</v>
      </c>
      <c r="I50" s="48">
        <f t="shared" si="6"/>
        <v>9500</v>
      </c>
      <c r="J50" s="49"/>
      <c r="K50" s="50">
        <f t="shared" si="7"/>
        <v>36000</v>
      </c>
      <c r="L50" s="51"/>
    </row>
    <row r="51" spans="1:12" ht="17.100000000000001" customHeight="1" x14ac:dyDescent="0.2">
      <c r="A51" s="55" t="s">
        <v>222</v>
      </c>
      <c r="B51" s="4" t="s">
        <v>223</v>
      </c>
      <c r="C51" s="4" t="s">
        <v>224</v>
      </c>
      <c r="D51" s="56"/>
      <c r="E51" s="57">
        <v>84.861111111111114</v>
      </c>
      <c r="F51" s="2">
        <f t="shared" si="8"/>
        <v>8486.1111111111113</v>
      </c>
      <c r="G51" s="2">
        <f t="shared" si="5"/>
        <v>8500</v>
      </c>
      <c r="H51" s="4" t="s">
        <v>4</v>
      </c>
      <c r="I51" s="48">
        <f t="shared" si="6"/>
        <v>9000</v>
      </c>
      <c r="J51" s="49"/>
      <c r="K51" s="50">
        <f t="shared" si="7"/>
        <v>34000</v>
      </c>
      <c r="L51" s="51"/>
    </row>
    <row r="52" spans="1:12" ht="25.5" customHeight="1" x14ac:dyDescent="0.2">
      <c r="A52" s="55" t="s">
        <v>225</v>
      </c>
      <c r="B52" s="4" t="str">
        <f>VLOOKUP(A52,'Ranking - Women'!$F$3:$G$80,2,0)</f>
        <v>Afreen Farhan</v>
      </c>
      <c r="C52" s="4" t="s">
        <v>227</v>
      </c>
      <c r="D52" s="56"/>
      <c r="E52" s="57">
        <v>85.983333333333334</v>
      </c>
      <c r="F52" s="5">
        <f t="shared" si="8"/>
        <v>8598.3333333333339</v>
      </c>
      <c r="G52" s="5">
        <f t="shared" si="5"/>
        <v>8500</v>
      </c>
      <c r="H52" s="4" t="s">
        <v>4</v>
      </c>
      <c r="I52" s="48">
        <f t="shared" si="6"/>
        <v>9000</v>
      </c>
      <c r="J52" s="49"/>
      <c r="K52" s="50">
        <f t="shared" si="7"/>
        <v>34000</v>
      </c>
      <c r="L52" s="51"/>
    </row>
    <row r="53" spans="1:12" ht="17.100000000000001" customHeight="1" x14ac:dyDescent="0.2">
      <c r="A53" s="55" t="s">
        <v>90</v>
      </c>
      <c r="B53" s="4" t="s">
        <v>91</v>
      </c>
      <c r="C53" s="4" t="s">
        <v>92</v>
      </c>
      <c r="D53" s="56"/>
      <c r="E53" s="57">
        <v>80.571428571428569</v>
      </c>
      <c r="F53" s="2">
        <f t="shared" si="8"/>
        <v>8057.1428571428569</v>
      </c>
      <c r="G53" s="2">
        <f t="shared" si="5"/>
        <v>8000</v>
      </c>
      <c r="H53" s="4" t="s">
        <v>4</v>
      </c>
      <c r="I53" s="48">
        <f t="shared" si="6"/>
        <v>8500</v>
      </c>
      <c r="J53" s="49"/>
      <c r="K53" s="50">
        <f t="shared" si="7"/>
        <v>32000</v>
      </c>
      <c r="L53" s="51"/>
    </row>
    <row r="54" spans="1:12" ht="17.100000000000001" customHeight="1" x14ac:dyDescent="0.2">
      <c r="A54" s="55" t="s">
        <v>93</v>
      </c>
      <c r="B54" s="4" t="s">
        <v>94</v>
      </c>
      <c r="C54" s="4" t="s">
        <v>63</v>
      </c>
      <c r="D54" s="56"/>
      <c r="E54" s="57">
        <v>78.333333333333329</v>
      </c>
      <c r="F54" s="2">
        <f t="shared" si="8"/>
        <v>7833.333333333333</v>
      </c>
      <c r="G54" s="2">
        <f t="shared" si="5"/>
        <v>8000</v>
      </c>
      <c r="H54" s="4" t="s">
        <v>4</v>
      </c>
      <c r="I54" s="48">
        <f t="shared" si="6"/>
        <v>8500</v>
      </c>
      <c r="J54" s="49"/>
      <c r="K54" s="50">
        <f t="shared" si="7"/>
        <v>32000</v>
      </c>
      <c r="L54" s="51"/>
    </row>
    <row r="55" spans="1:12" ht="17.100000000000001" customHeight="1" x14ac:dyDescent="0.2">
      <c r="A55" s="55" t="s">
        <v>228</v>
      </c>
      <c r="B55" s="4" t="s">
        <v>229</v>
      </c>
      <c r="C55" s="4" t="s">
        <v>112</v>
      </c>
      <c r="D55" s="56"/>
      <c r="E55" s="57">
        <v>78.333333333333329</v>
      </c>
      <c r="F55" s="2">
        <f t="shared" si="8"/>
        <v>7833.333333333333</v>
      </c>
      <c r="G55" s="2">
        <f t="shared" si="5"/>
        <v>8000</v>
      </c>
      <c r="H55" s="4" t="s">
        <v>4</v>
      </c>
      <c r="I55" s="48">
        <f t="shared" si="6"/>
        <v>8500</v>
      </c>
      <c r="J55" s="49"/>
      <c r="K55" s="50">
        <f t="shared" si="7"/>
        <v>32000</v>
      </c>
      <c r="L55" s="51"/>
    </row>
    <row r="56" spans="1:12" ht="17.100000000000001" customHeight="1" x14ac:dyDescent="0.2">
      <c r="A56" s="55" t="s">
        <v>85</v>
      </c>
      <c r="B56" s="4" t="s">
        <v>86</v>
      </c>
      <c r="C56" s="4" t="s">
        <v>87</v>
      </c>
      <c r="D56" s="56"/>
      <c r="E56" s="57">
        <v>78.333333333333329</v>
      </c>
      <c r="F56" s="2">
        <f t="shared" si="8"/>
        <v>7833.333333333333</v>
      </c>
      <c r="G56" s="2">
        <f t="shared" si="5"/>
        <v>8000</v>
      </c>
      <c r="H56" s="4" t="s">
        <v>4</v>
      </c>
      <c r="I56" s="48">
        <f t="shared" si="6"/>
        <v>8500</v>
      </c>
      <c r="J56" s="49"/>
      <c r="K56" s="50">
        <f t="shared" si="7"/>
        <v>32000</v>
      </c>
      <c r="L56" s="51"/>
    </row>
    <row r="57" spans="1:12" ht="17.100000000000001" customHeight="1" x14ac:dyDescent="0.2">
      <c r="A57" s="55" t="s">
        <v>230</v>
      </c>
      <c r="B57" s="4" t="s">
        <v>231</v>
      </c>
      <c r="C57" s="4" t="s">
        <v>232</v>
      </c>
      <c r="D57" s="56"/>
      <c r="E57" s="57">
        <v>75.51102941176471</v>
      </c>
      <c r="F57" s="2">
        <f t="shared" si="8"/>
        <v>7551.1029411764712</v>
      </c>
      <c r="G57" s="2">
        <f t="shared" si="5"/>
        <v>7500</v>
      </c>
      <c r="H57" s="4" t="s">
        <v>4</v>
      </c>
      <c r="I57" s="48">
        <f t="shared" si="6"/>
        <v>8000</v>
      </c>
      <c r="J57" s="49"/>
      <c r="K57" s="50">
        <f t="shared" si="7"/>
        <v>30000</v>
      </c>
      <c r="L57" s="51"/>
    </row>
    <row r="58" spans="1:12" ht="17.100000000000001" customHeight="1" x14ac:dyDescent="0.2">
      <c r="A58" s="55" t="s">
        <v>233</v>
      </c>
      <c r="B58" s="4" t="s">
        <v>234</v>
      </c>
      <c r="C58" s="4" t="s">
        <v>235</v>
      </c>
      <c r="D58" s="4" t="s">
        <v>236</v>
      </c>
      <c r="E58" s="57">
        <v>74.416666666666671</v>
      </c>
      <c r="F58" s="2">
        <f t="shared" si="8"/>
        <v>7441.666666666667</v>
      </c>
      <c r="G58" s="2">
        <f t="shared" si="5"/>
        <v>7500</v>
      </c>
      <c r="H58" s="4" t="s">
        <v>4</v>
      </c>
      <c r="I58" s="48">
        <f t="shared" si="6"/>
        <v>8000</v>
      </c>
      <c r="J58" s="49"/>
      <c r="K58" s="50">
        <f t="shared" si="7"/>
        <v>30000</v>
      </c>
      <c r="L58" s="51"/>
    </row>
    <row r="59" spans="1:12" ht="17.100000000000001" customHeight="1" x14ac:dyDescent="0.2">
      <c r="A59" s="55" t="s">
        <v>237</v>
      </c>
      <c r="B59" s="4" t="s">
        <v>238</v>
      </c>
      <c r="C59" s="4" t="s">
        <v>239</v>
      </c>
      <c r="D59" s="56"/>
      <c r="E59" s="57">
        <v>72.738095238095241</v>
      </c>
      <c r="F59" s="2">
        <f t="shared" si="8"/>
        <v>7273.8095238095239</v>
      </c>
      <c r="G59" s="2">
        <f t="shared" si="5"/>
        <v>7500</v>
      </c>
      <c r="H59" s="4" t="s">
        <v>4</v>
      </c>
      <c r="I59" s="48">
        <f t="shared" si="6"/>
        <v>8000</v>
      </c>
      <c r="J59" s="49"/>
      <c r="K59" s="50">
        <f t="shared" si="7"/>
        <v>30000</v>
      </c>
      <c r="L59" s="51"/>
    </row>
    <row r="60" spans="1:12" ht="17.100000000000001" customHeight="1" x14ac:dyDescent="0.2">
      <c r="A60" s="55" t="s">
        <v>113</v>
      </c>
      <c r="B60" s="4" t="str">
        <f>VLOOKUP(A60,'Ranking - Women'!$F$3:$G$80,2,0)</f>
        <v>Shreya Agrawal</v>
      </c>
      <c r="C60" s="4" t="s">
        <v>115</v>
      </c>
      <c r="D60" s="56"/>
      <c r="E60" s="57">
        <v>77</v>
      </c>
      <c r="F60" s="5">
        <f t="shared" si="8"/>
        <v>7700</v>
      </c>
      <c r="G60" s="5">
        <f t="shared" si="5"/>
        <v>7500</v>
      </c>
      <c r="H60" s="4" t="s">
        <v>4</v>
      </c>
      <c r="I60" s="48">
        <f t="shared" si="6"/>
        <v>8000</v>
      </c>
      <c r="J60" s="49"/>
      <c r="K60" s="50">
        <f t="shared" si="7"/>
        <v>30000</v>
      </c>
      <c r="L60" s="51"/>
    </row>
    <row r="61" spans="1:12" ht="17.100000000000001" customHeight="1" x14ac:dyDescent="0.2">
      <c r="A61" s="55" t="s">
        <v>240</v>
      </c>
      <c r="B61" s="4" t="str">
        <f>VLOOKUP(A61,'Ranking - Women'!$F$3:$G$80,2,0)</f>
        <v>Divina Bajpai</v>
      </c>
      <c r="C61" s="4" t="s">
        <v>242</v>
      </c>
      <c r="D61" s="56"/>
      <c r="E61" s="57">
        <v>77</v>
      </c>
      <c r="F61" s="5">
        <f t="shared" si="8"/>
        <v>7700</v>
      </c>
      <c r="G61" s="5">
        <f t="shared" si="5"/>
        <v>7500</v>
      </c>
      <c r="H61" s="4" t="s">
        <v>4</v>
      </c>
      <c r="I61" s="48">
        <f t="shared" si="6"/>
        <v>8000</v>
      </c>
      <c r="J61" s="49"/>
      <c r="K61" s="50">
        <f t="shared" si="7"/>
        <v>30000</v>
      </c>
      <c r="L61" s="51"/>
    </row>
    <row r="62" spans="1:12" ht="17.100000000000001" customHeight="1" x14ac:dyDescent="0.2">
      <c r="A62" s="55" t="s">
        <v>109</v>
      </c>
      <c r="B62" s="4" t="str">
        <f>VLOOKUP(A62,'Ranking - Women'!$F$3:$G$80,2,0)</f>
        <v>Uttama Swaroop</v>
      </c>
      <c r="C62" s="4" t="s">
        <v>87</v>
      </c>
      <c r="D62" s="56"/>
      <c r="E62" s="57">
        <v>77</v>
      </c>
      <c r="F62" s="5">
        <f t="shared" si="8"/>
        <v>7700</v>
      </c>
      <c r="G62" s="5">
        <f t="shared" si="5"/>
        <v>7500</v>
      </c>
      <c r="H62" s="4" t="s">
        <v>4</v>
      </c>
      <c r="I62" s="48">
        <f t="shared" si="6"/>
        <v>8000</v>
      </c>
      <c r="J62" s="49"/>
      <c r="K62" s="50">
        <f t="shared" si="7"/>
        <v>30000</v>
      </c>
      <c r="L62" s="51"/>
    </row>
    <row r="63" spans="1:12" ht="17.100000000000001" customHeight="1" x14ac:dyDescent="0.2">
      <c r="A63" s="55" t="s">
        <v>244</v>
      </c>
      <c r="B63" s="4" t="s">
        <v>245</v>
      </c>
      <c r="C63" s="4" t="s">
        <v>246</v>
      </c>
      <c r="D63" s="56"/>
      <c r="E63" s="57">
        <v>71.118421052631575</v>
      </c>
      <c r="F63" s="2">
        <f t="shared" si="8"/>
        <v>7111.8421052631575</v>
      </c>
      <c r="G63" s="2">
        <f t="shared" si="5"/>
        <v>7000</v>
      </c>
      <c r="H63" s="4" t="s">
        <v>4</v>
      </c>
      <c r="I63" s="48">
        <f t="shared" si="6"/>
        <v>7500</v>
      </c>
      <c r="J63" s="49"/>
      <c r="K63" s="50">
        <f t="shared" si="7"/>
        <v>28000</v>
      </c>
      <c r="L63" s="51"/>
    </row>
    <row r="64" spans="1:12" ht="17.100000000000001" customHeight="1" x14ac:dyDescent="0.2">
      <c r="A64" s="55" t="s">
        <v>64</v>
      </c>
      <c r="B64" s="4" t="str">
        <f>VLOOKUP(A64,'Ranking - Women'!$F$3:$G$80,2,0)</f>
        <v>Chrys Kattirisetty</v>
      </c>
      <c r="C64" s="4" t="s">
        <v>66</v>
      </c>
      <c r="D64" s="56"/>
      <c r="E64" s="57">
        <v>71.166666666666671</v>
      </c>
      <c r="F64" s="5">
        <f t="shared" si="8"/>
        <v>7116.666666666667</v>
      </c>
      <c r="G64" s="5">
        <f t="shared" si="5"/>
        <v>7000</v>
      </c>
      <c r="H64" s="4" t="s">
        <v>4</v>
      </c>
      <c r="I64" s="48">
        <f t="shared" si="6"/>
        <v>7500</v>
      </c>
      <c r="J64" s="49"/>
      <c r="K64" s="50">
        <f t="shared" si="7"/>
        <v>28000</v>
      </c>
      <c r="L64" s="51"/>
    </row>
    <row r="65" spans="1:12" ht="17.100000000000001" customHeight="1" x14ac:dyDescent="0.2">
      <c r="A65" s="55" t="s">
        <v>247</v>
      </c>
      <c r="B65" s="4" t="s">
        <v>248</v>
      </c>
      <c r="C65" s="4" t="s">
        <v>249</v>
      </c>
      <c r="D65" s="4" t="s">
        <v>250</v>
      </c>
      <c r="E65" s="57">
        <v>66.33585164835165</v>
      </c>
      <c r="F65" s="2">
        <f t="shared" si="8"/>
        <v>6633.5851648351654</v>
      </c>
      <c r="G65" s="2">
        <f t="shared" si="5"/>
        <v>6500</v>
      </c>
      <c r="H65" s="4" t="s">
        <v>4</v>
      </c>
      <c r="I65" s="48">
        <f t="shared" si="6"/>
        <v>7000</v>
      </c>
      <c r="J65" s="49"/>
      <c r="K65" s="50">
        <f t="shared" si="7"/>
        <v>26000</v>
      </c>
      <c r="L65" s="51"/>
    </row>
    <row r="66" spans="1:12" ht="17.100000000000001" customHeight="1" x14ac:dyDescent="0.2">
      <c r="A66" s="55" t="s">
        <v>251</v>
      </c>
      <c r="B66" s="4" t="s">
        <v>252</v>
      </c>
      <c r="C66" s="4" t="s">
        <v>253</v>
      </c>
      <c r="D66" s="56"/>
      <c r="E66" s="57">
        <v>65.74404761904762</v>
      </c>
      <c r="F66" s="2">
        <f t="shared" si="8"/>
        <v>6574.4047619047624</v>
      </c>
      <c r="G66" s="2">
        <f t="shared" ref="G66:G97" si="9">MROUND(F66,500)</f>
        <v>6500</v>
      </c>
      <c r="H66" s="4" t="s">
        <v>4</v>
      </c>
      <c r="I66" s="48">
        <f t="shared" ref="I66:I97" si="10">MROUND((G66*$J$1)/$L$1,500)</f>
        <v>7000</v>
      </c>
      <c r="J66" s="49"/>
      <c r="K66" s="50">
        <f t="shared" ref="K66:K97" si="11">G66*4</f>
        <v>26000</v>
      </c>
      <c r="L66" s="51"/>
    </row>
    <row r="67" spans="1:12" ht="17.100000000000001" customHeight="1" x14ac:dyDescent="0.2">
      <c r="A67" s="55" t="s">
        <v>254</v>
      </c>
      <c r="B67" s="4" t="s">
        <v>255</v>
      </c>
      <c r="C67" s="4" t="s">
        <v>256</v>
      </c>
      <c r="D67" s="56"/>
      <c r="E67" s="57">
        <v>65.277777777777771</v>
      </c>
      <c r="F67" s="2">
        <f t="shared" si="8"/>
        <v>6527.7777777777774</v>
      </c>
      <c r="G67" s="2">
        <f t="shared" si="9"/>
        <v>6500</v>
      </c>
      <c r="H67" s="4" t="s">
        <v>4</v>
      </c>
      <c r="I67" s="48">
        <f t="shared" si="10"/>
        <v>7000</v>
      </c>
      <c r="J67" s="49"/>
      <c r="K67" s="50">
        <f t="shared" si="11"/>
        <v>26000</v>
      </c>
      <c r="L67" s="51"/>
    </row>
    <row r="68" spans="1:12" ht="17.100000000000001" customHeight="1" x14ac:dyDescent="0.2">
      <c r="A68" s="55" t="s">
        <v>257</v>
      </c>
      <c r="B68" s="4" t="s">
        <v>258</v>
      </c>
      <c r="C68" s="4" t="s">
        <v>187</v>
      </c>
      <c r="D68" s="56"/>
      <c r="E68" s="57">
        <v>60.82352941176471</v>
      </c>
      <c r="F68" s="2">
        <f t="shared" si="8"/>
        <v>6082.3529411764712</v>
      </c>
      <c r="G68" s="2">
        <f t="shared" si="9"/>
        <v>6000</v>
      </c>
      <c r="H68" s="4" t="s">
        <v>4</v>
      </c>
      <c r="I68" s="48">
        <f t="shared" si="10"/>
        <v>6500</v>
      </c>
      <c r="J68" s="49"/>
      <c r="K68" s="50">
        <f t="shared" si="11"/>
        <v>24000</v>
      </c>
      <c r="L68" s="51"/>
    </row>
    <row r="69" spans="1:12" ht="17.100000000000001" customHeight="1" x14ac:dyDescent="0.2">
      <c r="A69" s="55" t="s">
        <v>259</v>
      </c>
      <c r="B69" s="4" t="s">
        <v>260</v>
      </c>
      <c r="C69" s="4" t="s">
        <v>242</v>
      </c>
      <c r="D69" s="56"/>
      <c r="E69" s="57">
        <v>58.75</v>
      </c>
      <c r="F69" s="2">
        <f t="shared" si="8"/>
        <v>5875</v>
      </c>
      <c r="G69" s="2">
        <f t="shared" si="9"/>
        <v>6000</v>
      </c>
      <c r="H69" s="4" t="s">
        <v>4</v>
      </c>
      <c r="I69" s="48">
        <f t="shared" si="10"/>
        <v>6500</v>
      </c>
      <c r="J69" s="49"/>
      <c r="K69" s="50">
        <f t="shared" si="11"/>
        <v>24000</v>
      </c>
      <c r="L69" s="51"/>
    </row>
    <row r="70" spans="1:12" ht="17.100000000000001" customHeight="1" x14ac:dyDescent="0.2">
      <c r="A70" s="55" t="s">
        <v>261</v>
      </c>
      <c r="B70" s="4" t="s">
        <v>262</v>
      </c>
      <c r="C70" s="4" t="s">
        <v>199</v>
      </c>
      <c r="D70" s="56"/>
      <c r="E70" s="57">
        <v>58.75</v>
      </c>
      <c r="F70" s="2">
        <f t="shared" si="8"/>
        <v>5875</v>
      </c>
      <c r="G70" s="2">
        <f t="shared" si="9"/>
        <v>6000</v>
      </c>
      <c r="H70" s="4" t="s">
        <v>4</v>
      </c>
      <c r="I70" s="48">
        <f t="shared" si="10"/>
        <v>6500</v>
      </c>
      <c r="J70" s="49"/>
      <c r="K70" s="50">
        <f t="shared" si="11"/>
        <v>24000</v>
      </c>
      <c r="L70" s="51"/>
    </row>
    <row r="71" spans="1:12" ht="17.100000000000001" customHeight="1" x14ac:dyDescent="0.2">
      <c r="A71" s="55" t="s">
        <v>263</v>
      </c>
      <c r="B71" s="4" t="s">
        <v>264</v>
      </c>
      <c r="C71" s="4" t="s">
        <v>63</v>
      </c>
      <c r="D71" s="4" t="s">
        <v>265</v>
      </c>
      <c r="E71" s="57">
        <v>58.75</v>
      </c>
      <c r="F71" s="2">
        <f t="shared" si="8"/>
        <v>5875</v>
      </c>
      <c r="G71" s="2">
        <f t="shared" si="9"/>
        <v>6000</v>
      </c>
      <c r="H71" s="4" t="s">
        <v>4</v>
      </c>
      <c r="I71" s="48">
        <f t="shared" si="10"/>
        <v>6500</v>
      </c>
      <c r="J71" s="49"/>
      <c r="K71" s="50">
        <f t="shared" si="11"/>
        <v>24000</v>
      </c>
      <c r="L71" s="51"/>
    </row>
    <row r="72" spans="1:12" ht="17.100000000000001" customHeight="1" x14ac:dyDescent="0.2">
      <c r="A72" s="55" t="s">
        <v>49</v>
      </c>
      <c r="B72" s="4" t="s">
        <v>50</v>
      </c>
      <c r="C72" s="4" t="s">
        <v>51</v>
      </c>
      <c r="D72" s="56"/>
      <c r="E72" s="57">
        <v>58.75</v>
      </c>
      <c r="F72" s="2">
        <f t="shared" si="8"/>
        <v>5875</v>
      </c>
      <c r="G72" s="2">
        <f t="shared" si="9"/>
        <v>6000</v>
      </c>
      <c r="H72" s="4" t="s">
        <v>4</v>
      </c>
      <c r="I72" s="48">
        <f t="shared" si="10"/>
        <v>6500</v>
      </c>
      <c r="J72" s="49"/>
      <c r="K72" s="50">
        <f t="shared" si="11"/>
        <v>24000</v>
      </c>
      <c r="L72" s="51"/>
    </row>
    <row r="73" spans="1:12" ht="17.100000000000001" customHeight="1" x14ac:dyDescent="0.2">
      <c r="A73" s="55" t="s">
        <v>266</v>
      </c>
      <c r="B73" s="4" t="s">
        <v>267</v>
      </c>
      <c r="C73" s="4" t="s">
        <v>81</v>
      </c>
      <c r="D73" s="4" t="s">
        <v>268</v>
      </c>
      <c r="E73" s="57">
        <v>58.75</v>
      </c>
      <c r="F73" s="2">
        <f t="shared" si="8"/>
        <v>5875</v>
      </c>
      <c r="G73" s="2">
        <f t="shared" si="9"/>
        <v>6000</v>
      </c>
      <c r="H73" s="4" t="s">
        <v>4</v>
      </c>
      <c r="I73" s="48">
        <f t="shared" si="10"/>
        <v>6500</v>
      </c>
      <c r="J73" s="49"/>
      <c r="K73" s="50">
        <f t="shared" si="11"/>
        <v>24000</v>
      </c>
      <c r="L73" s="51"/>
    </row>
    <row r="74" spans="1:12" ht="17.100000000000001" customHeight="1" x14ac:dyDescent="0.2">
      <c r="A74" s="55" t="s">
        <v>269</v>
      </c>
      <c r="B74" s="4" t="s">
        <v>270</v>
      </c>
      <c r="C74" s="4" t="s">
        <v>271</v>
      </c>
      <c r="D74" s="56"/>
      <c r="E74" s="57">
        <v>55.486111111111107</v>
      </c>
      <c r="F74" s="2">
        <f t="shared" si="8"/>
        <v>5548.6111111111104</v>
      </c>
      <c r="G74" s="2">
        <f t="shared" si="9"/>
        <v>5500</v>
      </c>
      <c r="H74" s="4" t="s">
        <v>4</v>
      </c>
      <c r="I74" s="48">
        <f t="shared" si="10"/>
        <v>6000</v>
      </c>
      <c r="J74" s="49"/>
      <c r="K74" s="50">
        <f t="shared" si="11"/>
        <v>22000</v>
      </c>
      <c r="L74" s="51"/>
    </row>
    <row r="75" spans="1:12" ht="17.100000000000001" customHeight="1" x14ac:dyDescent="0.2">
      <c r="A75" s="55" t="s">
        <v>272</v>
      </c>
      <c r="B75" s="4" t="s">
        <v>273</v>
      </c>
      <c r="C75" s="4" t="s">
        <v>274</v>
      </c>
      <c r="D75" s="56"/>
      <c r="E75" s="57">
        <v>53.854166666666657</v>
      </c>
      <c r="F75" s="2">
        <f t="shared" ref="F75:F106" si="12">E75*100</f>
        <v>5385.4166666666661</v>
      </c>
      <c r="G75" s="2">
        <f t="shared" si="9"/>
        <v>5500</v>
      </c>
      <c r="H75" s="4" t="s">
        <v>4</v>
      </c>
      <c r="I75" s="48">
        <f t="shared" si="10"/>
        <v>6000</v>
      </c>
      <c r="J75" s="49"/>
      <c r="K75" s="50">
        <f t="shared" si="11"/>
        <v>22000</v>
      </c>
      <c r="L75" s="51"/>
    </row>
    <row r="76" spans="1:12" ht="17.100000000000001" customHeight="1" x14ac:dyDescent="0.2">
      <c r="A76" s="55" t="s">
        <v>275</v>
      </c>
      <c r="B76" s="4" t="s">
        <v>276</v>
      </c>
      <c r="C76" s="4" t="s">
        <v>277</v>
      </c>
      <c r="D76" s="56"/>
      <c r="E76" s="57">
        <v>53.154761904761898</v>
      </c>
      <c r="F76" s="2">
        <f t="shared" si="12"/>
        <v>5315.4761904761899</v>
      </c>
      <c r="G76" s="2">
        <f t="shared" si="9"/>
        <v>5500</v>
      </c>
      <c r="H76" s="4" t="s">
        <v>4</v>
      </c>
      <c r="I76" s="48">
        <f t="shared" si="10"/>
        <v>6000</v>
      </c>
      <c r="J76" s="49"/>
      <c r="K76" s="50">
        <f t="shared" si="11"/>
        <v>22000</v>
      </c>
      <c r="L76" s="51"/>
    </row>
    <row r="77" spans="1:12" ht="17.100000000000001" customHeight="1" x14ac:dyDescent="0.2">
      <c r="A77" s="55" t="s">
        <v>76</v>
      </c>
      <c r="B77" s="4" t="str">
        <f>VLOOKUP(A77,'Ranking - Women'!$F$3:$G$80,2,0)</f>
        <v>Priyanka Masne</v>
      </c>
      <c r="C77" s="4" t="s">
        <v>78</v>
      </c>
      <c r="D77" s="56"/>
      <c r="E77" s="57">
        <v>53.9</v>
      </c>
      <c r="F77" s="5">
        <f t="shared" si="12"/>
        <v>5390</v>
      </c>
      <c r="G77" s="5">
        <f t="shared" si="9"/>
        <v>5500</v>
      </c>
      <c r="H77" s="4" t="s">
        <v>4</v>
      </c>
      <c r="I77" s="48">
        <f t="shared" si="10"/>
        <v>6000</v>
      </c>
      <c r="J77" s="49"/>
      <c r="K77" s="50">
        <f t="shared" si="11"/>
        <v>22000</v>
      </c>
      <c r="L77" s="51"/>
    </row>
    <row r="78" spans="1:12" ht="17.100000000000001" customHeight="1" x14ac:dyDescent="0.2">
      <c r="A78" s="55" t="s">
        <v>278</v>
      </c>
      <c r="B78" s="4" t="s">
        <v>279</v>
      </c>
      <c r="C78" s="4" t="s">
        <v>280</v>
      </c>
      <c r="D78" s="4" t="s">
        <v>281</v>
      </c>
      <c r="E78" s="57">
        <v>52.222222222222221</v>
      </c>
      <c r="F78" s="2">
        <f t="shared" si="12"/>
        <v>5222.2222222222217</v>
      </c>
      <c r="G78" s="2">
        <f t="shared" si="9"/>
        <v>5000</v>
      </c>
      <c r="H78" s="4" t="s">
        <v>4</v>
      </c>
      <c r="I78" s="48">
        <f t="shared" si="10"/>
        <v>5500</v>
      </c>
      <c r="J78" s="49"/>
      <c r="K78" s="50">
        <f t="shared" si="11"/>
        <v>20000</v>
      </c>
      <c r="L78" s="51"/>
    </row>
    <row r="79" spans="1:12" ht="17.100000000000001" customHeight="1" x14ac:dyDescent="0.2">
      <c r="A79" s="55" t="s">
        <v>282</v>
      </c>
      <c r="B79" s="4" t="s">
        <v>283</v>
      </c>
      <c r="C79" s="4" t="s">
        <v>242</v>
      </c>
      <c r="D79" s="56"/>
      <c r="E79" s="57">
        <v>47</v>
      </c>
      <c r="F79" s="2">
        <f t="shared" si="12"/>
        <v>4700</v>
      </c>
      <c r="G79" s="2">
        <f t="shared" si="9"/>
        <v>4500</v>
      </c>
      <c r="H79" s="4" t="s">
        <v>4</v>
      </c>
      <c r="I79" s="48">
        <f t="shared" si="10"/>
        <v>5000</v>
      </c>
      <c r="J79" s="49"/>
      <c r="K79" s="50">
        <f t="shared" si="11"/>
        <v>18000</v>
      </c>
      <c r="L79" s="51"/>
    </row>
    <row r="80" spans="1:12" ht="17.100000000000001" customHeight="1" x14ac:dyDescent="0.2">
      <c r="A80" s="55" t="s">
        <v>118</v>
      </c>
      <c r="B80" s="4" t="s">
        <v>119</v>
      </c>
      <c r="C80" s="4" t="s">
        <v>112</v>
      </c>
      <c r="D80" s="56"/>
      <c r="E80" s="57">
        <v>47</v>
      </c>
      <c r="F80" s="2">
        <f t="shared" si="12"/>
        <v>4700</v>
      </c>
      <c r="G80" s="2">
        <f t="shared" si="9"/>
        <v>4500</v>
      </c>
      <c r="H80" s="4" t="s">
        <v>4</v>
      </c>
      <c r="I80" s="48">
        <f t="shared" si="10"/>
        <v>5000</v>
      </c>
      <c r="J80" s="49"/>
      <c r="K80" s="50">
        <f t="shared" si="11"/>
        <v>18000</v>
      </c>
      <c r="L80" s="51"/>
    </row>
    <row r="81" spans="1:12" ht="17.100000000000001" customHeight="1" x14ac:dyDescent="0.2">
      <c r="A81" s="55" t="s">
        <v>284</v>
      </c>
      <c r="B81" s="4" t="s">
        <v>285</v>
      </c>
      <c r="C81" s="4" t="s">
        <v>286</v>
      </c>
      <c r="D81" s="4" t="s">
        <v>250</v>
      </c>
      <c r="E81" s="57">
        <v>47</v>
      </c>
      <c r="F81" s="2">
        <f t="shared" si="12"/>
        <v>4700</v>
      </c>
      <c r="G81" s="2">
        <f t="shared" si="9"/>
        <v>4500</v>
      </c>
      <c r="H81" s="4" t="s">
        <v>4</v>
      </c>
      <c r="I81" s="48">
        <f t="shared" si="10"/>
        <v>5000</v>
      </c>
      <c r="J81" s="49"/>
      <c r="K81" s="50">
        <f t="shared" si="11"/>
        <v>18000</v>
      </c>
      <c r="L81" s="51"/>
    </row>
    <row r="82" spans="1:12" ht="17.100000000000001" customHeight="1" x14ac:dyDescent="0.2">
      <c r="A82" s="55" t="s">
        <v>287</v>
      </c>
      <c r="B82" s="4" t="s">
        <v>288</v>
      </c>
      <c r="C82" s="4" t="s">
        <v>218</v>
      </c>
      <c r="D82" s="56"/>
      <c r="E82" s="57">
        <v>46.612637362637358</v>
      </c>
      <c r="F82" s="2">
        <f t="shared" si="12"/>
        <v>4661.2637362637361</v>
      </c>
      <c r="G82" s="5">
        <f t="shared" si="9"/>
        <v>4500</v>
      </c>
      <c r="H82" s="4" t="s">
        <v>4</v>
      </c>
      <c r="I82" s="48">
        <f t="shared" si="10"/>
        <v>5000</v>
      </c>
      <c r="J82" s="49"/>
      <c r="K82" s="50">
        <f t="shared" si="11"/>
        <v>18000</v>
      </c>
      <c r="L82" s="51"/>
    </row>
    <row r="83" spans="1:12" ht="17.100000000000001" customHeight="1" x14ac:dyDescent="0.2">
      <c r="A83" s="55" t="s">
        <v>289</v>
      </c>
      <c r="B83" s="4" t="s">
        <v>290</v>
      </c>
      <c r="C83" s="4" t="s">
        <v>291</v>
      </c>
      <c r="D83" s="56"/>
      <c r="E83" s="57">
        <v>43.083333333333329</v>
      </c>
      <c r="F83" s="2">
        <f t="shared" si="12"/>
        <v>4308.333333333333</v>
      </c>
      <c r="G83" s="5">
        <f t="shared" si="9"/>
        <v>4500</v>
      </c>
      <c r="H83" s="4" t="s">
        <v>4</v>
      </c>
      <c r="I83" s="48">
        <f t="shared" si="10"/>
        <v>5000</v>
      </c>
      <c r="J83" s="49"/>
      <c r="K83" s="50">
        <f t="shared" si="11"/>
        <v>18000</v>
      </c>
      <c r="L83" s="51"/>
    </row>
    <row r="84" spans="1:12" ht="17.100000000000001" customHeight="1" x14ac:dyDescent="0.2">
      <c r="A84" s="55" t="s">
        <v>292</v>
      </c>
      <c r="B84" s="4" t="str">
        <f>VLOOKUP(A84,'Ranking - Women'!$F$3:$G$80,2,0)</f>
        <v>Jaggi Sanjana</v>
      </c>
      <c r="C84" s="4" t="s">
        <v>294</v>
      </c>
      <c r="D84" s="56"/>
      <c r="E84" s="57">
        <v>44.42307692307692</v>
      </c>
      <c r="F84" s="5">
        <f t="shared" si="12"/>
        <v>4442.3076923076924</v>
      </c>
      <c r="G84" s="5">
        <f t="shared" si="9"/>
        <v>4500</v>
      </c>
      <c r="H84" s="4" t="s">
        <v>4</v>
      </c>
      <c r="I84" s="48">
        <f t="shared" si="10"/>
        <v>5000</v>
      </c>
      <c r="J84" s="49"/>
      <c r="K84" s="50">
        <f t="shared" si="11"/>
        <v>18000</v>
      </c>
      <c r="L84" s="51"/>
    </row>
    <row r="85" spans="1:12" ht="17.100000000000001" customHeight="1" x14ac:dyDescent="0.2">
      <c r="A85" s="55" t="s">
        <v>295</v>
      </c>
      <c r="B85" s="4" t="s">
        <v>296</v>
      </c>
      <c r="C85" s="4" t="s">
        <v>199</v>
      </c>
      <c r="D85" s="56"/>
      <c r="E85" s="57">
        <v>39.166666666666657</v>
      </c>
      <c r="F85" s="2">
        <f t="shared" si="12"/>
        <v>3916.6666666666656</v>
      </c>
      <c r="G85" s="5">
        <f t="shared" si="9"/>
        <v>4000</v>
      </c>
      <c r="H85" s="4" t="s">
        <v>4</v>
      </c>
      <c r="I85" s="48">
        <f t="shared" si="10"/>
        <v>4500</v>
      </c>
      <c r="J85" s="49"/>
      <c r="K85" s="50">
        <f t="shared" si="11"/>
        <v>16000</v>
      </c>
      <c r="L85" s="51"/>
    </row>
    <row r="86" spans="1:12" ht="17.100000000000001" customHeight="1" x14ac:dyDescent="0.2">
      <c r="A86" s="55" t="s">
        <v>297</v>
      </c>
      <c r="B86" s="4" t="s">
        <v>298</v>
      </c>
      <c r="C86" s="4" t="s">
        <v>299</v>
      </c>
      <c r="D86" s="56"/>
      <c r="E86" s="57">
        <v>38.479532163742689</v>
      </c>
      <c r="F86" s="2">
        <f t="shared" si="12"/>
        <v>3847.9532163742688</v>
      </c>
      <c r="G86" s="5">
        <f t="shared" si="9"/>
        <v>4000</v>
      </c>
      <c r="H86" s="4" t="s">
        <v>4</v>
      </c>
      <c r="I86" s="48">
        <f t="shared" si="10"/>
        <v>4500</v>
      </c>
      <c r="J86" s="49"/>
      <c r="K86" s="50">
        <f t="shared" si="11"/>
        <v>16000</v>
      </c>
      <c r="L86" s="51"/>
    </row>
    <row r="87" spans="1:12" ht="17.100000000000001" customHeight="1" x14ac:dyDescent="0.2">
      <c r="A87" s="55" t="s">
        <v>79</v>
      </c>
      <c r="B87" s="4" t="str">
        <f>VLOOKUP(A87,'Ranking - Women'!$F$3:$G$80,2,0)</f>
        <v>Medha Srivastava</v>
      </c>
      <c r="C87" s="4" t="s">
        <v>81</v>
      </c>
      <c r="D87" s="56"/>
      <c r="E87" s="57">
        <v>38.5</v>
      </c>
      <c r="F87" s="5">
        <f t="shared" si="12"/>
        <v>3850</v>
      </c>
      <c r="G87" s="5">
        <f t="shared" si="9"/>
        <v>4000</v>
      </c>
      <c r="H87" s="4" t="s">
        <v>4</v>
      </c>
      <c r="I87" s="48">
        <f t="shared" si="10"/>
        <v>4500</v>
      </c>
      <c r="J87" s="49"/>
      <c r="K87" s="50">
        <f t="shared" si="11"/>
        <v>16000</v>
      </c>
      <c r="L87" s="51"/>
    </row>
    <row r="88" spans="1:12" ht="17.100000000000001" customHeight="1" x14ac:dyDescent="0.2">
      <c r="A88" s="55" t="s">
        <v>300</v>
      </c>
      <c r="B88" s="4" t="s">
        <v>301</v>
      </c>
      <c r="C88" s="4" t="s">
        <v>302</v>
      </c>
      <c r="D88" s="4" t="s">
        <v>303</v>
      </c>
      <c r="E88" s="57">
        <v>37.030303030303031</v>
      </c>
      <c r="F88" s="2">
        <f t="shared" si="12"/>
        <v>3703.030303030303</v>
      </c>
      <c r="G88" s="5">
        <f t="shared" si="9"/>
        <v>3500</v>
      </c>
      <c r="H88" s="4" t="s">
        <v>4</v>
      </c>
      <c r="I88" s="48">
        <f t="shared" si="10"/>
        <v>3500</v>
      </c>
      <c r="J88" s="49"/>
      <c r="K88" s="50">
        <f t="shared" si="11"/>
        <v>14000</v>
      </c>
      <c r="L88" s="51"/>
    </row>
    <row r="89" spans="1:12" ht="17.100000000000001" customHeight="1" x14ac:dyDescent="0.2">
      <c r="A89" s="55" t="s">
        <v>304</v>
      </c>
      <c r="B89" s="4" t="s">
        <v>305</v>
      </c>
      <c r="C89" s="4" t="s">
        <v>306</v>
      </c>
      <c r="D89" s="56"/>
      <c r="E89" s="57">
        <v>36.05113636363636</v>
      </c>
      <c r="F89" s="2">
        <f t="shared" si="12"/>
        <v>3605.113636363636</v>
      </c>
      <c r="G89" s="5">
        <f t="shared" si="9"/>
        <v>3500</v>
      </c>
      <c r="H89" s="4" t="s">
        <v>4</v>
      </c>
      <c r="I89" s="48">
        <f t="shared" si="10"/>
        <v>3500</v>
      </c>
      <c r="J89" s="49"/>
      <c r="K89" s="50">
        <f t="shared" si="11"/>
        <v>14000</v>
      </c>
      <c r="L89" s="51"/>
    </row>
    <row r="90" spans="1:12" ht="17.100000000000001" customHeight="1" x14ac:dyDescent="0.2">
      <c r="A90" s="55" t="s">
        <v>307</v>
      </c>
      <c r="B90" s="4" t="s">
        <v>308</v>
      </c>
      <c r="C90" s="4" t="s">
        <v>224</v>
      </c>
      <c r="D90" s="56"/>
      <c r="E90" s="57">
        <v>35.868421052631582</v>
      </c>
      <c r="F90" s="2">
        <f t="shared" si="12"/>
        <v>3586.8421052631584</v>
      </c>
      <c r="G90" s="2">
        <f t="shared" si="9"/>
        <v>3500</v>
      </c>
      <c r="H90" s="4" t="s">
        <v>4</v>
      </c>
      <c r="I90" s="48">
        <f t="shared" si="10"/>
        <v>3500</v>
      </c>
      <c r="J90" s="49"/>
      <c r="K90" s="50">
        <f t="shared" si="11"/>
        <v>14000</v>
      </c>
      <c r="L90" s="51"/>
    </row>
    <row r="91" spans="1:12" ht="17.100000000000001" customHeight="1" x14ac:dyDescent="0.2">
      <c r="A91" s="55" t="s">
        <v>309</v>
      </c>
      <c r="B91" s="4" t="s">
        <v>310</v>
      </c>
      <c r="C91" s="4" t="s">
        <v>311</v>
      </c>
      <c r="D91" s="56"/>
      <c r="E91" s="57">
        <v>34.862637362637358</v>
      </c>
      <c r="F91" s="2">
        <f t="shared" si="12"/>
        <v>3486.2637362637356</v>
      </c>
      <c r="G91" s="2">
        <f t="shared" si="9"/>
        <v>3500</v>
      </c>
      <c r="H91" s="4" t="s">
        <v>4</v>
      </c>
      <c r="I91" s="48">
        <f t="shared" si="10"/>
        <v>3500</v>
      </c>
      <c r="J91" s="49"/>
      <c r="K91" s="50">
        <f t="shared" si="11"/>
        <v>14000</v>
      </c>
      <c r="L91" s="51"/>
    </row>
    <row r="92" spans="1:12" ht="17.100000000000001" customHeight="1" x14ac:dyDescent="0.2">
      <c r="A92" s="55" t="s">
        <v>312</v>
      </c>
      <c r="B92" s="4" t="s">
        <v>313</v>
      </c>
      <c r="C92" s="4" t="s">
        <v>314</v>
      </c>
      <c r="D92" s="56"/>
      <c r="E92" s="57">
        <v>33.571428571428569</v>
      </c>
      <c r="F92" s="2">
        <f t="shared" si="12"/>
        <v>3357.1428571428569</v>
      </c>
      <c r="G92" s="2">
        <f t="shared" si="9"/>
        <v>3500</v>
      </c>
      <c r="H92" s="4" t="s">
        <v>4</v>
      </c>
      <c r="I92" s="48">
        <f t="shared" si="10"/>
        <v>3500</v>
      </c>
      <c r="J92" s="49"/>
      <c r="K92" s="50">
        <f t="shared" si="11"/>
        <v>14000</v>
      </c>
      <c r="L92" s="51"/>
    </row>
    <row r="93" spans="1:12" ht="17.100000000000001" customHeight="1" x14ac:dyDescent="0.2">
      <c r="A93" s="55" t="s">
        <v>315</v>
      </c>
      <c r="B93" s="4" t="s">
        <v>316</v>
      </c>
      <c r="C93" s="4" t="s">
        <v>242</v>
      </c>
      <c r="D93" s="56"/>
      <c r="E93" s="57">
        <v>33.571428571428569</v>
      </c>
      <c r="F93" s="2">
        <f t="shared" si="12"/>
        <v>3357.1428571428569</v>
      </c>
      <c r="G93" s="2">
        <f t="shared" si="9"/>
        <v>3500</v>
      </c>
      <c r="H93" s="4" t="s">
        <v>4</v>
      </c>
      <c r="I93" s="48">
        <f t="shared" si="10"/>
        <v>3500</v>
      </c>
      <c r="J93" s="49"/>
      <c r="K93" s="50">
        <f t="shared" si="11"/>
        <v>14000</v>
      </c>
      <c r="L93" s="51"/>
    </row>
    <row r="94" spans="1:12" ht="17.100000000000001" customHeight="1" x14ac:dyDescent="0.2">
      <c r="A94" s="55" t="s">
        <v>317</v>
      </c>
      <c r="B94" s="4" t="s">
        <v>318</v>
      </c>
      <c r="C94" s="4" t="s">
        <v>319</v>
      </c>
      <c r="D94" s="56"/>
      <c r="E94" s="57">
        <v>33.571428571428569</v>
      </c>
      <c r="F94" s="2">
        <f t="shared" si="12"/>
        <v>3357.1428571428569</v>
      </c>
      <c r="G94" s="2">
        <f t="shared" si="9"/>
        <v>3500</v>
      </c>
      <c r="H94" s="4" t="s">
        <v>4</v>
      </c>
      <c r="I94" s="48">
        <f t="shared" si="10"/>
        <v>3500</v>
      </c>
      <c r="J94" s="49"/>
      <c r="K94" s="50">
        <f t="shared" si="11"/>
        <v>14000</v>
      </c>
      <c r="L94" s="51"/>
    </row>
    <row r="95" spans="1:12" ht="17.100000000000001" customHeight="1" x14ac:dyDescent="0.2">
      <c r="A95" s="55" t="s">
        <v>320</v>
      </c>
      <c r="B95" s="4" t="s">
        <v>321</v>
      </c>
      <c r="C95" s="4" t="s">
        <v>115</v>
      </c>
      <c r="D95" s="56"/>
      <c r="E95" s="57">
        <v>33.571428571428569</v>
      </c>
      <c r="F95" s="2">
        <f t="shared" si="12"/>
        <v>3357.1428571428569</v>
      </c>
      <c r="G95" s="2">
        <f t="shared" si="9"/>
        <v>3500</v>
      </c>
      <c r="H95" s="4" t="s">
        <v>4</v>
      </c>
      <c r="I95" s="48">
        <f t="shared" si="10"/>
        <v>3500</v>
      </c>
      <c r="J95" s="49"/>
      <c r="K95" s="50">
        <f t="shared" si="11"/>
        <v>14000</v>
      </c>
      <c r="L95" s="51"/>
    </row>
    <row r="96" spans="1:12" ht="17.100000000000001" customHeight="1" x14ac:dyDescent="0.2">
      <c r="A96" s="55" t="s">
        <v>322</v>
      </c>
      <c r="B96" s="4" t="s">
        <v>323</v>
      </c>
      <c r="C96" s="4" t="s">
        <v>87</v>
      </c>
      <c r="D96" s="56"/>
      <c r="E96" s="57">
        <v>33.571428571428569</v>
      </c>
      <c r="F96" s="2">
        <f t="shared" si="12"/>
        <v>3357.1428571428569</v>
      </c>
      <c r="G96" s="2">
        <f t="shared" si="9"/>
        <v>3500</v>
      </c>
      <c r="H96" s="4" t="s">
        <v>4</v>
      </c>
      <c r="I96" s="48">
        <f t="shared" si="10"/>
        <v>3500</v>
      </c>
      <c r="J96" s="49"/>
      <c r="K96" s="50">
        <f t="shared" si="11"/>
        <v>14000</v>
      </c>
      <c r="L96" s="51"/>
    </row>
    <row r="97" spans="1:12" ht="17.100000000000001" customHeight="1" x14ac:dyDescent="0.2">
      <c r="A97" s="55" t="s">
        <v>95</v>
      </c>
      <c r="B97" s="4" t="s">
        <v>96</v>
      </c>
      <c r="C97" s="4" t="s">
        <v>97</v>
      </c>
      <c r="D97" s="56"/>
      <c r="E97" s="57">
        <v>33.571428571428569</v>
      </c>
      <c r="F97" s="2">
        <f t="shared" si="12"/>
        <v>3357.1428571428569</v>
      </c>
      <c r="G97" s="2">
        <f t="shared" si="9"/>
        <v>3500</v>
      </c>
      <c r="H97" s="4" t="s">
        <v>4</v>
      </c>
      <c r="I97" s="48">
        <f t="shared" si="10"/>
        <v>3500</v>
      </c>
      <c r="J97" s="49"/>
      <c r="K97" s="50">
        <f t="shared" si="11"/>
        <v>14000</v>
      </c>
      <c r="L97" s="51"/>
    </row>
    <row r="98" spans="1:12" ht="17.100000000000001" customHeight="1" x14ac:dyDescent="0.2">
      <c r="A98" s="55" t="s">
        <v>324</v>
      </c>
      <c r="B98" s="4" t="s">
        <v>325</v>
      </c>
      <c r="C98" s="4" t="s">
        <v>277</v>
      </c>
      <c r="D98" s="56"/>
      <c r="E98" s="57">
        <v>32.452380952380949</v>
      </c>
      <c r="F98" s="2">
        <f t="shared" si="12"/>
        <v>3245.238095238095</v>
      </c>
      <c r="G98" s="2">
        <f t="shared" ref="G98:G129" si="13">MROUND(F98,500)</f>
        <v>3000</v>
      </c>
      <c r="H98" s="1" t="s">
        <v>5</v>
      </c>
      <c r="I98" s="48">
        <f t="shared" ref="I98:I129" si="14">MROUND((G98*$J$1)/$L$1,500)</f>
        <v>3000</v>
      </c>
      <c r="J98" s="49"/>
      <c r="K98" s="50">
        <f t="shared" ref="K98:K129" si="15">G98*4</f>
        <v>12000</v>
      </c>
      <c r="L98" s="51"/>
    </row>
    <row r="99" spans="1:12" ht="17.100000000000001" customHeight="1" x14ac:dyDescent="0.2">
      <c r="A99" s="55" t="s">
        <v>326</v>
      </c>
      <c r="B99" s="4" t="s">
        <v>327</v>
      </c>
      <c r="C99" s="4" t="s">
        <v>328</v>
      </c>
      <c r="D99" s="56"/>
      <c r="E99" s="57">
        <v>29.82692307692308</v>
      </c>
      <c r="F99" s="2">
        <f t="shared" si="12"/>
        <v>2982.6923076923081</v>
      </c>
      <c r="G99" s="2">
        <f t="shared" si="13"/>
        <v>3000</v>
      </c>
      <c r="H99" s="1" t="s">
        <v>5</v>
      </c>
      <c r="I99" s="48">
        <f t="shared" si="14"/>
        <v>3000</v>
      </c>
      <c r="J99" s="49"/>
      <c r="K99" s="50">
        <f t="shared" si="15"/>
        <v>12000</v>
      </c>
      <c r="L99" s="51"/>
    </row>
    <row r="100" spans="1:12" ht="17.100000000000001" customHeight="1" x14ac:dyDescent="0.2">
      <c r="A100" s="55" t="s">
        <v>329</v>
      </c>
      <c r="B100" s="4" t="s">
        <v>330</v>
      </c>
      <c r="C100" s="4" t="s">
        <v>63</v>
      </c>
      <c r="D100" s="56"/>
      <c r="E100" s="57">
        <v>29.375</v>
      </c>
      <c r="F100" s="2">
        <f t="shared" si="12"/>
        <v>2937.5</v>
      </c>
      <c r="G100" s="2">
        <f t="shared" si="13"/>
        <v>3000</v>
      </c>
      <c r="H100" s="1" t="s">
        <v>5</v>
      </c>
      <c r="I100" s="48">
        <f t="shared" si="14"/>
        <v>3000</v>
      </c>
      <c r="J100" s="49"/>
      <c r="K100" s="50">
        <f t="shared" si="15"/>
        <v>12000</v>
      </c>
      <c r="L100" s="51"/>
    </row>
    <row r="101" spans="1:12" ht="17.100000000000001" customHeight="1" x14ac:dyDescent="0.2">
      <c r="A101" s="55" t="s">
        <v>331</v>
      </c>
      <c r="B101" s="4" t="s">
        <v>332</v>
      </c>
      <c r="C101" s="4" t="s">
        <v>115</v>
      </c>
      <c r="D101" s="56"/>
      <c r="E101" s="57">
        <v>29.375</v>
      </c>
      <c r="F101" s="2">
        <f t="shared" si="12"/>
        <v>2937.5</v>
      </c>
      <c r="G101" s="2">
        <f t="shared" si="13"/>
        <v>3000</v>
      </c>
      <c r="H101" s="1" t="s">
        <v>5</v>
      </c>
      <c r="I101" s="48">
        <f t="shared" si="14"/>
        <v>3000</v>
      </c>
      <c r="J101" s="49"/>
      <c r="K101" s="50">
        <f t="shared" si="15"/>
        <v>12000</v>
      </c>
      <c r="L101" s="51"/>
    </row>
    <row r="102" spans="1:12" ht="17.100000000000001" customHeight="1" x14ac:dyDescent="0.2">
      <c r="A102" s="55" t="s">
        <v>333</v>
      </c>
      <c r="B102" s="4" t="s">
        <v>334</v>
      </c>
      <c r="C102" s="4" t="s">
        <v>81</v>
      </c>
      <c r="D102" s="56"/>
      <c r="E102" s="57">
        <v>29.375</v>
      </c>
      <c r="F102" s="2">
        <f t="shared" si="12"/>
        <v>2937.5</v>
      </c>
      <c r="G102" s="2">
        <f t="shared" si="13"/>
        <v>3000</v>
      </c>
      <c r="H102" s="1" t="s">
        <v>5</v>
      </c>
      <c r="I102" s="48">
        <f t="shared" si="14"/>
        <v>3000</v>
      </c>
      <c r="J102" s="49"/>
      <c r="K102" s="50">
        <f t="shared" si="15"/>
        <v>12000</v>
      </c>
      <c r="L102" s="51"/>
    </row>
    <row r="103" spans="1:12" ht="17.100000000000001" customHeight="1" x14ac:dyDescent="0.2">
      <c r="A103" s="55" t="s">
        <v>335</v>
      </c>
      <c r="B103" s="4" t="s">
        <v>336</v>
      </c>
      <c r="C103" s="4" t="s">
        <v>112</v>
      </c>
      <c r="D103" s="56"/>
      <c r="E103" s="57">
        <v>29.375</v>
      </c>
      <c r="F103" s="2">
        <f t="shared" si="12"/>
        <v>2937.5</v>
      </c>
      <c r="G103" s="2">
        <f t="shared" si="13"/>
        <v>3000</v>
      </c>
      <c r="H103" s="1" t="s">
        <v>5</v>
      </c>
      <c r="I103" s="48">
        <f t="shared" si="14"/>
        <v>3000</v>
      </c>
      <c r="J103" s="49"/>
      <c r="K103" s="50">
        <f t="shared" si="15"/>
        <v>12000</v>
      </c>
      <c r="L103" s="51"/>
    </row>
    <row r="104" spans="1:12" ht="17.100000000000001" customHeight="1" x14ac:dyDescent="0.2">
      <c r="A104" s="55" t="s">
        <v>337</v>
      </c>
      <c r="B104" s="4" t="s">
        <v>338</v>
      </c>
      <c r="C104" s="4" t="s">
        <v>97</v>
      </c>
      <c r="D104" s="56"/>
      <c r="E104" s="57">
        <v>29.375</v>
      </c>
      <c r="F104" s="2">
        <f t="shared" si="12"/>
        <v>2937.5</v>
      </c>
      <c r="G104" s="2">
        <f t="shared" si="13"/>
        <v>3000</v>
      </c>
      <c r="H104" s="1" t="s">
        <v>5</v>
      </c>
      <c r="I104" s="48">
        <f t="shared" si="14"/>
        <v>3000</v>
      </c>
      <c r="J104" s="49"/>
      <c r="K104" s="50">
        <f t="shared" si="15"/>
        <v>12000</v>
      </c>
      <c r="L104" s="51"/>
    </row>
    <row r="105" spans="1:12" ht="17.100000000000001" customHeight="1" x14ac:dyDescent="0.2">
      <c r="A105" s="55" t="s">
        <v>339</v>
      </c>
      <c r="B105" s="4" t="s">
        <v>340</v>
      </c>
      <c r="C105" s="4" t="s">
        <v>341</v>
      </c>
      <c r="D105" s="56"/>
      <c r="E105" s="57">
        <v>28.51102941176471</v>
      </c>
      <c r="F105" s="2">
        <f t="shared" si="12"/>
        <v>2851.1029411764712</v>
      </c>
      <c r="G105" s="2">
        <f t="shared" si="13"/>
        <v>3000</v>
      </c>
      <c r="H105" s="1" t="s">
        <v>5</v>
      </c>
      <c r="I105" s="48">
        <f t="shared" si="14"/>
        <v>3000</v>
      </c>
      <c r="J105" s="49"/>
      <c r="K105" s="50">
        <f t="shared" si="15"/>
        <v>12000</v>
      </c>
      <c r="L105" s="51"/>
    </row>
    <row r="106" spans="1:12" ht="17.100000000000001" customHeight="1" x14ac:dyDescent="0.2">
      <c r="A106" s="55" t="s">
        <v>342</v>
      </c>
      <c r="B106" s="4" t="str">
        <f>VLOOKUP(A106,'Ranking - Women'!$F$3:$G$80,2,0)</f>
        <v>Nikita Agrawal</v>
      </c>
      <c r="C106" s="4" t="s">
        <v>344</v>
      </c>
      <c r="D106" s="56"/>
      <c r="E106" s="57">
        <v>31.589743589743591</v>
      </c>
      <c r="F106" s="5">
        <f t="shared" si="12"/>
        <v>3158.9743589743593</v>
      </c>
      <c r="G106" s="5">
        <f t="shared" si="13"/>
        <v>3000</v>
      </c>
      <c r="H106" s="4" t="s">
        <v>5</v>
      </c>
      <c r="I106" s="48">
        <f t="shared" si="14"/>
        <v>3000</v>
      </c>
      <c r="J106" s="49"/>
      <c r="K106" s="50">
        <f t="shared" si="15"/>
        <v>12000</v>
      </c>
      <c r="L106" s="51"/>
    </row>
    <row r="107" spans="1:12" ht="17.100000000000001" customHeight="1" x14ac:dyDescent="0.2">
      <c r="A107" s="55" t="s">
        <v>345</v>
      </c>
      <c r="B107" s="4" t="s">
        <v>346</v>
      </c>
      <c r="C107" s="4" t="s">
        <v>347</v>
      </c>
      <c r="D107" s="56"/>
      <c r="E107" s="57">
        <v>27.416666666666661</v>
      </c>
      <c r="F107" s="2">
        <f t="shared" ref="F107:F138" si="16">E107*100</f>
        <v>2741.6666666666661</v>
      </c>
      <c r="G107" s="2">
        <f t="shared" si="13"/>
        <v>2500</v>
      </c>
      <c r="H107" s="1" t="s">
        <v>5</v>
      </c>
      <c r="I107" s="48">
        <f t="shared" si="14"/>
        <v>2500</v>
      </c>
      <c r="J107" s="49"/>
      <c r="K107" s="50">
        <f t="shared" si="15"/>
        <v>10000</v>
      </c>
      <c r="L107" s="51"/>
    </row>
    <row r="108" spans="1:12" ht="17.100000000000001" customHeight="1" x14ac:dyDescent="0.2">
      <c r="A108" s="55" t="s">
        <v>348</v>
      </c>
      <c r="B108" s="4" t="s">
        <v>349</v>
      </c>
      <c r="C108" s="4" t="s">
        <v>350</v>
      </c>
      <c r="D108" s="56"/>
      <c r="E108" s="57">
        <v>27.055921052631579</v>
      </c>
      <c r="F108" s="2">
        <f t="shared" si="16"/>
        <v>2705.5921052631579</v>
      </c>
      <c r="G108" s="2">
        <f t="shared" si="13"/>
        <v>2500</v>
      </c>
      <c r="H108" s="1" t="s">
        <v>5</v>
      </c>
      <c r="I108" s="48">
        <f t="shared" si="14"/>
        <v>2500</v>
      </c>
      <c r="J108" s="49"/>
      <c r="K108" s="50">
        <f t="shared" si="15"/>
        <v>10000</v>
      </c>
      <c r="L108" s="51"/>
    </row>
    <row r="109" spans="1:12" ht="17.100000000000001" customHeight="1" x14ac:dyDescent="0.2">
      <c r="A109" s="55" t="s">
        <v>351</v>
      </c>
      <c r="B109" s="4" t="s">
        <v>352</v>
      </c>
      <c r="C109" s="4" t="s">
        <v>286</v>
      </c>
      <c r="D109" s="56"/>
      <c r="E109" s="57">
        <v>26.111111111111111</v>
      </c>
      <c r="F109" s="2">
        <f t="shared" si="16"/>
        <v>2611.1111111111109</v>
      </c>
      <c r="G109" s="2">
        <f t="shared" si="13"/>
        <v>2500</v>
      </c>
      <c r="H109" s="1" t="s">
        <v>5</v>
      </c>
      <c r="I109" s="48">
        <f t="shared" si="14"/>
        <v>2500</v>
      </c>
      <c r="J109" s="49"/>
      <c r="K109" s="50">
        <f t="shared" si="15"/>
        <v>10000</v>
      </c>
      <c r="L109" s="51"/>
    </row>
    <row r="110" spans="1:12" ht="17.100000000000001" customHeight="1" x14ac:dyDescent="0.2">
      <c r="A110" s="55" t="s">
        <v>353</v>
      </c>
      <c r="B110" s="4" t="s">
        <v>354</v>
      </c>
      <c r="C110" s="4" t="s">
        <v>355</v>
      </c>
      <c r="D110" s="56"/>
      <c r="E110" s="57">
        <v>26.111111111111111</v>
      </c>
      <c r="F110" s="2">
        <f t="shared" si="16"/>
        <v>2611.1111111111109</v>
      </c>
      <c r="G110" s="2">
        <f t="shared" si="13"/>
        <v>2500</v>
      </c>
      <c r="H110" s="1" t="s">
        <v>5</v>
      </c>
      <c r="I110" s="48">
        <f t="shared" si="14"/>
        <v>2500</v>
      </c>
      <c r="J110" s="49"/>
      <c r="K110" s="50">
        <f t="shared" si="15"/>
        <v>10000</v>
      </c>
      <c r="L110" s="51"/>
    </row>
    <row r="111" spans="1:12" ht="17.100000000000001" customHeight="1" x14ac:dyDescent="0.2">
      <c r="A111" s="55" t="s">
        <v>356</v>
      </c>
      <c r="B111" s="4" t="s">
        <v>357</v>
      </c>
      <c r="C111" s="4" t="s">
        <v>106</v>
      </c>
      <c r="D111" s="56"/>
      <c r="E111" s="57">
        <v>26.111111111111111</v>
      </c>
      <c r="F111" s="2">
        <f t="shared" si="16"/>
        <v>2611.1111111111109</v>
      </c>
      <c r="G111" s="2">
        <f t="shared" si="13"/>
        <v>2500</v>
      </c>
      <c r="H111" s="1" t="s">
        <v>5</v>
      </c>
      <c r="I111" s="48">
        <f t="shared" si="14"/>
        <v>2500</v>
      </c>
      <c r="J111" s="49"/>
      <c r="K111" s="50">
        <f t="shared" si="15"/>
        <v>10000</v>
      </c>
      <c r="L111" s="51"/>
    </row>
    <row r="112" spans="1:12" ht="17.100000000000001" customHeight="1" x14ac:dyDescent="0.2">
      <c r="A112" s="55" t="s">
        <v>358</v>
      </c>
      <c r="B112" s="4" t="s">
        <v>359</v>
      </c>
      <c r="C112" s="4" t="s">
        <v>314</v>
      </c>
      <c r="D112" s="56"/>
      <c r="E112" s="57">
        <v>26.111111111111111</v>
      </c>
      <c r="F112" s="2">
        <f t="shared" si="16"/>
        <v>2611.1111111111109</v>
      </c>
      <c r="G112" s="2">
        <f t="shared" si="13"/>
        <v>2500</v>
      </c>
      <c r="H112" s="1" t="s">
        <v>5</v>
      </c>
      <c r="I112" s="48">
        <f t="shared" si="14"/>
        <v>2500</v>
      </c>
      <c r="J112" s="49"/>
      <c r="K112" s="50">
        <f t="shared" si="15"/>
        <v>10000</v>
      </c>
      <c r="L112" s="51"/>
    </row>
    <row r="113" spans="1:12" ht="17.100000000000001" customHeight="1" x14ac:dyDescent="0.2">
      <c r="A113" s="55" t="s">
        <v>360</v>
      </c>
      <c r="B113" s="4" t="s">
        <v>361</v>
      </c>
      <c r="C113" s="4" t="s">
        <v>87</v>
      </c>
      <c r="D113" s="56"/>
      <c r="E113" s="57">
        <v>26.111111111111111</v>
      </c>
      <c r="F113" s="2">
        <f t="shared" si="16"/>
        <v>2611.1111111111109</v>
      </c>
      <c r="G113" s="5">
        <f t="shared" si="13"/>
        <v>2500</v>
      </c>
      <c r="H113" s="1" t="s">
        <v>5</v>
      </c>
      <c r="I113" s="48">
        <f t="shared" si="14"/>
        <v>2500</v>
      </c>
      <c r="J113" s="49"/>
      <c r="K113" s="50">
        <f t="shared" si="15"/>
        <v>10000</v>
      </c>
      <c r="L113" s="51"/>
    </row>
    <row r="114" spans="1:12" ht="17.100000000000001" customHeight="1" x14ac:dyDescent="0.2">
      <c r="A114" s="55" t="s">
        <v>362</v>
      </c>
      <c r="B114" s="4" t="s">
        <v>363</v>
      </c>
      <c r="C114" s="4" t="s">
        <v>112</v>
      </c>
      <c r="D114" s="56"/>
      <c r="E114" s="57">
        <v>26.111111111111111</v>
      </c>
      <c r="F114" s="2">
        <f t="shared" si="16"/>
        <v>2611.1111111111109</v>
      </c>
      <c r="G114" s="5">
        <f t="shared" si="13"/>
        <v>2500</v>
      </c>
      <c r="H114" s="1" t="s">
        <v>5</v>
      </c>
      <c r="I114" s="48">
        <f t="shared" si="14"/>
        <v>2500</v>
      </c>
      <c r="J114" s="49"/>
      <c r="K114" s="50">
        <f t="shared" si="15"/>
        <v>10000</v>
      </c>
      <c r="L114" s="51"/>
    </row>
    <row r="115" spans="1:12" ht="17.100000000000001" customHeight="1" x14ac:dyDescent="0.2">
      <c r="A115" s="55" t="s">
        <v>364</v>
      </c>
      <c r="B115" s="4" t="s">
        <v>365</v>
      </c>
      <c r="C115" s="4" t="s">
        <v>97</v>
      </c>
      <c r="D115" s="56"/>
      <c r="E115" s="57">
        <v>26.111111111111111</v>
      </c>
      <c r="F115" s="2">
        <f t="shared" si="16"/>
        <v>2611.1111111111109</v>
      </c>
      <c r="G115" s="5">
        <f t="shared" si="13"/>
        <v>2500</v>
      </c>
      <c r="H115" s="1" t="s">
        <v>5</v>
      </c>
      <c r="I115" s="48">
        <f t="shared" si="14"/>
        <v>2500</v>
      </c>
      <c r="J115" s="49"/>
      <c r="K115" s="50">
        <f t="shared" si="15"/>
        <v>10000</v>
      </c>
      <c r="L115" s="51"/>
    </row>
    <row r="116" spans="1:12" ht="17.100000000000001" customHeight="1" x14ac:dyDescent="0.2">
      <c r="A116" s="55" t="s">
        <v>366</v>
      </c>
      <c r="B116" s="4" t="s">
        <v>367</v>
      </c>
      <c r="C116" s="4" t="s">
        <v>368</v>
      </c>
      <c r="D116" s="56"/>
      <c r="E116" s="57">
        <v>24.805555555555561</v>
      </c>
      <c r="F116" s="2">
        <f t="shared" si="16"/>
        <v>2480.5555555555561</v>
      </c>
      <c r="G116" s="5">
        <f t="shared" si="13"/>
        <v>2500</v>
      </c>
      <c r="H116" s="1" t="s">
        <v>5</v>
      </c>
      <c r="I116" s="48">
        <f t="shared" si="14"/>
        <v>2500</v>
      </c>
      <c r="J116" s="49"/>
      <c r="K116" s="50">
        <f t="shared" si="15"/>
        <v>10000</v>
      </c>
      <c r="L116" s="51"/>
    </row>
    <row r="117" spans="1:12" ht="17.100000000000001" customHeight="1" x14ac:dyDescent="0.2">
      <c r="A117" s="55" t="s">
        <v>369</v>
      </c>
      <c r="B117" s="4" t="s">
        <v>370</v>
      </c>
      <c r="C117" s="4" t="s">
        <v>125</v>
      </c>
      <c r="D117" s="56"/>
      <c r="E117" s="57">
        <v>23.5</v>
      </c>
      <c r="F117" s="2">
        <f t="shared" si="16"/>
        <v>2350</v>
      </c>
      <c r="G117" s="5">
        <f t="shared" si="13"/>
        <v>2500</v>
      </c>
      <c r="H117" s="1" t="s">
        <v>5</v>
      </c>
      <c r="I117" s="48">
        <f t="shared" si="14"/>
        <v>2500</v>
      </c>
      <c r="J117" s="49"/>
      <c r="K117" s="50">
        <f t="shared" si="15"/>
        <v>10000</v>
      </c>
      <c r="L117" s="51"/>
    </row>
    <row r="118" spans="1:12" ht="17.100000000000001" customHeight="1" x14ac:dyDescent="0.2">
      <c r="A118" s="55" t="s">
        <v>371</v>
      </c>
      <c r="B118" s="4" t="s">
        <v>372</v>
      </c>
      <c r="C118" s="4" t="s">
        <v>286</v>
      </c>
      <c r="D118" s="56"/>
      <c r="E118" s="57">
        <v>23.5</v>
      </c>
      <c r="F118" s="2">
        <f t="shared" si="16"/>
        <v>2350</v>
      </c>
      <c r="G118" s="5">
        <f t="shared" si="13"/>
        <v>2500</v>
      </c>
      <c r="H118" s="1" t="s">
        <v>5</v>
      </c>
      <c r="I118" s="48">
        <f t="shared" si="14"/>
        <v>2500</v>
      </c>
      <c r="J118" s="49"/>
      <c r="K118" s="50">
        <f t="shared" si="15"/>
        <v>10000</v>
      </c>
      <c r="L118" s="51"/>
    </row>
    <row r="119" spans="1:12" ht="17.100000000000001" customHeight="1" x14ac:dyDescent="0.2">
      <c r="A119" s="55" t="s">
        <v>373</v>
      </c>
      <c r="B119" s="4" t="s">
        <v>374</v>
      </c>
      <c r="C119" s="4" t="s">
        <v>87</v>
      </c>
      <c r="D119" s="56"/>
      <c r="E119" s="57">
        <v>23.5</v>
      </c>
      <c r="F119" s="2">
        <f t="shared" si="16"/>
        <v>2350</v>
      </c>
      <c r="G119" s="5">
        <f t="shared" si="13"/>
        <v>2500</v>
      </c>
      <c r="H119" s="1" t="s">
        <v>5</v>
      </c>
      <c r="I119" s="48">
        <f t="shared" si="14"/>
        <v>2500</v>
      </c>
      <c r="J119" s="49"/>
      <c r="K119" s="50">
        <f t="shared" si="15"/>
        <v>10000</v>
      </c>
      <c r="L119" s="51"/>
    </row>
    <row r="120" spans="1:12" ht="17.100000000000001" customHeight="1" x14ac:dyDescent="0.2">
      <c r="A120" s="55" t="s">
        <v>375</v>
      </c>
      <c r="B120" s="4" t="s">
        <v>376</v>
      </c>
      <c r="C120" s="4" t="s">
        <v>63</v>
      </c>
      <c r="D120" s="56"/>
      <c r="E120" s="57">
        <v>23.5</v>
      </c>
      <c r="F120" s="2">
        <f t="shared" si="16"/>
        <v>2350</v>
      </c>
      <c r="G120" s="5">
        <f t="shared" si="13"/>
        <v>2500</v>
      </c>
      <c r="H120" s="1" t="s">
        <v>5</v>
      </c>
      <c r="I120" s="48">
        <f t="shared" si="14"/>
        <v>2500</v>
      </c>
      <c r="J120" s="49"/>
      <c r="K120" s="50">
        <f t="shared" si="15"/>
        <v>10000</v>
      </c>
      <c r="L120" s="51"/>
    </row>
    <row r="121" spans="1:12" ht="17.100000000000001" customHeight="1" x14ac:dyDescent="0.2">
      <c r="A121" s="55" t="s">
        <v>377</v>
      </c>
      <c r="B121" s="4" t="s">
        <v>378</v>
      </c>
      <c r="C121" s="4" t="s">
        <v>112</v>
      </c>
      <c r="D121" s="56"/>
      <c r="E121" s="57">
        <v>23.5</v>
      </c>
      <c r="F121" s="2">
        <f t="shared" si="16"/>
        <v>2350</v>
      </c>
      <c r="G121" s="5">
        <f t="shared" si="13"/>
        <v>2500</v>
      </c>
      <c r="H121" s="1" t="s">
        <v>5</v>
      </c>
      <c r="I121" s="48">
        <f t="shared" si="14"/>
        <v>2500</v>
      </c>
      <c r="J121" s="49"/>
      <c r="K121" s="50">
        <f t="shared" si="15"/>
        <v>10000</v>
      </c>
      <c r="L121" s="51"/>
    </row>
    <row r="122" spans="1:12" ht="17.100000000000001" customHeight="1" x14ac:dyDescent="0.2">
      <c r="A122" s="55" t="s">
        <v>379</v>
      </c>
      <c r="B122" s="4" t="str">
        <f>VLOOKUP(A122,'Ranking - Women'!$F$3:$G$80,2,0)</f>
        <v>Delphy Alan</v>
      </c>
      <c r="C122" s="4" t="s">
        <v>81</v>
      </c>
      <c r="D122" s="56"/>
      <c r="E122" s="57">
        <v>25.666666666666671</v>
      </c>
      <c r="F122" s="5">
        <f t="shared" si="16"/>
        <v>2566.666666666667</v>
      </c>
      <c r="G122" s="5">
        <f t="shared" si="13"/>
        <v>2500</v>
      </c>
      <c r="H122" s="4" t="s">
        <v>5</v>
      </c>
      <c r="I122" s="48">
        <f t="shared" si="14"/>
        <v>2500</v>
      </c>
      <c r="J122" s="49"/>
      <c r="K122" s="50">
        <f t="shared" si="15"/>
        <v>10000</v>
      </c>
      <c r="L122" s="51"/>
    </row>
    <row r="123" spans="1:12" ht="17.100000000000001" customHeight="1" x14ac:dyDescent="0.2">
      <c r="A123" s="55" t="s">
        <v>381</v>
      </c>
      <c r="B123" s="4" t="str">
        <f>VLOOKUP(A123,'Ranking - Women'!$F$3:$G$80,2,0)</f>
        <v>Hardeep Kaur</v>
      </c>
      <c r="C123" s="4" t="s">
        <v>125</v>
      </c>
      <c r="D123" s="56"/>
      <c r="E123" s="57">
        <v>25.666666666666671</v>
      </c>
      <c r="F123" s="5">
        <f t="shared" si="16"/>
        <v>2566.666666666667</v>
      </c>
      <c r="G123" s="5">
        <f t="shared" si="13"/>
        <v>2500</v>
      </c>
      <c r="H123" s="4" t="s">
        <v>5</v>
      </c>
      <c r="I123" s="48">
        <f t="shared" si="14"/>
        <v>2500</v>
      </c>
      <c r="J123" s="49"/>
      <c r="K123" s="50">
        <f t="shared" si="15"/>
        <v>10000</v>
      </c>
      <c r="L123" s="51"/>
    </row>
    <row r="124" spans="1:12" ht="17.100000000000001" customHeight="1" x14ac:dyDescent="0.2">
      <c r="A124" s="55" t="s">
        <v>383</v>
      </c>
      <c r="B124" s="4" t="str">
        <f>VLOOKUP(A124,'Ranking - Women'!$F$3:$G$80,2,0)</f>
        <v xml:space="preserve"> Barada Regmi</v>
      </c>
      <c r="C124" s="4" t="s">
        <v>97</v>
      </c>
      <c r="D124" s="56"/>
      <c r="E124" s="57">
        <v>25.666666666666671</v>
      </c>
      <c r="F124" s="5">
        <f t="shared" si="16"/>
        <v>2566.666666666667</v>
      </c>
      <c r="G124" s="5">
        <f t="shared" si="13"/>
        <v>2500</v>
      </c>
      <c r="H124" s="4" t="s">
        <v>5</v>
      </c>
      <c r="I124" s="48">
        <f t="shared" si="14"/>
        <v>2500</v>
      </c>
      <c r="J124" s="49"/>
      <c r="K124" s="50">
        <f t="shared" si="15"/>
        <v>10000</v>
      </c>
      <c r="L124" s="51"/>
    </row>
    <row r="125" spans="1:12" ht="17.100000000000001" customHeight="1" x14ac:dyDescent="0.2">
      <c r="A125" s="55" t="s">
        <v>384</v>
      </c>
      <c r="B125" s="4" t="str">
        <f>VLOOKUP(A125,'Ranking - Women'!$F$3:$G$80,2,0)</f>
        <v>Pelluri Vaishnavi</v>
      </c>
      <c r="C125" s="4" t="s">
        <v>206</v>
      </c>
      <c r="D125" s="56"/>
      <c r="E125" s="57">
        <v>23.1</v>
      </c>
      <c r="F125" s="5">
        <f t="shared" si="16"/>
        <v>2310</v>
      </c>
      <c r="G125" s="5">
        <f t="shared" si="13"/>
        <v>2500</v>
      </c>
      <c r="H125" s="4" t="s">
        <v>5</v>
      </c>
      <c r="I125" s="48">
        <f t="shared" si="14"/>
        <v>2500</v>
      </c>
      <c r="J125" s="49"/>
      <c r="K125" s="50">
        <f t="shared" si="15"/>
        <v>10000</v>
      </c>
      <c r="L125" s="51"/>
    </row>
    <row r="126" spans="1:12" ht="17.100000000000001" customHeight="1" x14ac:dyDescent="0.2">
      <c r="A126" s="55" t="s">
        <v>386</v>
      </c>
      <c r="B126" s="4" t="s">
        <v>387</v>
      </c>
      <c r="C126" s="4" t="s">
        <v>87</v>
      </c>
      <c r="D126" s="56"/>
      <c r="E126" s="57">
        <v>21.36363636363636</v>
      </c>
      <c r="F126" s="2">
        <f t="shared" si="16"/>
        <v>2136.363636363636</v>
      </c>
      <c r="G126" s="5">
        <f t="shared" si="13"/>
        <v>2000</v>
      </c>
      <c r="H126" s="1" t="s">
        <v>5</v>
      </c>
      <c r="I126" s="48">
        <f t="shared" si="14"/>
        <v>2000</v>
      </c>
      <c r="J126" s="49"/>
      <c r="K126" s="50">
        <f t="shared" si="15"/>
        <v>8000</v>
      </c>
      <c r="L126" s="51"/>
    </row>
    <row r="127" spans="1:12" ht="17.100000000000001" customHeight="1" x14ac:dyDescent="0.2">
      <c r="A127" s="55" t="s">
        <v>388</v>
      </c>
      <c r="B127" s="4" t="s">
        <v>389</v>
      </c>
      <c r="C127" s="4" t="s">
        <v>63</v>
      </c>
      <c r="D127" s="56"/>
      <c r="E127" s="57">
        <v>21.36363636363636</v>
      </c>
      <c r="F127" s="2">
        <f t="shared" si="16"/>
        <v>2136.363636363636</v>
      </c>
      <c r="G127" s="5">
        <f t="shared" si="13"/>
        <v>2000</v>
      </c>
      <c r="H127" s="1" t="s">
        <v>5</v>
      </c>
      <c r="I127" s="48">
        <f t="shared" si="14"/>
        <v>2000</v>
      </c>
      <c r="J127" s="49"/>
      <c r="K127" s="50">
        <f t="shared" si="15"/>
        <v>8000</v>
      </c>
      <c r="L127" s="51"/>
    </row>
    <row r="128" spans="1:12" ht="17.100000000000001" customHeight="1" x14ac:dyDescent="0.2">
      <c r="A128" s="55" t="s">
        <v>390</v>
      </c>
      <c r="B128" s="4" t="s">
        <v>391</v>
      </c>
      <c r="C128" s="4" t="s">
        <v>199</v>
      </c>
      <c r="D128" s="56"/>
      <c r="E128" s="57">
        <v>21.36363636363636</v>
      </c>
      <c r="F128" s="2">
        <f t="shared" si="16"/>
        <v>2136.363636363636</v>
      </c>
      <c r="G128" s="5">
        <f t="shared" si="13"/>
        <v>2000</v>
      </c>
      <c r="H128" s="1" t="s">
        <v>5</v>
      </c>
      <c r="I128" s="48">
        <f t="shared" si="14"/>
        <v>2000</v>
      </c>
      <c r="J128" s="49"/>
      <c r="K128" s="50">
        <f t="shared" si="15"/>
        <v>8000</v>
      </c>
      <c r="L128" s="51"/>
    </row>
    <row r="129" spans="1:12" ht="17.100000000000001" customHeight="1" x14ac:dyDescent="0.2">
      <c r="A129" s="55" t="s">
        <v>392</v>
      </c>
      <c r="B129" s="4" t="s">
        <v>393</v>
      </c>
      <c r="C129" s="4" t="s">
        <v>106</v>
      </c>
      <c r="D129" s="56"/>
      <c r="E129" s="57">
        <v>21.36363636363636</v>
      </c>
      <c r="F129" s="2">
        <f t="shared" si="16"/>
        <v>2136.363636363636</v>
      </c>
      <c r="G129" s="5">
        <f t="shared" si="13"/>
        <v>2000</v>
      </c>
      <c r="H129" s="1" t="s">
        <v>5</v>
      </c>
      <c r="I129" s="48">
        <f t="shared" si="14"/>
        <v>2000</v>
      </c>
      <c r="J129" s="49"/>
      <c r="K129" s="50">
        <f t="shared" si="15"/>
        <v>8000</v>
      </c>
      <c r="L129" s="51"/>
    </row>
    <row r="130" spans="1:12" ht="17.100000000000001" customHeight="1" x14ac:dyDescent="0.2">
      <c r="A130" s="55" t="s">
        <v>394</v>
      </c>
      <c r="B130" s="4" t="s">
        <v>395</v>
      </c>
      <c r="C130" s="4" t="s">
        <v>115</v>
      </c>
      <c r="D130" s="56"/>
      <c r="E130" s="57">
        <v>21.36363636363636</v>
      </c>
      <c r="F130" s="2">
        <f t="shared" si="16"/>
        <v>2136.363636363636</v>
      </c>
      <c r="G130" s="5">
        <f t="shared" ref="G130:G161" si="17">MROUND(F130,500)</f>
        <v>2000</v>
      </c>
      <c r="H130" s="1" t="s">
        <v>5</v>
      </c>
      <c r="I130" s="48">
        <f t="shared" ref="I130:I161" si="18">MROUND((G130*$J$1)/$L$1,500)</f>
        <v>2000</v>
      </c>
      <c r="J130" s="49"/>
      <c r="K130" s="50">
        <f t="shared" ref="K130:K161" si="19">G130*4</f>
        <v>8000</v>
      </c>
      <c r="L130" s="51"/>
    </row>
    <row r="131" spans="1:12" ht="17.100000000000001" customHeight="1" x14ac:dyDescent="0.2">
      <c r="A131" s="55" t="s">
        <v>396</v>
      </c>
      <c r="B131" s="4" t="s">
        <v>397</v>
      </c>
      <c r="C131" s="4" t="s">
        <v>106</v>
      </c>
      <c r="D131" s="56"/>
      <c r="E131" s="57">
        <v>19.583333333333329</v>
      </c>
      <c r="F131" s="2">
        <f t="shared" si="16"/>
        <v>1958.3333333333328</v>
      </c>
      <c r="G131" s="5">
        <f t="shared" si="17"/>
        <v>2000</v>
      </c>
      <c r="H131" s="1" t="s">
        <v>5</v>
      </c>
      <c r="I131" s="48">
        <f t="shared" si="18"/>
        <v>2000</v>
      </c>
      <c r="J131" s="49"/>
      <c r="K131" s="50">
        <f t="shared" si="19"/>
        <v>8000</v>
      </c>
      <c r="L131" s="51"/>
    </row>
    <row r="132" spans="1:12" ht="17.100000000000001" customHeight="1" x14ac:dyDescent="0.2">
      <c r="A132" s="55" t="s">
        <v>398</v>
      </c>
      <c r="B132" s="4" t="s">
        <v>399</v>
      </c>
      <c r="C132" s="4" t="s">
        <v>81</v>
      </c>
      <c r="D132" s="56"/>
      <c r="E132" s="57">
        <v>19.583333333333329</v>
      </c>
      <c r="F132" s="2">
        <f t="shared" si="16"/>
        <v>1958.3333333333328</v>
      </c>
      <c r="G132" s="2">
        <f t="shared" si="17"/>
        <v>2000</v>
      </c>
      <c r="H132" s="1" t="s">
        <v>5</v>
      </c>
      <c r="I132" s="48">
        <f t="shared" si="18"/>
        <v>2000</v>
      </c>
      <c r="J132" s="49"/>
      <c r="K132" s="50">
        <f t="shared" si="19"/>
        <v>8000</v>
      </c>
      <c r="L132" s="51"/>
    </row>
    <row r="133" spans="1:12" ht="17.100000000000001" customHeight="1" x14ac:dyDescent="0.2">
      <c r="A133" s="55" t="s">
        <v>107</v>
      </c>
      <c r="B133" s="4" t="s">
        <v>108</v>
      </c>
      <c r="C133" s="4" t="s">
        <v>63</v>
      </c>
      <c r="D133" s="56"/>
      <c r="E133" s="57">
        <v>19.583333333333329</v>
      </c>
      <c r="F133" s="2">
        <f t="shared" si="16"/>
        <v>1958.3333333333328</v>
      </c>
      <c r="G133" s="2">
        <f t="shared" si="17"/>
        <v>2000</v>
      </c>
      <c r="H133" s="1" t="s">
        <v>5</v>
      </c>
      <c r="I133" s="48">
        <f t="shared" si="18"/>
        <v>2000</v>
      </c>
      <c r="J133" s="49"/>
      <c r="K133" s="50">
        <f t="shared" si="19"/>
        <v>8000</v>
      </c>
      <c r="L133" s="51"/>
    </row>
    <row r="134" spans="1:12" ht="17.100000000000001" customHeight="1" x14ac:dyDescent="0.2">
      <c r="A134" s="55" t="s">
        <v>400</v>
      </c>
      <c r="B134" s="4" t="s">
        <v>401</v>
      </c>
      <c r="C134" s="4" t="s">
        <v>87</v>
      </c>
      <c r="D134" s="56"/>
      <c r="E134" s="57">
        <v>19.583333333333329</v>
      </c>
      <c r="F134" s="2">
        <f t="shared" si="16"/>
        <v>1958.3333333333328</v>
      </c>
      <c r="G134" s="2">
        <f t="shared" si="17"/>
        <v>2000</v>
      </c>
      <c r="H134" s="1" t="s">
        <v>5</v>
      </c>
      <c r="I134" s="48">
        <f t="shared" si="18"/>
        <v>2000</v>
      </c>
      <c r="J134" s="49"/>
      <c r="K134" s="50">
        <f t="shared" si="19"/>
        <v>8000</v>
      </c>
      <c r="L134" s="51"/>
    </row>
    <row r="135" spans="1:12" ht="17.100000000000001" customHeight="1" x14ac:dyDescent="0.2">
      <c r="A135" s="55" t="s">
        <v>402</v>
      </c>
      <c r="B135" s="4" t="s">
        <v>403</v>
      </c>
      <c r="C135" s="4" t="s">
        <v>125</v>
      </c>
      <c r="D135" s="56"/>
      <c r="E135" s="57">
        <v>19.583333333333329</v>
      </c>
      <c r="F135" s="2">
        <f t="shared" si="16"/>
        <v>1958.3333333333328</v>
      </c>
      <c r="G135" s="2">
        <f t="shared" si="17"/>
        <v>2000</v>
      </c>
      <c r="H135" s="1" t="s">
        <v>5</v>
      </c>
      <c r="I135" s="48">
        <f t="shared" si="18"/>
        <v>2000</v>
      </c>
      <c r="J135" s="49"/>
      <c r="K135" s="50">
        <f t="shared" si="19"/>
        <v>8000</v>
      </c>
      <c r="L135" s="51"/>
    </row>
    <row r="136" spans="1:12" ht="17.100000000000001" customHeight="1" x14ac:dyDescent="0.2">
      <c r="A136" s="55" t="s">
        <v>404</v>
      </c>
      <c r="B136" s="4" t="s">
        <v>405</v>
      </c>
      <c r="C136" s="4" t="s">
        <v>63</v>
      </c>
      <c r="D136" s="56"/>
      <c r="E136" s="57">
        <v>18.07692307692308</v>
      </c>
      <c r="F136" s="2">
        <f t="shared" si="16"/>
        <v>1807.6923076923081</v>
      </c>
      <c r="G136" s="2">
        <f t="shared" si="17"/>
        <v>2000</v>
      </c>
      <c r="H136" s="1" t="s">
        <v>5</v>
      </c>
      <c r="I136" s="48">
        <f t="shared" si="18"/>
        <v>2000</v>
      </c>
      <c r="J136" s="49"/>
      <c r="K136" s="50">
        <f t="shared" si="19"/>
        <v>8000</v>
      </c>
      <c r="L136" s="51"/>
    </row>
    <row r="137" spans="1:12" ht="17.100000000000001" customHeight="1" x14ac:dyDescent="0.2">
      <c r="A137" s="55" t="s">
        <v>406</v>
      </c>
      <c r="B137" s="4" t="s">
        <v>407</v>
      </c>
      <c r="C137" s="4" t="s">
        <v>81</v>
      </c>
      <c r="D137" s="56"/>
      <c r="E137" s="57">
        <v>18.07692307692308</v>
      </c>
      <c r="F137" s="2">
        <f t="shared" si="16"/>
        <v>1807.6923076923081</v>
      </c>
      <c r="G137" s="2">
        <f t="shared" si="17"/>
        <v>2000</v>
      </c>
      <c r="H137" s="1" t="s">
        <v>5</v>
      </c>
      <c r="I137" s="48">
        <f t="shared" si="18"/>
        <v>2000</v>
      </c>
      <c r="J137" s="49"/>
      <c r="K137" s="50">
        <f t="shared" si="19"/>
        <v>8000</v>
      </c>
      <c r="L137" s="51"/>
    </row>
    <row r="138" spans="1:12" ht="17.100000000000001" customHeight="1" x14ac:dyDescent="0.2">
      <c r="A138" s="55" t="s">
        <v>408</v>
      </c>
      <c r="B138" s="4" t="s">
        <v>409</v>
      </c>
      <c r="C138" s="4" t="s">
        <v>199</v>
      </c>
      <c r="D138" s="56"/>
      <c r="E138" s="57">
        <v>18.07692307692308</v>
      </c>
      <c r="F138" s="2">
        <f t="shared" si="16"/>
        <v>1807.6923076923081</v>
      </c>
      <c r="G138" s="2">
        <f t="shared" si="17"/>
        <v>2000</v>
      </c>
      <c r="H138" s="1" t="s">
        <v>5</v>
      </c>
      <c r="I138" s="48">
        <f t="shared" si="18"/>
        <v>2000</v>
      </c>
      <c r="J138" s="49"/>
      <c r="K138" s="50">
        <f t="shared" si="19"/>
        <v>8000</v>
      </c>
      <c r="L138" s="51"/>
    </row>
    <row r="139" spans="1:12" ht="17.100000000000001" customHeight="1" x14ac:dyDescent="0.2">
      <c r="A139" s="55" t="s">
        <v>410</v>
      </c>
      <c r="B139" s="4" t="str">
        <f>VLOOKUP(A139,'Ranking - Women'!$F$3:$G$80,2,0)</f>
        <v>Kanimozhi Velusamy</v>
      </c>
      <c r="C139" s="4" t="s">
        <v>412</v>
      </c>
      <c r="D139" s="56"/>
      <c r="E139" s="57">
        <v>22.458333333333339</v>
      </c>
      <c r="F139" s="5">
        <f t="shared" ref="F139:F168" si="20">E139*100</f>
        <v>2245.8333333333339</v>
      </c>
      <c r="G139" s="5">
        <f t="shared" si="17"/>
        <v>2000</v>
      </c>
      <c r="H139" s="4" t="s">
        <v>5</v>
      </c>
      <c r="I139" s="48">
        <f t="shared" si="18"/>
        <v>2000</v>
      </c>
      <c r="J139" s="49"/>
      <c r="K139" s="50">
        <f t="shared" si="19"/>
        <v>8000</v>
      </c>
      <c r="L139" s="51"/>
    </row>
    <row r="140" spans="1:12" ht="17.100000000000001" customHeight="1" x14ac:dyDescent="0.2">
      <c r="A140" s="55" t="s">
        <v>110</v>
      </c>
      <c r="B140" s="4" t="str">
        <f>VLOOKUP(A140,'Ranking - Women'!$F$3:$G$80,2,0)</f>
        <v>Harshi Agarwal</v>
      </c>
      <c r="C140" s="4" t="s">
        <v>112</v>
      </c>
      <c r="D140" s="56"/>
      <c r="E140" s="57">
        <v>19.25</v>
      </c>
      <c r="F140" s="5">
        <f t="shared" si="20"/>
        <v>1925</v>
      </c>
      <c r="G140" s="5">
        <f t="shared" si="17"/>
        <v>2000</v>
      </c>
      <c r="H140" s="4" t="s">
        <v>5</v>
      </c>
      <c r="I140" s="48">
        <f t="shared" si="18"/>
        <v>2000</v>
      </c>
      <c r="J140" s="49"/>
      <c r="K140" s="50">
        <f t="shared" si="19"/>
        <v>8000</v>
      </c>
      <c r="L140" s="51"/>
    </row>
    <row r="141" spans="1:12" ht="17.100000000000001" customHeight="1" x14ac:dyDescent="0.2">
      <c r="A141" s="55" t="s">
        <v>413</v>
      </c>
      <c r="B141" s="4" t="str">
        <f>VLOOKUP(A141,'Ranking - Women'!$F$3:$G$80,2,0)</f>
        <v>Meghana Damaraju</v>
      </c>
      <c r="C141" s="4" t="s">
        <v>125</v>
      </c>
      <c r="D141" s="56"/>
      <c r="E141" s="57">
        <v>19.25</v>
      </c>
      <c r="F141" s="5">
        <f t="shared" si="20"/>
        <v>1925</v>
      </c>
      <c r="G141" s="5">
        <f t="shared" si="17"/>
        <v>2000</v>
      </c>
      <c r="H141" s="4" t="s">
        <v>5</v>
      </c>
      <c r="I141" s="48">
        <f t="shared" si="18"/>
        <v>2000</v>
      </c>
      <c r="J141" s="49"/>
      <c r="K141" s="50">
        <f t="shared" si="19"/>
        <v>8000</v>
      </c>
      <c r="L141" s="51"/>
    </row>
    <row r="142" spans="1:12" ht="17.100000000000001" customHeight="1" x14ac:dyDescent="0.2">
      <c r="A142" s="55" t="s">
        <v>415</v>
      </c>
      <c r="B142" s="4" t="str">
        <f>VLOOKUP(A142,'Ranking - Women'!$F$3:$G$80,2,0)</f>
        <v>Nikhita Patibandla</v>
      </c>
      <c r="C142" s="4" t="s">
        <v>97</v>
      </c>
      <c r="D142" s="56"/>
      <c r="E142" s="57">
        <v>19.25</v>
      </c>
      <c r="F142" s="5">
        <f t="shared" si="20"/>
        <v>1925</v>
      </c>
      <c r="G142" s="5">
        <f t="shared" si="17"/>
        <v>2000</v>
      </c>
      <c r="H142" s="4" t="s">
        <v>5</v>
      </c>
      <c r="I142" s="48">
        <f t="shared" si="18"/>
        <v>2000</v>
      </c>
      <c r="J142" s="49"/>
      <c r="K142" s="50">
        <f t="shared" si="19"/>
        <v>8000</v>
      </c>
      <c r="L142" s="51"/>
    </row>
    <row r="143" spans="1:12" ht="17.100000000000001" customHeight="1" x14ac:dyDescent="0.2">
      <c r="A143" s="55" t="s">
        <v>82</v>
      </c>
      <c r="B143" s="4" t="str">
        <f>VLOOKUP(A143,'Ranking - Women'!$F$3:$G$80,2,0)</f>
        <v>Anjali Sankaran</v>
      </c>
      <c r="C143" s="4" t="s">
        <v>84</v>
      </c>
      <c r="D143" s="56"/>
      <c r="E143" s="57">
        <v>19.25</v>
      </c>
      <c r="F143" s="5">
        <f t="shared" si="20"/>
        <v>1925</v>
      </c>
      <c r="G143" s="5">
        <f t="shared" si="17"/>
        <v>2000</v>
      </c>
      <c r="H143" s="4" t="s">
        <v>5</v>
      </c>
      <c r="I143" s="48">
        <f t="shared" si="18"/>
        <v>2000</v>
      </c>
      <c r="J143" s="49"/>
      <c r="K143" s="50">
        <f t="shared" si="19"/>
        <v>8000</v>
      </c>
      <c r="L143" s="51"/>
    </row>
    <row r="144" spans="1:12" ht="17.100000000000001" customHeight="1" x14ac:dyDescent="0.2">
      <c r="A144" s="55" t="s">
        <v>417</v>
      </c>
      <c r="B144" s="4" t="str">
        <f>VLOOKUP(A144,'Ranking - Women'!$F$3:$G$80,2,0)</f>
        <v>Vasudha Shanmuga</v>
      </c>
      <c r="C144" s="4" t="s">
        <v>63</v>
      </c>
      <c r="D144" s="56"/>
      <c r="E144" s="57">
        <v>19.25</v>
      </c>
      <c r="F144" s="5">
        <f t="shared" si="20"/>
        <v>1925</v>
      </c>
      <c r="G144" s="5">
        <f t="shared" si="17"/>
        <v>2000</v>
      </c>
      <c r="H144" s="4" t="s">
        <v>5</v>
      </c>
      <c r="I144" s="48">
        <f t="shared" si="18"/>
        <v>2000</v>
      </c>
      <c r="J144" s="49"/>
      <c r="K144" s="50">
        <f t="shared" si="19"/>
        <v>8000</v>
      </c>
      <c r="L144" s="51"/>
    </row>
    <row r="145" spans="1:12" ht="17.100000000000001" customHeight="1" x14ac:dyDescent="0.2">
      <c r="A145" s="55" t="s">
        <v>419</v>
      </c>
      <c r="B145" s="4" t="str">
        <f>VLOOKUP(A145,'Ranking - Women'!$F$3:$G$80,2,0)</f>
        <v>Mudita Malhotra</v>
      </c>
      <c r="C145" s="4" t="s">
        <v>421</v>
      </c>
      <c r="D145" s="56"/>
      <c r="E145" s="57">
        <v>18.756410256410259</v>
      </c>
      <c r="F145" s="5">
        <f t="shared" si="20"/>
        <v>1875.6410256410259</v>
      </c>
      <c r="G145" s="5">
        <f t="shared" si="17"/>
        <v>2000</v>
      </c>
      <c r="H145" s="4" t="s">
        <v>5</v>
      </c>
      <c r="I145" s="48">
        <f t="shared" si="18"/>
        <v>2000</v>
      </c>
      <c r="J145" s="49"/>
      <c r="K145" s="50">
        <f t="shared" si="19"/>
        <v>8000</v>
      </c>
      <c r="L145" s="51"/>
    </row>
    <row r="146" spans="1:12" ht="17.100000000000001" customHeight="1" x14ac:dyDescent="0.2">
      <c r="A146" s="55" t="s">
        <v>422</v>
      </c>
      <c r="B146" s="4" t="str">
        <f>VLOOKUP(A146,'Ranking - Women'!$F$3:$G$80,2,0)</f>
        <v>Aakanksha Bajpayee</v>
      </c>
      <c r="C146" s="4" t="s">
        <v>421</v>
      </c>
      <c r="D146" s="56"/>
      <c r="E146" s="57">
        <v>18</v>
      </c>
      <c r="F146" s="5">
        <f t="shared" si="20"/>
        <v>1800</v>
      </c>
      <c r="G146" s="5">
        <f t="shared" si="17"/>
        <v>2000</v>
      </c>
      <c r="H146" s="4" t="s">
        <v>5</v>
      </c>
      <c r="I146" s="48">
        <f t="shared" si="18"/>
        <v>2000</v>
      </c>
      <c r="J146" s="49"/>
      <c r="K146" s="50">
        <f t="shared" si="19"/>
        <v>8000</v>
      </c>
      <c r="L146" s="51"/>
    </row>
    <row r="147" spans="1:12" ht="17.100000000000001" customHeight="1" x14ac:dyDescent="0.2">
      <c r="A147" s="55" t="s">
        <v>424</v>
      </c>
      <c r="B147" s="4" t="s">
        <v>425</v>
      </c>
      <c r="C147" s="4" t="s">
        <v>426</v>
      </c>
      <c r="D147" s="56"/>
      <c r="E147" s="57">
        <v>16.785714285714281</v>
      </c>
      <c r="F147" s="2">
        <f t="shared" si="20"/>
        <v>1678.5714285714282</v>
      </c>
      <c r="G147" s="2">
        <f t="shared" si="17"/>
        <v>1500</v>
      </c>
      <c r="H147" s="1" t="s">
        <v>5</v>
      </c>
      <c r="I147" s="48">
        <f t="shared" si="18"/>
        <v>1500</v>
      </c>
      <c r="J147" s="49"/>
      <c r="K147" s="50">
        <f t="shared" si="19"/>
        <v>6000</v>
      </c>
      <c r="L147" s="51"/>
    </row>
    <row r="148" spans="1:12" ht="17.100000000000001" customHeight="1" x14ac:dyDescent="0.2">
      <c r="A148" s="55" t="s">
        <v>427</v>
      </c>
      <c r="B148" s="4" t="s">
        <v>428</v>
      </c>
      <c r="C148" s="4" t="s">
        <v>355</v>
      </c>
      <c r="D148" s="56"/>
      <c r="E148" s="57">
        <v>15.66666666666667</v>
      </c>
      <c r="F148" s="2">
        <f t="shared" si="20"/>
        <v>1566.666666666667</v>
      </c>
      <c r="G148" s="2">
        <f t="shared" si="17"/>
        <v>1500</v>
      </c>
      <c r="H148" s="1" t="s">
        <v>5</v>
      </c>
      <c r="I148" s="48">
        <f t="shared" si="18"/>
        <v>1500</v>
      </c>
      <c r="J148" s="49"/>
      <c r="K148" s="50">
        <f t="shared" si="19"/>
        <v>6000</v>
      </c>
      <c r="L148" s="51"/>
    </row>
    <row r="149" spans="1:12" ht="17.100000000000001" customHeight="1" x14ac:dyDescent="0.2">
      <c r="A149" s="55" t="s">
        <v>429</v>
      </c>
      <c r="B149" s="4" t="s">
        <v>430</v>
      </c>
      <c r="C149" s="4" t="s">
        <v>286</v>
      </c>
      <c r="D149" s="56"/>
      <c r="E149" s="57">
        <v>15.66666666666667</v>
      </c>
      <c r="F149" s="2">
        <f t="shared" si="20"/>
        <v>1566.666666666667</v>
      </c>
      <c r="G149" s="2">
        <f t="shared" si="17"/>
        <v>1500</v>
      </c>
      <c r="H149" s="1" t="s">
        <v>5</v>
      </c>
      <c r="I149" s="48">
        <f t="shared" si="18"/>
        <v>1500</v>
      </c>
      <c r="J149" s="49"/>
      <c r="K149" s="50">
        <f t="shared" si="19"/>
        <v>6000</v>
      </c>
      <c r="L149" s="51"/>
    </row>
    <row r="150" spans="1:12" ht="17.100000000000001" customHeight="1" x14ac:dyDescent="0.2">
      <c r="A150" s="55" t="s">
        <v>431</v>
      </c>
      <c r="B150" s="4" t="s">
        <v>432</v>
      </c>
      <c r="C150" s="4" t="s">
        <v>115</v>
      </c>
      <c r="D150" s="56"/>
      <c r="E150" s="57">
        <v>15.66666666666667</v>
      </c>
      <c r="F150" s="2">
        <f t="shared" si="20"/>
        <v>1566.666666666667</v>
      </c>
      <c r="G150" s="2">
        <f t="shared" si="17"/>
        <v>1500</v>
      </c>
      <c r="H150" s="1" t="s">
        <v>5</v>
      </c>
      <c r="I150" s="48">
        <f t="shared" si="18"/>
        <v>1500</v>
      </c>
      <c r="J150" s="49"/>
      <c r="K150" s="50">
        <f t="shared" si="19"/>
        <v>6000</v>
      </c>
      <c r="L150" s="51"/>
    </row>
    <row r="151" spans="1:12" ht="17.100000000000001" customHeight="1" x14ac:dyDescent="0.2">
      <c r="A151" s="55" t="s">
        <v>433</v>
      </c>
      <c r="B151" s="4" t="s">
        <v>434</v>
      </c>
      <c r="C151" s="4" t="s">
        <v>314</v>
      </c>
      <c r="D151" s="56"/>
      <c r="E151" s="57">
        <v>15.66666666666667</v>
      </c>
      <c r="F151" s="2">
        <f t="shared" si="20"/>
        <v>1566.666666666667</v>
      </c>
      <c r="G151" s="2">
        <f t="shared" si="17"/>
        <v>1500</v>
      </c>
      <c r="H151" s="1" t="s">
        <v>5</v>
      </c>
      <c r="I151" s="48">
        <f t="shared" si="18"/>
        <v>1500</v>
      </c>
      <c r="J151" s="49"/>
      <c r="K151" s="50">
        <f t="shared" si="19"/>
        <v>6000</v>
      </c>
      <c r="L151" s="51"/>
    </row>
    <row r="152" spans="1:12" ht="17.100000000000001" customHeight="1" x14ac:dyDescent="0.2">
      <c r="A152" s="55" t="s">
        <v>435</v>
      </c>
      <c r="B152" s="4" t="s">
        <v>436</v>
      </c>
      <c r="C152" s="4" t="s">
        <v>355</v>
      </c>
      <c r="D152" s="56"/>
      <c r="E152" s="57">
        <v>13.82352941176471</v>
      </c>
      <c r="F152" s="2">
        <f t="shared" si="20"/>
        <v>1382.3529411764709</v>
      </c>
      <c r="G152" s="2">
        <f t="shared" si="17"/>
        <v>1500</v>
      </c>
      <c r="H152" s="1" t="s">
        <v>5</v>
      </c>
      <c r="I152" s="48">
        <f t="shared" si="18"/>
        <v>1500</v>
      </c>
      <c r="J152" s="49"/>
      <c r="K152" s="50">
        <f t="shared" si="19"/>
        <v>6000</v>
      </c>
      <c r="L152" s="51"/>
    </row>
    <row r="153" spans="1:12" ht="17.100000000000001" customHeight="1" x14ac:dyDescent="0.2">
      <c r="A153" s="55" t="s">
        <v>437</v>
      </c>
      <c r="B153" s="4" t="s">
        <v>438</v>
      </c>
      <c r="C153" s="4" t="s">
        <v>81</v>
      </c>
      <c r="D153" s="56"/>
      <c r="E153" s="57">
        <v>13.82352941176471</v>
      </c>
      <c r="F153" s="2">
        <f t="shared" si="20"/>
        <v>1382.3529411764709</v>
      </c>
      <c r="G153" s="2">
        <f t="shared" si="17"/>
        <v>1500</v>
      </c>
      <c r="H153" s="1" t="s">
        <v>5</v>
      </c>
      <c r="I153" s="48">
        <f t="shared" si="18"/>
        <v>1500</v>
      </c>
      <c r="J153" s="49"/>
      <c r="K153" s="50">
        <f t="shared" si="19"/>
        <v>6000</v>
      </c>
      <c r="L153" s="51"/>
    </row>
    <row r="154" spans="1:12" ht="17.100000000000001" customHeight="1" x14ac:dyDescent="0.2">
      <c r="A154" s="55" t="s">
        <v>439</v>
      </c>
      <c r="B154" s="4" t="s">
        <v>440</v>
      </c>
      <c r="C154" s="4" t="s">
        <v>355</v>
      </c>
      <c r="D154" s="56"/>
      <c r="E154" s="57">
        <v>13.055555555555561</v>
      </c>
      <c r="F154" s="2">
        <f t="shared" si="20"/>
        <v>1305.5555555555561</v>
      </c>
      <c r="G154" s="2">
        <f t="shared" si="17"/>
        <v>1500</v>
      </c>
      <c r="H154" s="1" t="s">
        <v>5</v>
      </c>
      <c r="I154" s="48">
        <f t="shared" si="18"/>
        <v>1500</v>
      </c>
      <c r="J154" s="49"/>
      <c r="K154" s="50">
        <f t="shared" si="19"/>
        <v>6000</v>
      </c>
      <c r="L154" s="51"/>
    </row>
    <row r="155" spans="1:12" ht="17.100000000000001" customHeight="1" x14ac:dyDescent="0.2">
      <c r="A155" s="55" t="s">
        <v>441</v>
      </c>
      <c r="B155" s="4" t="s">
        <v>442</v>
      </c>
      <c r="C155" s="4" t="s">
        <v>106</v>
      </c>
      <c r="D155" s="56"/>
      <c r="E155" s="57">
        <v>13.055555555555561</v>
      </c>
      <c r="F155" s="2">
        <f t="shared" si="20"/>
        <v>1305.5555555555561</v>
      </c>
      <c r="G155" s="2">
        <f t="shared" si="17"/>
        <v>1500</v>
      </c>
      <c r="H155" s="1" t="s">
        <v>5</v>
      </c>
      <c r="I155" s="48">
        <f t="shared" si="18"/>
        <v>1500</v>
      </c>
      <c r="J155" s="49"/>
      <c r="K155" s="50">
        <f t="shared" si="19"/>
        <v>6000</v>
      </c>
      <c r="L155" s="51"/>
    </row>
    <row r="156" spans="1:12" ht="17.100000000000001" customHeight="1" x14ac:dyDescent="0.2">
      <c r="A156" s="55" t="s">
        <v>443</v>
      </c>
      <c r="B156" s="4" t="str">
        <f>VLOOKUP(A156,'Ranking - Women'!$F$3:$G$80,2,0)</f>
        <v>Ankita Kar</v>
      </c>
      <c r="C156" s="4" t="s">
        <v>81</v>
      </c>
      <c r="D156" s="56"/>
      <c r="E156" s="57">
        <v>12.83333333333333</v>
      </c>
      <c r="F156" s="5">
        <f t="shared" si="20"/>
        <v>1283.333333333333</v>
      </c>
      <c r="G156" s="5">
        <f t="shared" si="17"/>
        <v>1500</v>
      </c>
      <c r="H156" s="4" t="s">
        <v>5</v>
      </c>
      <c r="I156" s="48">
        <f t="shared" si="18"/>
        <v>1500</v>
      </c>
      <c r="J156" s="49"/>
      <c r="K156" s="50">
        <f t="shared" si="19"/>
        <v>6000</v>
      </c>
      <c r="L156" s="51"/>
    </row>
    <row r="157" spans="1:12" ht="17.100000000000001" customHeight="1" x14ac:dyDescent="0.2">
      <c r="A157" s="55" t="s">
        <v>445</v>
      </c>
      <c r="B157" s="4" t="s">
        <v>446</v>
      </c>
      <c r="C157" s="4" t="s">
        <v>81</v>
      </c>
      <c r="D157" s="56"/>
      <c r="E157" s="57">
        <v>12.368421052631581</v>
      </c>
      <c r="F157" s="2">
        <f t="shared" si="20"/>
        <v>1236.8421052631581</v>
      </c>
      <c r="G157" s="2">
        <f t="shared" si="17"/>
        <v>1000</v>
      </c>
      <c r="H157" s="1" t="s">
        <v>5</v>
      </c>
      <c r="I157" s="48">
        <f t="shared" si="18"/>
        <v>1000</v>
      </c>
      <c r="J157" s="49"/>
      <c r="K157" s="50">
        <f t="shared" si="19"/>
        <v>4000</v>
      </c>
      <c r="L157" s="51"/>
    </row>
    <row r="158" spans="1:12" ht="17.100000000000001" customHeight="1" x14ac:dyDescent="0.2">
      <c r="A158" s="55" t="s">
        <v>447</v>
      </c>
      <c r="B158" s="4" t="s">
        <v>448</v>
      </c>
      <c r="C158" s="4" t="s">
        <v>286</v>
      </c>
      <c r="D158" s="56"/>
      <c r="E158" s="57">
        <v>12.368421052631581</v>
      </c>
      <c r="F158" s="2">
        <f t="shared" si="20"/>
        <v>1236.8421052631581</v>
      </c>
      <c r="G158" s="2">
        <f t="shared" si="17"/>
        <v>1000</v>
      </c>
      <c r="H158" s="1" t="s">
        <v>5</v>
      </c>
      <c r="I158" s="48">
        <f t="shared" si="18"/>
        <v>1000</v>
      </c>
      <c r="J158" s="49"/>
      <c r="K158" s="50">
        <f t="shared" si="19"/>
        <v>4000</v>
      </c>
      <c r="L158" s="51"/>
    </row>
    <row r="159" spans="1:12" ht="17.100000000000001" customHeight="1" x14ac:dyDescent="0.2">
      <c r="A159" s="55" t="s">
        <v>104</v>
      </c>
      <c r="B159" s="4" t="s">
        <v>105</v>
      </c>
      <c r="C159" s="4" t="s">
        <v>106</v>
      </c>
      <c r="D159" s="56"/>
      <c r="E159" s="57">
        <v>12.368421052631581</v>
      </c>
      <c r="F159" s="2">
        <f t="shared" si="20"/>
        <v>1236.8421052631581</v>
      </c>
      <c r="G159" s="2">
        <f t="shared" si="17"/>
        <v>1000</v>
      </c>
      <c r="H159" s="1" t="s">
        <v>5</v>
      </c>
      <c r="I159" s="48">
        <f t="shared" si="18"/>
        <v>1000</v>
      </c>
      <c r="J159" s="49"/>
      <c r="K159" s="50">
        <f t="shared" si="19"/>
        <v>4000</v>
      </c>
      <c r="L159" s="51"/>
    </row>
    <row r="160" spans="1:12" ht="17.100000000000001" customHeight="1" x14ac:dyDescent="0.2">
      <c r="A160" s="55" t="s">
        <v>449</v>
      </c>
      <c r="B160" s="4" t="s">
        <v>450</v>
      </c>
      <c r="C160" s="4" t="s">
        <v>115</v>
      </c>
      <c r="D160" s="56"/>
      <c r="E160" s="57">
        <v>11.75</v>
      </c>
      <c r="F160" s="2">
        <f t="shared" si="20"/>
        <v>1175</v>
      </c>
      <c r="G160" s="2">
        <f t="shared" si="17"/>
        <v>1000</v>
      </c>
      <c r="H160" s="1" t="s">
        <v>5</v>
      </c>
      <c r="I160" s="48">
        <f t="shared" si="18"/>
        <v>1000</v>
      </c>
      <c r="J160" s="49"/>
      <c r="K160" s="50">
        <f t="shared" si="19"/>
        <v>4000</v>
      </c>
      <c r="L160" s="51"/>
    </row>
    <row r="161" spans="1:12" ht="17.100000000000001" customHeight="1" x14ac:dyDescent="0.2">
      <c r="A161" s="55" t="s">
        <v>451</v>
      </c>
      <c r="B161" s="4" t="str">
        <f>VLOOKUP(A161,'Ranking - Women'!$F$3:$G$80,2,0)</f>
        <v>Neha Trivedi</v>
      </c>
      <c r="C161" s="4" t="s">
        <v>84</v>
      </c>
      <c r="D161" s="56"/>
      <c r="E161" s="57">
        <v>11</v>
      </c>
      <c r="F161" s="5">
        <f t="shared" si="20"/>
        <v>1100</v>
      </c>
      <c r="G161" s="5">
        <f t="shared" si="17"/>
        <v>1000</v>
      </c>
      <c r="H161" s="4" t="s">
        <v>5</v>
      </c>
      <c r="I161" s="48">
        <f t="shared" si="18"/>
        <v>1000</v>
      </c>
      <c r="J161" s="49"/>
      <c r="K161" s="50">
        <f t="shared" si="19"/>
        <v>4000</v>
      </c>
      <c r="L161" s="51"/>
    </row>
    <row r="162" spans="1:12" ht="17.100000000000001" customHeight="1" x14ac:dyDescent="0.2">
      <c r="A162" s="55" t="s">
        <v>452</v>
      </c>
      <c r="B162" s="4" t="str">
        <f>VLOOKUP(A162,'Ranking - Women'!$F$3:$G$80,2,0)</f>
        <v>Khushali Shah</v>
      </c>
      <c r="C162" s="4" t="s">
        <v>81</v>
      </c>
      <c r="D162" s="56"/>
      <c r="E162" s="57">
        <v>11</v>
      </c>
      <c r="F162" s="5">
        <f t="shared" si="20"/>
        <v>1100</v>
      </c>
      <c r="G162" s="5">
        <f t="shared" ref="G162:G168" si="21">MROUND(F162,500)</f>
        <v>1000</v>
      </c>
      <c r="H162" s="4" t="s">
        <v>5</v>
      </c>
      <c r="I162" s="48">
        <f t="shared" ref="I162:I168" si="22">MROUND((G162*$J$1)/$L$1,500)</f>
        <v>1000</v>
      </c>
      <c r="J162" s="49"/>
      <c r="K162" s="50">
        <f t="shared" ref="K162:K168" si="23">G162*4</f>
        <v>4000</v>
      </c>
      <c r="L162" s="51"/>
    </row>
    <row r="163" spans="1:12" ht="17.100000000000001" customHeight="1" x14ac:dyDescent="0.2">
      <c r="A163" s="55" t="s">
        <v>453</v>
      </c>
      <c r="B163" s="4" t="str">
        <f>VLOOKUP(A163,'Ranking - Women'!$F$3:$G$80,2,0)</f>
        <v>Deeksha Bansal</v>
      </c>
      <c r="C163" s="4" t="s">
        <v>81</v>
      </c>
      <c r="D163" s="56"/>
      <c r="E163" s="57">
        <v>8.5555555555555554</v>
      </c>
      <c r="F163" s="5">
        <f t="shared" si="20"/>
        <v>855.55555555555554</v>
      </c>
      <c r="G163" s="5">
        <f t="shared" si="21"/>
        <v>1000</v>
      </c>
      <c r="H163" s="4" t="s">
        <v>5</v>
      </c>
      <c r="I163" s="48">
        <f t="shared" si="22"/>
        <v>1000</v>
      </c>
      <c r="J163" s="49"/>
      <c r="K163" s="50">
        <f t="shared" si="23"/>
        <v>4000</v>
      </c>
      <c r="L163" s="51"/>
    </row>
    <row r="164" spans="1:12" ht="17.100000000000001" customHeight="1" x14ac:dyDescent="0.2">
      <c r="A164" s="55" t="s">
        <v>455</v>
      </c>
      <c r="B164" s="4" t="str">
        <f>VLOOKUP(A164,'Ranking - Women'!$F$3:$G$80,2,0)</f>
        <v>Neha Barolia</v>
      </c>
      <c r="C164" s="4" t="s">
        <v>81</v>
      </c>
      <c r="D164" s="56"/>
      <c r="E164" s="57">
        <v>7.7</v>
      </c>
      <c r="F164" s="5">
        <f t="shared" si="20"/>
        <v>770</v>
      </c>
      <c r="G164" s="5">
        <f t="shared" si="21"/>
        <v>1000</v>
      </c>
      <c r="H164" s="4" t="s">
        <v>5</v>
      </c>
      <c r="I164" s="48">
        <f t="shared" si="22"/>
        <v>1000</v>
      </c>
      <c r="J164" s="49"/>
      <c r="K164" s="50">
        <f t="shared" si="23"/>
        <v>4000</v>
      </c>
      <c r="L164" s="51"/>
    </row>
    <row r="165" spans="1:12" ht="17.100000000000001" customHeight="1" x14ac:dyDescent="0.2">
      <c r="A165" s="55" t="s">
        <v>456</v>
      </c>
      <c r="B165" s="4" t="str">
        <f>VLOOKUP(A165,'Ranking - Women'!$F$3:$G$80,2,0)</f>
        <v xml:space="preserve">Manisha Kumari </v>
      </c>
      <c r="C165" s="4" t="s">
        <v>84</v>
      </c>
      <c r="D165" s="56"/>
      <c r="E165" s="57">
        <v>5.9230769230769234</v>
      </c>
      <c r="F165" s="5">
        <f t="shared" si="20"/>
        <v>592.30769230769238</v>
      </c>
      <c r="G165" s="5">
        <f t="shared" si="21"/>
        <v>500</v>
      </c>
      <c r="H165" s="4" t="s">
        <v>5</v>
      </c>
      <c r="I165" s="48">
        <f t="shared" si="22"/>
        <v>500</v>
      </c>
      <c r="J165" s="49"/>
      <c r="K165" s="50">
        <f t="shared" si="23"/>
        <v>2000</v>
      </c>
      <c r="L165" s="51"/>
    </row>
    <row r="166" spans="1:12" ht="17.100000000000001" customHeight="1" x14ac:dyDescent="0.2">
      <c r="A166" s="55" t="s">
        <v>457</v>
      </c>
      <c r="B166" s="4" t="str">
        <f>VLOOKUP(A166,'Ranking - Women'!$F$3:$G$80,2,0)</f>
        <v>Sapna Jagadeesh</v>
      </c>
      <c r="C166" s="4" t="s">
        <v>84</v>
      </c>
      <c r="D166" s="56"/>
      <c r="E166" s="57">
        <v>5.9230769230769234</v>
      </c>
      <c r="F166" s="5">
        <f t="shared" si="20"/>
        <v>592.30769230769238</v>
      </c>
      <c r="G166" s="5">
        <f t="shared" si="21"/>
        <v>500</v>
      </c>
      <c r="H166" s="4" t="s">
        <v>5</v>
      </c>
      <c r="I166" s="48">
        <f t="shared" si="22"/>
        <v>500</v>
      </c>
      <c r="J166" s="49"/>
      <c r="K166" s="50">
        <f t="shared" si="23"/>
        <v>2000</v>
      </c>
      <c r="L166" s="51"/>
    </row>
    <row r="167" spans="1:12" ht="17.100000000000001" customHeight="1" x14ac:dyDescent="0.2">
      <c r="A167" s="55" t="s">
        <v>458</v>
      </c>
      <c r="B167" s="4" t="str">
        <f>VLOOKUP(A167,'Ranking - Women'!$F$3:$G$80,2,0)</f>
        <v>Akansha Prakash</v>
      </c>
      <c r="C167" s="4" t="s">
        <v>84</v>
      </c>
      <c r="D167" s="56"/>
      <c r="E167" s="57">
        <v>5.9230769230769234</v>
      </c>
      <c r="F167" s="5">
        <f t="shared" si="20"/>
        <v>592.30769230769238</v>
      </c>
      <c r="G167" s="5">
        <f t="shared" si="21"/>
        <v>500</v>
      </c>
      <c r="H167" s="4" t="s">
        <v>5</v>
      </c>
      <c r="I167" s="48">
        <f t="shared" si="22"/>
        <v>500</v>
      </c>
      <c r="J167" s="49"/>
      <c r="K167" s="50">
        <f t="shared" si="23"/>
        <v>2000</v>
      </c>
      <c r="L167" s="51"/>
    </row>
    <row r="168" spans="1:12" ht="17.100000000000001" customHeight="1" x14ac:dyDescent="0.2">
      <c r="A168" s="55" t="s">
        <v>459</v>
      </c>
      <c r="B168" s="4" t="str">
        <f>VLOOKUP(A168,'Ranking - Women'!$F$3:$G$80,2,0)</f>
        <v>Divya Vema</v>
      </c>
      <c r="C168" s="4" t="s">
        <v>84</v>
      </c>
      <c r="D168" s="56"/>
      <c r="E168" s="57">
        <v>5.9230769230769234</v>
      </c>
      <c r="F168" s="5">
        <f t="shared" si="20"/>
        <v>592.30769230769238</v>
      </c>
      <c r="G168" s="5">
        <f t="shared" si="21"/>
        <v>500</v>
      </c>
      <c r="H168" s="4" t="s">
        <v>5</v>
      </c>
      <c r="I168" s="48">
        <f t="shared" si="22"/>
        <v>500</v>
      </c>
      <c r="J168" s="49"/>
      <c r="K168" s="58">
        <f t="shared" si="23"/>
        <v>2000</v>
      </c>
      <c r="L168" s="51"/>
    </row>
    <row r="169" spans="1:12" ht="16.5" customHeight="1" x14ac:dyDescent="0.2">
      <c r="A169" s="59"/>
      <c r="B169" s="60"/>
      <c r="C169" s="60"/>
      <c r="D169" s="60"/>
      <c r="E169" s="60"/>
      <c r="F169" s="60"/>
      <c r="G169" s="60"/>
      <c r="H169" s="60"/>
      <c r="I169" s="49"/>
      <c r="J169" s="49"/>
      <c r="K169" s="49"/>
      <c r="L169" s="51"/>
    </row>
    <row r="170" spans="1:12" ht="15.95" customHeight="1" x14ac:dyDescent="0.2">
      <c r="A170" s="61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51"/>
    </row>
    <row r="171" spans="1:12" ht="15.95" customHeight="1" x14ac:dyDescent="0.2">
      <c r="A171" s="61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51"/>
    </row>
    <row r="172" spans="1:12" ht="15.95" customHeight="1" x14ac:dyDescent="0.2">
      <c r="A172" s="61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51"/>
    </row>
    <row r="173" spans="1:12" ht="15.95" customHeight="1" x14ac:dyDescent="0.2">
      <c r="A173" s="61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51"/>
    </row>
    <row r="174" spans="1:12" ht="15.95" customHeight="1" x14ac:dyDescent="0.2">
      <c r="A174" s="61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51"/>
    </row>
    <row r="175" spans="1:12" ht="15.95" customHeight="1" x14ac:dyDescent="0.2">
      <c r="A175" s="61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51"/>
    </row>
    <row r="176" spans="1:12" ht="15.95" customHeight="1" x14ac:dyDescent="0.2">
      <c r="A176" s="61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51"/>
    </row>
    <row r="177" spans="1:12" ht="15.95" customHeight="1" x14ac:dyDescent="0.2">
      <c r="A177" s="61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51"/>
    </row>
    <row r="178" spans="1:12" ht="15.95" customHeight="1" x14ac:dyDescent="0.2">
      <c r="A178" s="61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51"/>
    </row>
    <row r="179" spans="1:12" ht="15.95" customHeight="1" x14ac:dyDescent="0.2">
      <c r="A179" s="61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51"/>
    </row>
    <row r="180" spans="1:12" ht="15.95" customHeight="1" x14ac:dyDescent="0.2">
      <c r="A180" s="61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51"/>
    </row>
    <row r="181" spans="1:12" ht="15.95" customHeight="1" x14ac:dyDescent="0.2">
      <c r="A181" s="61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51"/>
    </row>
    <row r="182" spans="1:12" ht="15.95" customHeight="1" x14ac:dyDescent="0.2">
      <c r="A182" s="61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51"/>
    </row>
    <row r="183" spans="1:12" ht="15.95" customHeight="1" x14ac:dyDescent="0.2">
      <c r="A183" s="61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51"/>
    </row>
    <row r="184" spans="1:12" ht="15.95" customHeight="1" x14ac:dyDescent="0.2">
      <c r="A184" s="61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51"/>
    </row>
    <row r="185" spans="1:12" ht="15.95" customHeight="1" x14ac:dyDescent="0.2">
      <c r="A185" s="61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51"/>
    </row>
    <row r="186" spans="1:12" ht="15.95" customHeight="1" x14ac:dyDescent="0.2">
      <c r="A186" s="61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51"/>
    </row>
    <row r="187" spans="1:12" ht="15.95" customHeight="1" x14ac:dyDescent="0.2">
      <c r="A187" s="61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51"/>
    </row>
    <row r="188" spans="1:12" ht="15.95" customHeight="1" x14ac:dyDescent="0.2">
      <c r="A188" s="61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51"/>
    </row>
    <row r="189" spans="1:12" ht="15.95" customHeight="1" x14ac:dyDescent="0.2">
      <c r="A189" s="61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51"/>
    </row>
    <row r="190" spans="1:12" ht="15.95" customHeight="1" x14ac:dyDescent="0.2">
      <c r="A190" s="61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51"/>
    </row>
    <row r="191" spans="1:12" ht="15.95" customHeight="1" x14ac:dyDescent="0.2">
      <c r="A191" s="61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51"/>
    </row>
    <row r="192" spans="1:12" ht="15.95" customHeight="1" x14ac:dyDescent="0.2">
      <c r="A192" s="61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51"/>
    </row>
    <row r="193" spans="1:12" ht="15.95" customHeight="1" x14ac:dyDescent="0.2">
      <c r="A193" s="61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51"/>
    </row>
    <row r="194" spans="1:12" ht="15.95" customHeight="1" x14ac:dyDescent="0.2">
      <c r="A194" s="61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51"/>
    </row>
    <row r="195" spans="1:12" ht="15.95" customHeight="1" x14ac:dyDescent="0.2">
      <c r="A195" s="61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51"/>
    </row>
    <row r="196" spans="1:12" ht="15.95" customHeight="1" x14ac:dyDescent="0.2">
      <c r="A196" s="61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51"/>
    </row>
    <row r="197" spans="1:12" ht="15.95" customHeight="1" x14ac:dyDescent="0.2">
      <c r="A197" s="61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51"/>
    </row>
    <row r="198" spans="1:12" ht="15.95" customHeight="1" x14ac:dyDescent="0.2">
      <c r="A198" s="61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51"/>
    </row>
    <row r="199" spans="1:12" ht="15.95" customHeight="1" x14ac:dyDescent="0.2">
      <c r="A199" s="61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51"/>
    </row>
    <row r="200" spans="1:12" ht="15.95" customHeight="1" x14ac:dyDescent="0.2">
      <c r="A200" s="61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51"/>
    </row>
    <row r="201" spans="1:12" ht="15.95" customHeight="1" x14ac:dyDescent="0.2">
      <c r="A201" s="61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51"/>
    </row>
    <row r="202" spans="1:12" ht="15.95" customHeight="1" x14ac:dyDescent="0.2">
      <c r="A202" s="61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51"/>
    </row>
    <row r="203" spans="1:12" ht="15.95" customHeight="1" x14ac:dyDescent="0.2">
      <c r="A203" s="61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51"/>
    </row>
    <row r="204" spans="1:12" ht="15.95" customHeight="1" x14ac:dyDescent="0.2">
      <c r="A204" s="61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51"/>
    </row>
    <row r="205" spans="1:12" ht="15.95" customHeight="1" x14ac:dyDescent="0.2">
      <c r="A205" s="61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51"/>
    </row>
    <row r="206" spans="1:12" ht="15.95" customHeight="1" x14ac:dyDescent="0.2">
      <c r="A206" s="61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51"/>
    </row>
    <row r="207" spans="1:12" ht="15.95" customHeight="1" x14ac:dyDescent="0.2">
      <c r="A207" s="61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51"/>
    </row>
    <row r="208" spans="1:12" ht="15.95" customHeight="1" x14ac:dyDescent="0.2">
      <c r="A208" s="61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51"/>
    </row>
    <row r="209" spans="1:12" ht="15.95" customHeight="1" x14ac:dyDescent="0.2">
      <c r="A209" s="61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51"/>
    </row>
    <row r="210" spans="1:12" ht="15.95" customHeight="1" x14ac:dyDescent="0.2">
      <c r="A210" s="61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51"/>
    </row>
    <row r="211" spans="1:12" ht="15.95" customHeight="1" x14ac:dyDescent="0.2">
      <c r="A211" s="61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51"/>
    </row>
    <row r="212" spans="1:12" ht="15.95" customHeight="1" x14ac:dyDescent="0.2">
      <c r="A212" s="61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51"/>
    </row>
    <row r="213" spans="1:12" ht="15.95" customHeight="1" x14ac:dyDescent="0.2">
      <c r="A213" s="61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51"/>
    </row>
    <row r="214" spans="1:12" ht="15.95" customHeight="1" x14ac:dyDescent="0.2">
      <c r="A214" s="61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51"/>
    </row>
    <row r="215" spans="1:12" ht="15.95" customHeight="1" x14ac:dyDescent="0.2">
      <c r="A215" s="61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51"/>
    </row>
    <row r="216" spans="1:12" ht="15.95" customHeight="1" x14ac:dyDescent="0.2">
      <c r="A216" s="61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51"/>
    </row>
    <row r="217" spans="1:12" ht="15.95" customHeight="1" x14ac:dyDescent="0.2">
      <c r="A217" s="61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51"/>
    </row>
    <row r="218" spans="1:12" ht="15.95" customHeight="1" x14ac:dyDescent="0.2">
      <c r="A218" s="61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51"/>
    </row>
    <row r="219" spans="1:12" ht="15.95" customHeight="1" x14ac:dyDescent="0.2">
      <c r="A219" s="61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51"/>
    </row>
    <row r="220" spans="1:12" ht="15.95" customHeight="1" x14ac:dyDescent="0.2">
      <c r="A220" s="61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51"/>
    </row>
    <row r="221" spans="1:12" ht="15.95" customHeight="1" x14ac:dyDescent="0.2">
      <c r="A221" s="61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51"/>
    </row>
    <row r="222" spans="1:12" ht="15.95" customHeight="1" x14ac:dyDescent="0.2">
      <c r="A222" s="61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51"/>
    </row>
    <row r="223" spans="1:12" ht="15.95" customHeight="1" x14ac:dyDescent="0.2">
      <c r="A223" s="61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51"/>
    </row>
    <row r="224" spans="1:12" ht="15.95" customHeight="1" x14ac:dyDescent="0.2">
      <c r="A224" s="61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51"/>
    </row>
    <row r="225" spans="1:12" ht="15.95" customHeight="1" x14ac:dyDescent="0.2">
      <c r="A225" s="61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51"/>
    </row>
    <row r="226" spans="1:12" ht="15.95" customHeight="1" x14ac:dyDescent="0.2">
      <c r="A226" s="61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51"/>
    </row>
    <row r="227" spans="1:12" ht="15.95" customHeight="1" x14ac:dyDescent="0.2">
      <c r="A227" s="61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51"/>
    </row>
    <row r="228" spans="1:12" ht="15.95" customHeight="1" x14ac:dyDescent="0.2">
      <c r="A228" s="61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51"/>
    </row>
    <row r="229" spans="1:12" ht="15.95" customHeight="1" x14ac:dyDescent="0.2">
      <c r="A229" s="61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51"/>
    </row>
    <row r="230" spans="1:12" ht="15.95" customHeight="1" x14ac:dyDescent="0.2">
      <c r="A230" s="61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51"/>
    </row>
    <row r="231" spans="1:12" ht="15.95" customHeight="1" x14ac:dyDescent="0.2">
      <c r="A231" s="61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51"/>
    </row>
    <row r="232" spans="1:12" ht="15.95" customHeight="1" x14ac:dyDescent="0.2">
      <c r="A232" s="61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51"/>
    </row>
    <row r="233" spans="1:12" ht="15.95" customHeight="1" x14ac:dyDescent="0.2">
      <c r="A233" s="61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51"/>
    </row>
    <row r="234" spans="1:12" ht="15.95" customHeight="1" x14ac:dyDescent="0.2">
      <c r="A234" s="61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51"/>
    </row>
    <row r="235" spans="1:12" ht="15.95" customHeight="1" x14ac:dyDescent="0.2">
      <c r="A235" s="61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51"/>
    </row>
    <row r="236" spans="1:12" ht="15.95" customHeight="1" x14ac:dyDescent="0.2">
      <c r="A236" s="61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51"/>
    </row>
    <row r="237" spans="1:12" ht="15.95" customHeight="1" x14ac:dyDescent="0.2">
      <c r="A237" s="61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51"/>
    </row>
    <row r="238" spans="1:12" ht="15.95" customHeight="1" x14ac:dyDescent="0.2">
      <c r="A238" s="61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51"/>
    </row>
    <row r="239" spans="1:12" ht="15.95" customHeight="1" x14ac:dyDescent="0.2">
      <c r="A239" s="61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51"/>
    </row>
    <row r="240" spans="1:12" ht="15.95" customHeight="1" x14ac:dyDescent="0.2">
      <c r="A240" s="61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51"/>
    </row>
    <row r="241" spans="1:12" ht="15.95" customHeight="1" x14ac:dyDescent="0.2">
      <c r="A241" s="61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51"/>
    </row>
    <row r="242" spans="1:12" ht="15.95" customHeight="1" x14ac:dyDescent="0.2">
      <c r="A242" s="61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51"/>
    </row>
    <row r="243" spans="1:12" ht="15.95" customHeight="1" x14ac:dyDescent="0.2">
      <c r="A243" s="61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51"/>
    </row>
    <row r="244" spans="1:12" ht="15.95" customHeight="1" x14ac:dyDescent="0.2">
      <c r="A244" s="61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51"/>
    </row>
    <row r="245" spans="1:12" ht="15.95" customHeight="1" x14ac:dyDescent="0.2">
      <c r="A245" s="61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51"/>
    </row>
    <row r="246" spans="1:12" ht="15.95" customHeight="1" x14ac:dyDescent="0.2">
      <c r="A246" s="61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51"/>
    </row>
    <row r="247" spans="1:12" ht="15.95" customHeight="1" x14ac:dyDescent="0.2">
      <c r="A247" s="61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51"/>
    </row>
    <row r="248" spans="1:12" ht="15.95" customHeight="1" x14ac:dyDescent="0.2">
      <c r="A248" s="61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51"/>
    </row>
    <row r="249" spans="1:12" ht="15.95" customHeight="1" x14ac:dyDescent="0.2">
      <c r="A249" s="61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51"/>
    </row>
    <row r="250" spans="1:12" ht="15.95" customHeight="1" x14ac:dyDescent="0.2">
      <c r="A250" s="61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51"/>
    </row>
    <row r="251" spans="1:12" ht="15.95" customHeight="1" x14ac:dyDescent="0.2">
      <c r="A251" s="61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51"/>
    </row>
    <row r="252" spans="1:12" ht="15.95" customHeight="1" x14ac:dyDescent="0.2">
      <c r="A252" s="61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51"/>
    </row>
    <row r="253" spans="1:12" ht="15.95" customHeight="1" x14ac:dyDescent="0.2">
      <c r="A253" s="61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51"/>
    </row>
    <row r="254" spans="1:12" ht="15.95" customHeight="1" x14ac:dyDescent="0.2">
      <c r="A254" s="61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51"/>
    </row>
    <row r="255" spans="1:12" ht="15.95" customHeight="1" x14ac:dyDescent="0.2">
      <c r="A255" s="61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51"/>
    </row>
    <row r="256" spans="1:12" ht="15.95" customHeight="1" x14ac:dyDescent="0.2">
      <c r="A256" s="61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51"/>
    </row>
    <row r="257" spans="1:12" ht="15.95" customHeight="1" x14ac:dyDescent="0.2">
      <c r="A257" s="61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51"/>
    </row>
    <row r="258" spans="1:12" ht="15.95" customHeight="1" x14ac:dyDescent="0.2">
      <c r="A258" s="61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51"/>
    </row>
    <row r="259" spans="1:12" ht="15.95" customHeight="1" x14ac:dyDescent="0.2">
      <c r="A259" s="61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51"/>
    </row>
    <row r="260" spans="1:12" ht="15.95" customHeight="1" x14ac:dyDescent="0.2">
      <c r="A260" s="61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51"/>
    </row>
    <row r="261" spans="1:12" ht="15.95" customHeight="1" x14ac:dyDescent="0.2">
      <c r="A261" s="61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51"/>
    </row>
    <row r="262" spans="1:12" ht="15.95" customHeight="1" x14ac:dyDescent="0.2">
      <c r="A262" s="61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51"/>
    </row>
    <row r="263" spans="1:12" ht="15.95" customHeight="1" x14ac:dyDescent="0.2">
      <c r="A263" s="61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51"/>
    </row>
    <row r="264" spans="1:12" ht="15.95" customHeight="1" x14ac:dyDescent="0.2">
      <c r="A264" s="61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51"/>
    </row>
    <row r="265" spans="1:12" ht="15.95" customHeight="1" x14ac:dyDescent="0.2">
      <c r="A265" s="61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51"/>
    </row>
    <row r="266" spans="1:12" ht="15.95" customHeight="1" x14ac:dyDescent="0.2">
      <c r="A266" s="61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51"/>
    </row>
    <row r="267" spans="1:12" ht="15.95" customHeight="1" x14ac:dyDescent="0.2">
      <c r="A267" s="61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51"/>
    </row>
    <row r="268" spans="1:12" ht="15.95" customHeight="1" x14ac:dyDescent="0.2">
      <c r="A268" s="61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51"/>
    </row>
    <row r="269" spans="1:12" ht="15.95" customHeight="1" x14ac:dyDescent="0.2">
      <c r="A269" s="61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51"/>
    </row>
    <row r="270" spans="1:12" ht="15.95" customHeight="1" x14ac:dyDescent="0.2">
      <c r="A270" s="61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51"/>
    </row>
    <row r="271" spans="1:12" ht="15.95" customHeight="1" x14ac:dyDescent="0.2">
      <c r="A271" s="61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51"/>
    </row>
    <row r="272" spans="1:12" ht="15.95" customHeight="1" x14ac:dyDescent="0.2">
      <c r="A272" s="61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51"/>
    </row>
    <row r="273" spans="1:12" ht="15.95" customHeight="1" x14ac:dyDescent="0.2">
      <c r="A273" s="61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51"/>
    </row>
    <row r="274" spans="1:12" ht="15.95" customHeight="1" x14ac:dyDescent="0.2">
      <c r="A274" s="61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51"/>
    </row>
    <row r="275" spans="1:12" ht="15.95" customHeight="1" x14ac:dyDescent="0.2">
      <c r="A275" s="61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51"/>
    </row>
    <row r="276" spans="1:12" ht="15.95" customHeight="1" x14ac:dyDescent="0.2">
      <c r="A276" s="61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51"/>
    </row>
    <row r="277" spans="1:12" ht="15.95" customHeight="1" x14ac:dyDescent="0.2">
      <c r="A277" s="61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51"/>
    </row>
    <row r="278" spans="1:12" ht="15.95" customHeight="1" x14ac:dyDescent="0.2">
      <c r="A278" s="61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51"/>
    </row>
    <row r="279" spans="1:12" ht="15.95" customHeight="1" x14ac:dyDescent="0.2">
      <c r="A279" s="61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51"/>
    </row>
    <row r="280" spans="1:12" ht="15.95" customHeight="1" x14ac:dyDescent="0.2">
      <c r="A280" s="61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51"/>
    </row>
    <row r="281" spans="1:12" ht="15.95" customHeight="1" x14ac:dyDescent="0.2">
      <c r="A281" s="61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51"/>
    </row>
    <row r="282" spans="1:12" ht="15.95" customHeight="1" x14ac:dyDescent="0.2">
      <c r="A282" s="61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51"/>
    </row>
    <row r="283" spans="1:12" ht="15.95" customHeight="1" x14ac:dyDescent="0.2">
      <c r="A283" s="61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51"/>
    </row>
    <row r="284" spans="1:12" ht="15.95" customHeight="1" x14ac:dyDescent="0.2">
      <c r="A284" s="61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51"/>
    </row>
    <row r="285" spans="1:12" ht="15.95" customHeight="1" x14ac:dyDescent="0.2">
      <c r="A285" s="61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51"/>
    </row>
    <row r="286" spans="1:12" ht="15.95" customHeight="1" x14ac:dyDescent="0.2">
      <c r="A286" s="61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51"/>
    </row>
    <row r="287" spans="1:12" ht="15.95" customHeight="1" x14ac:dyDescent="0.2">
      <c r="A287" s="61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51"/>
    </row>
    <row r="288" spans="1:12" ht="15.95" customHeight="1" x14ac:dyDescent="0.2">
      <c r="A288" s="61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51"/>
    </row>
    <row r="289" spans="1:12" ht="15.95" customHeight="1" x14ac:dyDescent="0.2">
      <c r="A289" s="61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51"/>
    </row>
    <row r="290" spans="1:12" ht="15.95" customHeight="1" x14ac:dyDescent="0.2">
      <c r="A290" s="61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51"/>
    </row>
    <row r="291" spans="1:12" ht="15.95" customHeight="1" x14ac:dyDescent="0.2">
      <c r="A291" s="61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51"/>
    </row>
    <row r="292" spans="1:12" ht="15.95" customHeight="1" x14ac:dyDescent="0.2">
      <c r="A292" s="61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51"/>
    </row>
    <row r="293" spans="1:12" ht="15.95" customHeight="1" x14ac:dyDescent="0.2">
      <c r="A293" s="61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51"/>
    </row>
    <row r="294" spans="1:12" ht="15.95" customHeight="1" x14ac:dyDescent="0.2">
      <c r="A294" s="61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51"/>
    </row>
    <row r="295" spans="1:12" ht="15.95" customHeight="1" x14ac:dyDescent="0.2">
      <c r="A295" s="61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51"/>
    </row>
    <row r="296" spans="1:12" ht="15.95" customHeight="1" x14ac:dyDescent="0.2">
      <c r="A296" s="61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51"/>
    </row>
    <row r="297" spans="1:12" ht="15.95" customHeight="1" x14ac:dyDescent="0.2">
      <c r="A297" s="61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51"/>
    </row>
    <row r="298" spans="1:12" ht="15.95" customHeight="1" x14ac:dyDescent="0.2">
      <c r="A298" s="61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51"/>
    </row>
    <row r="299" spans="1:12" ht="15.95" customHeight="1" x14ac:dyDescent="0.2">
      <c r="A299" s="61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51"/>
    </row>
    <row r="300" spans="1:12" ht="15.95" customHeight="1" x14ac:dyDescent="0.2">
      <c r="A300" s="62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4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316"/>
  <sheetViews>
    <sheetView showGridLines="0" topLeftCell="A94" workbookViewId="0">
      <selection activeCell="H110" sqref="H110"/>
    </sheetView>
  </sheetViews>
  <sheetFormatPr defaultColWidth="6.59765625" defaultRowHeight="15" customHeight="1" x14ac:dyDescent="0.2"/>
  <cols>
    <col min="1" max="1" width="1" style="65" customWidth="1"/>
    <col min="2" max="2" width="16.8984375" style="65" customWidth="1"/>
    <col min="3" max="3" width="30.19921875" style="65" customWidth="1"/>
    <col min="4" max="4" width="9.3984375" style="65" customWidth="1"/>
    <col min="5" max="5" width="6.8984375" style="65" customWidth="1"/>
    <col min="6" max="11" width="8.59765625" style="65" customWidth="1"/>
    <col min="12" max="255" width="6.59765625" style="65" customWidth="1"/>
  </cols>
  <sheetData>
    <row r="1" spans="1:11" ht="18" customHeight="1" x14ac:dyDescent="0.25">
      <c r="A1" s="66"/>
      <c r="B1" s="67" t="s">
        <v>16</v>
      </c>
      <c r="C1" s="67" t="s">
        <v>6</v>
      </c>
      <c r="D1" s="67" t="s">
        <v>460</v>
      </c>
      <c r="E1" s="67" t="s">
        <v>461</v>
      </c>
      <c r="F1" s="67" t="s">
        <v>462</v>
      </c>
      <c r="G1" s="67" t="s">
        <v>463</v>
      </c>
      <c r="H1" s="67" t="s">
        <v>464</v>
      </c>
      <c r="I1" s="67" t="s">
        <v>21</v>
      </c>
      <c r="J1" s="67" t="s">
        <v>19</v>
      </c>
      <c r="K1" s="67" t="s">
        <v>465</v>
      </c>
    </row>
    <row r="2" spans="1:11" ht="18" customHeight="1" x14ac:dyDescent="0.25">
      <c r="A2" s="68"/>
      <c r="B2" s="69" t="s">
        <v>386</v>
      </c>
      <c r="C2" s="74" t="s">
        <v>387</v>
      </c>
      <c r="D2" s="71" t="s">
        <v>87</v>
      </c>
      <c r="E2" s="71">
        <v>11</v>
      </c>
      <c r="F2" s="71">
        <f>235/E2</f>
        <v>21.363636363636363</v>
      </c>
      <c r="G2" s="71" t="s">
        <v>466</v>
      </c>
      <c r="H2" s="72">
        <f>VLOOKUP($B2,Players!$A$2:$I$299,9,0)</f>
        <v>2000</v>
      </c>
      <c r="I2" s="71" t="e">
        <f>VLOOKUP($B2,Model!$A$6:$G$145,7,0)</f>
        <v>#N/A</v>
      </c>
      <c r="J2" s="71" t="e">
        <f>VLOOKUP($B2,Model!$A$6:$G$145,5,0)</f>
        <v>#N/A</v>
      </c>
      <c r="K2" s="73"/>
    </row>
    <row r="3" spans="1:11" ht="18" customHeight="1" x14ac:dyDescent="0.25">
      <c r="A3" s="68"/>
      <c r="B3" s="75" t="s">
        <v>366</v>
      </c>
      <c r="C3" s="70" t="s">
        <v>367</v>
      </c>
      <c r="D3" s="74" t="s">
        <v>286</v>
      </c>
      <c r="E3" s="71">
        <v>18</v>
      </c>
      <c r="F3" s="71">
        <f>235/E3</f>
        <v>13.055555555555555</v>
      </c>
      <c r="G3" s="71" t="s">
        <v>466</v>
      </c>
      <c r="H3" s="72">
        <f>VLOOKUP($B3,Players!$A$2:$I$299,9,0)</f>
        <v>2500</v>
      </c>
      <c r="I3" s="71" t="e">
        <f>VLOOKUP($B3,Model!$A$6:$G$145,7,0)</f>
        <v>#N/A</v>
      </c>
      <c r="J3" s="71" t="e">
        <f>VLOOKUP($B3,Model!$A$6:$G$145,5,0)</f>
        <v>#N/A</v>
      </c>
      <c r="K3" s="73"/>
    </row>
    <row r="4" spans="1:11" ht="18" customHeight="1" x14ac:dyDescent="0.25">
      <c r="A4" s="68"/>
      <c r="B4" s="69" t="s">
        <v>366</v>
      </c>
      <c r="C4" s="74" t="s">
        <v>367</v>
      </c>
      <c r="D4" s="70" t="s">
        <v>106</v>
      </c>
      <c r="E4" s="71">
        <v>20</v>
      </c>
      <c r="F4" s="71">
        <f>235/E4</f>
        <v>11.75</v>
      </c>
      <c r="G4" s="71" t="s">
        <v>466</v>
      </c>
      <c r="H4" s="72">
        <f>VLOOKUP($B4,Players!$A$2:$I$299,9,0)</f>
        <v>2500</v>
      </c>
      <c r="I4" s="71" t="e">
        <f>VLOOKUP($B4,Model!$A$6:$G$145,7,0)</f>
        <v>#N/A</v>
      </c>
      <c r="J4" s="71" t="e">
        <f>VLOOKUP($B4,Model!$A$6:$G$145,5,0)</f>
        <v>#N/A</v>
      </c>
      <c r="K4" s="73"/>
    </row>
    <row r="5" spans="1:11" ht="18" customHeight="1" x14ac:dyDescent="0.25">
      <c r="A5" s="68"/>
      <c r="B5" s="69" t="s">
        <v>388</v>
      </c>
      <c r="C5" s="70" t="s">
        <v>389</v>
      </c>
      <c r="D5" s="70" t="s">
        <v>63</v>
      </c>
      <c r="E5" s="71">
        <v>11</v>
      </c>
      <c r="F5" s="71">
        <f>235/E5</f>
        <v>21.363636363636363</v>
      </c>
      <c r="G5" s="71" t="s">
        <v>466</v>
      </c>
      <c r="H5" s="72">
        <f>VLOOKUP($B5,Players!$A$2:$I$299,9,0)</f>
        <v>2000</v>
      </c>
      <c r="I5" s="71" t="e">
        <f>VLOOKUP($B5,Model!$A$6:$G$145,7,0)</f>
        <v>#N/A</v>
      </c>
      <c r="J5" s="71" t="e">
        <f>VLOOKUP($B5,Model!$A$6:$G$145,5,0)</f>
        <v>#N/A</v>
      </c>
      <c r="K5" s="73"/>
    </row>
    <row r="6" spans="1:11" ht="18" customHeight="1" x14ac:dyDescent="0.25">
      <c r="A6" s="68"/>
      <c r="B6" s="69" t="s">
        <v>110</v>
      </c>
      <c r="C6" s="75" t="s">
        <v>111</v>
      </c>
      <c r="D6" s="70" t="s">
        <v>112</v>
      </c>
      <c r="E6" s="71">
        <v>4</v>
      </c>
      <c r="F6" s="71">
        <f>77/E6</f>
        <v>19.25</v>
      </c>
      <c r="G6" s="71" t="s">
        <v>469</v>
      </c>
      <c r="H6" s="72">
        <f>VLOOKUP($B6,Players!$A$2:$I$299,9,0)</f>
        <v>2000</v>
      </c>
      <c r="I6" s="71" t="e">
        <f>VLOOKUP($B6,Model!$A$6:$G$145,7,0)</f>
        <v>#N/A</v>
      </c>
      <c r="J6" s="72" t="e">
        <f>VLOOKUP($B6,Model!$A$6:$G$145,5,0)</f>
        <v>#N/A</v>
      </c>
      <c r="K6" s="73"/>
    </row>
    <row r="7" spans="1:11" ht="18" customHeight="1" x14ac:dyDescent="0.25">
      <c r="A7" s="68"/>
      <c r="B7" s="75" t="s">
        <v>342</v>
      </c>
      <c r="C7" s="70" t="s">
        <v>343</v>
      </c>
      <c r="D7" s="74" t="s">
        <v>63</v>
      </c>
      <c r="E7" s="71">
        <v>3</v>
      </c>
      <c r="F7" s="71">
        <f>77/E7</f>
        <v>25.666666666666668</v>
      </c>
      <c r="G7" s="71" t="s">
        <v>469</v>
      </c>
      <c r="H7" s="72">
        <f>VLOOKUP($B7,Players!$A$2:$I$299,9,0)</f>
        <v>3000</v>
      </c>
      <c r="I7" s="71" t="e">
        <f>VLOOKUP($B7,Model!$A$6:$G$145,7,0)</f>
        <v>#N/A</v>
      </c>
      <c r="J7" s="71" t="e">
        <f>VLOOKUP($B7,Model!$A$6:$G$145,5,0)</f>
        <v>#N/A</v>
      </c>
      <c r="K7" s="73"/>
    </row>
    <row r="8" spans="1:11" ht="18" customHeight="1" x14ac:dyDescent="0.25">
      <c r="A8" s="68"/>
      <c r="B8" s="75" t="s">
        <v>342</v>
      </c>
      <c r="C8" s="75" t="s">
        <v>343</v>
      </c>
      <c r="D8" s="76" t="s">
        <v>84</v>
      </c>
      <c r="E8" s="71">
        <v>13</v>
      </c>
      <c r="F8" s="71">
        <f>77/E8</f>
        <v>5.9230769230769234</v>
      </c>
      <c r="G8" s="71" t="s">
        <v>469</v>
      </c>
      <c r="H8" s="72">
        <f>VLOOKUP($B8,Players!$A$2:$I$299,9,0)</f>
        <v>3000</v>
      </c>
      <c r="I8" s="71" t="e">
        <f>VLOOKUP($B8,Model!$A$6:$G$145,7,0)</f>
        <v>#N/A</v>
      </c>
      <c r="J8" s="71" t="e">
        <f>VLOOKUP($B8,Model!$A$6:$G$145,5,0)</f>
        <v>#N/A</v>
      </c>
      <c r="K8" s="73"/>
    </row>
    <row r="9" spans="1:11" ht="18" customHeight="1" x14ac:dyDescent="0.25">
      <c r="A9" s="68"/>
      <c r="B9" s="69" t="s">
        <v>289</v>
      </c>
      <c r="C9" s="74" t="s">
        <v>483</v>
      </c>
      <c r="D9" s="74" t="s">
        <v>470</v>
      </c>
      <c r="E9" s="71">
        <v>12</v>
      </c>
      <c r="F9" s="71">
        <f>235/E9</f>
        <v>19.583333333333332</v>
      </c>
      <c r="G9" s="71" t="s">
        <v>466</v>
      </c>
      <c r="H9" s="72">
        <f>VLOOKUP($B9,Players!$A$2:$I$299,9,0)</f>
        <v>5000</v>
      </c>
      <c r="I9" s="71" t="e">
        <f>VLOOKUP($B9,Model!$A$6:$G$145,7,0)</f>
        <v>#N/A</v>
      </c>
      <c r="J9" s="71" t="e">
        <f>VLOOKUP($B9,Model!$A$6:$G$145,5,0)</f>
        <v>#N/A</v>
      </c>
      <c r="K9" s="73"/>
    </row>
    <row r="10" spans="1:11" ht="18" customHeight="1" x14ac:dyDescent="0.25">
      <c r="A10" s="68"/>
      <c r="B10" s="69" t="s">
        <v>289</v>
      </c>
      <c r="C10" s="70" t="s">
        <v>290</v>
      </c>
      <c r="D10" s="70" t="s">
        <v>81</v>
      </c>
      <c r="E10" s="71">
        <v>10</v>
      </c>
      <c r="F10" s="71">
        <f>235/E10</f>
        <v>23.5</v>
      </c>
      <c r="G10" s="71" t="s">
        <v>466</v>
      </c>
      <c r="H10" s="72">
        <f>VLOOKUP($B10,Players!$A$2:$I$299,9,0)</f>
        <v>5000</v>
      </c>
      <c r="I10" s="71" t="e">
        <f>VLOOKUP($B10,Model!$A$6:$G$145,7,0)</f>
        <v>#N/A</v>
      </c>
      <c r="J10" s="71" t="e">
        <f>VLOOKUP($B10,Model!$A$6:$G$145,5,0)</f>
        <v>#N/A</v>
      </c>
      <c r="K10" s="73"/>
    </row>
    <row r="11" spans="1:11" ht="18" customHeight="1" x14ac:dyDescent="0.25">
      <c r="A11" s="68"/>
      <c r="B11" s="76" t="s">
        <v>113</v>
      </c>
      <c r="C11" s="74" t="s">
        <v>114</v>
      </c>
      <c r="D11" s="74" t="s">
        <v>115</v>
      </c>
      <c r="E11" s="71">
        <v>1</v>
      </c>
      <c r="F11" s="71">
        <f>77/E11</f>
        <v>77</v>
      </c>
      <c r="G11" s="71" t="s">
        <v>469</v>
      </c>
      <c r="H11" s="72">
        <f>VLOOKUP($B11,Players!$A$2:$I$299,9,0)</f>
        <v>8000</v>
      </c>
      <c r="I11" s="71" t="e">
        <f>VLOOKUP($B11,Model!$A$6:$G$145,7,0)</f>
        <v>#N/A</v>
      </c>
      <c r="J11" s="72" t="e">
        <f>VLOOKUP($B11,Model!$A$6:$G$145,5,0)</f>
        <v>#N/A</v>
      </c>
      <c r="K11" s="73"/>
    </row>
    <row r="12" spans="1:11" ht="18" customHeight="1" x14ac:dyDescent="0.25">
      <c r="A12" s="68"/>
      <c r="B12" s="69" t="s">
        <v>329</v>
      </c>
      <c r="C12" s="70" t="s">
        <v>330</v>
      </c>
      <c r="D12" s="70" t="s">
        <v>63</v>
      </c>
      <c r="E12" s="71">
        <v>8</v>
      </c>
      <c r="F12" s="71">
        <f>235/E12</f>
        <v>29.375</v>
      </c>
      <c r="G12" s="71" t="s">
        <v>466</v>
      </c>
      <c r="H12" s="72">
        <f>VLOOKUP($B12,Players!$A$2:$I$299,9,0)</f>
        <v>3000</v>
      </c>
      <c r="I12" s="71" t="e">
        <f>VLOOKUP($B12,Model!$A$6:$G$145,7,0)</f>
        <v>#N/A</v>
      </c>
      <c r="J12" s="71" t="e">
        <f>VLOOKUP($B12,Model!$A$6:$G$145,5,0)</f>
        <v>#N/A</v>
      </c>
      <c r="K12" s="73"/>
    </row>
    <row r="13" spans="1:11" ht="18" customHeight="1" x14ac:dyDescent="0.25">
      <c r="A13" s="68"/>
      <c r="B13" s="69" t="s">
        <v>379</v>
      </c>
      <c r="C13" s="70" t="s">
        <v>380</v>
      </c>
      <c r="D13" s="74" t="s">
        <v>81</v>
      </c>
      <c r="E13" s="71">
        <v>3</v>
      </c>
      <c r="F13" s="71">
        <f>77/E13</f>
        <v>25.666666666666668</v>
      </c>
      <c r="G13" s="71" t="s">
        <v>469</v>
      </c>
      <c r="H13" s="72">
        <f>VLOOKUP($B13,Players!$A$2:$I$299,9,0)</f>
        <v>2500</v>
      </c>
      <c r="I13" s="71" t="e">
        <f>VLOOKUP($B13,Model!$A$6:$G$145,7,0)</f>
        <v>#N/A</v>
      </c>
      <c r="J13" s="71" t="e">
        <f>VLOOKUP($B13,Model!$A$6:$G$145,5,0)</f>
        <v>#N/A</v>
      </c>
      <c r="K13" s="73"/>
    </row>
    <row r="14" spans="1:11" ht="18" customHeight="1" x14ac:dyDescent="0.25">
      <c r="A14" s="68"/>
      <c r="B14" s="69" t="s">
        <v>396</v>
      </c>
      <c r="C14" s="74" t="s">
        <v>397</v>
      </c>
      <c r="D14" s="70" t="s">
        <v>106</v>
      </c>
      <c r="E14" s="71">
        <v>12</v>
      </c>
      <c r="F14" s="71">
        <f>235/E14</f>
        <v>19.583333333333332</v>
      </c>
      <c r="G14" s="71" t="s">
        <v>466</v>
      </c>
      <c r="H14" s="72">
        <f>VLOOKUP($B14,Players!$A$2:$I$299,9,0)</f>
        <v>2000</v>
      </c>
      <c r="I14" s="71" t="e">
        <f>VLOOKUP($B14,Model!$A$6:$G$145,7,0)</f>
        <v>#N/A</v>
      </c>
      <c r="J14" s="71" t="e">
        <f>VLOOKUP($B14,Model!$A$6:$G$145,5,0)</f>
        <v>#N/A</v>
      </c>
      <c r="K14" s="73"/>
    </row>
    <row r="15" spans="1:11" ht="18" customHeight="1" x14ac:dyDescent="0.25">
      <c r="A15" s="68"/>
      <c r="B15" s="69" t="s">
        <v>73</v>
      </c>
      <c r="C15" s="74" t="s">
        <v>74</v>
      </c>
      <c r="D15" s="74" t="s">
        <v>470</v>
      </c>
      <c r="E15" s="71">
        <v>6</v>
      </c>
      <c r="F15" s="71">
        <f>235/E15</f>
        <v>39.166666666666664</v>
      </c>
      <c r="G15" s="71" t="s">
        <v>466</v>
      </c>
      <c r="H15" s="72">
        <f>VLOOKUP($B15,Players!$A$2:$I$299,9,0)</f>
        <v>10500</v>
      </c>
      <c r="I15" s="71" t="e">
        <f>VLOOKUP($B15,Model!$A$6:$G$145,7,0)</f>
        <v>#N/A</v>
      </c>
      <c r="J15" s="72" t="e">
        <f>VLOOKUP($B15,Model!$A$6:$G$145,5,0)</f>
        <v>#N/A</v>
      </c>
      <c r="K15" s="73"/>
    </row>
    <row r="16" spans="1:11" ht="18" customHeight="1" x14ac:dyDescent="0.25">
      <c r="A16" s="68"/>
      <c r="B16" s="70" t="s">
        <v>73</v>
      </c>
      <c r="C16" s="74" t="s">
        <v>74</v>
      </c>
      <c r="D16" s="70" t="s">
        <v>115</v>
      </c>
      <c r="E16" s="71">
        <v>4</v>
      </c>
      <c r="F16" s="71">
        <f>235/E16</f>
        <v>58.75</v>
      </c>
      <c r="G16" s="71" t="s">
        <v>466</v>
      </c>
      <c r="H16" s="72">
        <f>VLOOKUP($B16,Players!$A$2:$I$299,9,0)</f>
        <v>10500</v>
      </c>
      <c r="I16" s="71" t="e">
        <f>VLOOKUP($B16,Model!$A$6:$G$145,7,0)</f>
        <v>#N/A</v>
      </c>
      <c r="J16" s="72" t="e">
        <f>VLOOKUP($B16,Model!$A$6:$G$145,5,0)</f>
        <v>#N/A</v>
      </c>
      <c r="K16" s="73"/>
    </row>
    <row r="17" spans="1:11" ht="18" customHeight="1" x14ac:dyDescent="0.25">
      <c r="A17" s="68"/>
      <c r="B17" s="75" t="s">
        <v>259</v>
      </c>
      <c r="C17" s="79" t="s">
        <v>260</v>
      </c>
      <c r="D17" s="71" t="s">
        <v>242</v>
      </c>
      <c r="E17" s="71">
        <v>5</v>
      </c>
      <c r="F17" s="71">
        <f>235/E17</f>
        <v>47</v>
      </c>
      <c r="G17" s="71" t="s">
        <v>466</v>
      </c>
      <c r="H17" s="72">
        <f>VLOOKUP($B17,Players!$A$2:$I$299,9,0)</f>
        <v>6500</v>
      </c>
      <c r="I17" s="71" t="e">
        <f>VLOOKUP($B17,Model!$A$6:$G$145,7,0)</f>
        <v>#N/A</v>
      </c>
      <c r="J17" s="71" t="e">
        <f>VLOOKUP($B17,Model!$A$6:$G$145,5,0)</f>
        <v>#N/A</v>
      </c>
      <c r="K17" s="73"/>
    </row>
    <row r="18" spans="1:11" ht="18" customHeight="1" x14ac:dyDescent="0.25">
      <c r="A18" s="68"/>
      <c r="B18" s="69" t="s">
        <v>261</v>
      </c>
      <c r="C18" s="70" t="s">
        <v>262</v>
      </c>
      <c r="D18" s="70" t="s">
        <v>199</v>
      </c>
      <c r="E18" s="71">
        <v>4</v>
      </c>
      <c r="F18" s="71">
        <f>235/E18</f>
        <v>58.75</v>
      </c>
      <c r="G18" s="71" t="s">
        <v>466</v>
      </c>
      <c r="H18" s="72">
        <f>VLOOKUP($B18,Players!$A$2:$I$299,9,0)</f>
        <v>6500</v>
      </c>
      <c r="I18" s="71" t="e">
        <f>VLOOKUP($B18,Model!$A$6:$G$145,7,0)</f>
        <v>#N/A</v>
      </c>
      <c r="J18" s="71" t="e">
        <f>VLOOKUP($B18,Model!$A$6:$G$145,5,0)</f>
        <v>#N/A</v>
      </c>
      <c r="K18" s="73"/>
    </row>
    <row r="19" spans="1:11" ht="18" customHeight="1" x14ac:dyDescent="0.25">
      <c r="A19" s="68"/>
      <c r="B19" s="75" t="s">
        <v>240</v>
      </c>
      <c r="C19" s="75" t="s">
        <v>241</v>
      </c>
      <c r="D19" s="70" t="s">
        <v>242</v>
      </c>
      <c r="E19" s="70">
        <v>1</v>
      </c>
      <c r="F19" s="71">
        <f>77/E19</f>
        <v>77</v>
      </c>
      <c r="G19" s="71" t="s">
        <v>469</v>
      </c>
      <c r="H19" s="72">
        <f>VLOOKUP($B19,Players!$A$2:$I$299,9,0)</f>
        <v>8000</v>
      </c>
      <c r="I19" s="71" t="e">
        <f>VLOOKUP($B19,Model!$A$6:$G$145,7,0)</f>
        <v>#N/A</v>
      </c>
      <c r="J19" s="71" t="e">
        <f>VLOOKUP($B19,Model!$A$6:$G$145,5,0)</f>
        <v>#N/A</v>
      </c>
      <c r="K19" s="73"/>
    </row>
    <row r="20" spans="1:11" ht="18" customHeight="1" x14ac:dyDescent="0.25">
      <c r="A20" s="68"/>
      <c r="B20" s="69" t="s">
        <v>422</v>
      </c>
      <c r="C20" s="76" t="s">
        <v>484</v>
      </c>
      <c r="D20" s="70" t="s">
        <v>97</v>
      </c>
      <c r="E20" s="71">
        <v>7</v>
      </c>
      <c r="F20" s="71">
        <f>77/E20</f>
        <v>11</v>
      </c>
      <c r="G20" s="71" t="s">
        <v>469</v>
      </c>
      <c r="H20" s="72">
        <f>VLOOKUP($B20,Players!$A$2:$I$299,9,0)</f>
        <v>2000</v>
      </c>
      <c r="I20" s="71" t="e">
        <f>VLOOKUP($B20,Model!$A$6:$G$145,7,0)</f>
        <v>#N/A</v>
      </c>
      <c r="J20" s="71" t="e">
        <f>VLOOKUP($B20,Model!$A$6:$G$145,5,0)</f>
        <v>#N/A</v>
      </c>
      <c r="K20" s="73"/>
    </row>
    <row r="21" spans="1:11" ht="18" customHeight="1" x14ac:dyDescent="0.25">
      <c r="A21" s="68"/>
      <c r="B21" s="75" t="s">
        <v>422</v>
      </c>
      <c r="C21" s="76" t="s">
        <v>484</v>
      </c>
      <c r="D21" s="76" t="s">
        <v>84</v>
      </c>
      <c r="E21" s="71">
        <v>11</v>
      </c>
      <c r="F21" s="71">
        <f>77/E21</f>
        <v>7</v>
      </c>
      <c r="G21" s="71" t="s">
        <v>469</v>
      </c>
      <c r="H21" s="72">
        <f>VLOOKUP($B21,Players!$A$2:$I$299,9,0)</f>
        <v>2000</v>
      </c>
      <c r="I21" s="71" t="e">
        <f>VLOOKUP($B21,Model!$A$6:$G$145,7,0)</f>
        <v>#N/A</v>
      </c>
      <c r="J21" s="71" t="e">
        <f>VLOOKUP($B21,Model!$A$6:$G$145,5,0)</f>
        <v>#N/A</v>
      </c>
      <c r="K21" s="73"/>
    </row>
    <row r="22" spans="1:11" ht="18" customHeight="1" x14ac:dyDescent="0.25">
      <c r="A22" s="68"/>
      <c r="B22" s="75" t="s">
        <v>188</v>
      </c>
      <c r="C22" s="75" t="s">
        <v>189</v>
      </c>
      <c r="D22" s="71" t="s">
        <v>242</v>
      </c>
      <c r="E22" s="71">
        <v>2</v>
      </c>
      <c r="F22" s="71">
        <f>235/E22</f>
        <v>117.5</v>
      </c>
      <c r="G22" s="71" t="s">
        <v>466</v>
      </c>
      <c r="H22" s="72">
        <f>VLOOKUP($B22,Players!$A$2:$I$299,9,0)</f>
        <v>13000</v>
      </c>
      <c r="I22" s="71" t="e">
        <f>VLOOKUP($B22,Model!$A$6:$G$145,7,0)</f>
        <v>#N/A</v>
      </c>
      <c r="J22" s="71" t="e">
        <f>VLOOKUP($B22,Model!$A$6:$G$145,5,0)</f>
        <v>#N/A</v>
      </c>
      <c r="K22" s="73"/>
    </row>
    <row r="23" spans="1:11" ht="18" customHeight="1" x14ac:dyDescent="0.25">
      <c r="A23" s="68"/>
      <c r="B23" s="69" t="s">
        <v>453</v>
      </c>
      <c r="C23" s="70" t="s">
        <v>454</v>
      </c>
      <c r="D23" s="74" t="s">
        <v>81</v>
      </c>
      <c r="E23" s="71">
        <v>9</v>
      </c>
      <c r="F23" s="71">
        <f>77/E23</f>
        <v>8.5555555555555554</v>
      </c>
      <c r="G23" s="71" t="s">
        <v>469</v>
      </c>
      <c r="H23" s="72">
        <f>VLOOKUP($B23,Players!$A$2:$I$299,9,0)</f>
        <v>1000</v>
      </c>
      <c r="I23" s="71" t="e">
        <f>VLOOKUP($B23,Model!$A$6:$G$145,7,0)</f>
        <v>#N/A</v>
      </c>
      <c r="J23" s="71" t="e">
        <f>VLOOKUP($B23,Model!$A$6:$G$145,5,0)</f>
        <v>#N/A</v>
      </c>
      <c r="K23" s="73"/>
    </row>
    <row r="24" spans="1:11" ht="18" customHeight="1" x14ac:dyDescent="0.25">
      <c r="A24" s="68"/>
      <c r="B24" s="69" t="s">
        <v>297</v>
      </c>
      <c r="C24" s="70" t="s">
        <v>485</v>
      </c>
      <c r="D24" s="70" t="s">
        <v>81</v>
      </c>
      <c r="E24" s="71">
        <v>9</v>
      </c>
      <c r="F24" s="71">
        <f>235/E24</f>
        <v>26.111111111111111</v>
      </c>
      <c r="G24" s="71" t="s">
        <v>466</v>
      </c>
      <c r="H24" s="72">
        <f>VLOOKUP($B24,Players!$A$2:$I$299,9,0)</f>
        <v>4500</v>
      </c>
      <c r="I24" s="71" t="e">
        <f>VLOOKUP($B24,Model!$A$6:$G$145,7,0)</f>
        <v>#N/A</v>
      </c>
      <c r="J24" s="71" t="e">
        <f>VLOOKUP($B24,Model!$A$6:$G$145,5,0)</f>
        <v>#N/A</v>
      </c>
      <c r="K24" s="73"/>
    </row>
    <row r="25" spans="1:11" ht="18" customHeight="1" x14ac:dyDescent="0.25">
      <c r="A25" s="68"/>
      <c r="B25" s="69" t="s">
        <v>297</v>
      </c>
      <c r="C25" s="70" t="s">
        <v>485</v>
      </c>
      <c r="D25" s="74" t="s">
        <v>314</v>
      </c>
      <c r="E25" s="77">
        <v>19</v>
      </c>
      <c r="F25" s="71">
        <f>235/E25</f>
        <v>12.368421052631579</v>
      </c>
      <c r="G25" s="71" t="s">
        <v>466</v>
      </c>
      <c r="H25" s="72">
        <f>VLOOKUP($B25,Players!$A$2:$I$299,9,0)</f>
        <v>4500</v>
      </c>
      <c r="I25" s="71" t="e">
        <f>VLOOKUP($B25,Model!$A$6:$G$145,7,0)</f>
        <v>#N/A</v>
      </c>
      <c r="J25" s="71" t="e">
        <f>VLOOKUP($B25,Model!$A$6:$G$145,5,0)</f>
        <v>#N/A</v>
      </c>
      <c r="K25" s="73"/>
    </row>
    <row r="26" spans="1:11" ht="18" customHeight="1" x14ac:dyDescent="0.25">
      <c r="A26" s="68"/>
      <c r="B26" s="69" t="s">
        <v>295</v>
      </c>
      <c r="C26" s="70" t="s">
        <v>296</v>
      </c>
      <c r="D26" s="70" t="s">
        <v>199</v>
      </c>
      <c r="E26" s="71">
        <v>6</v>
      </c>
      <c r="F26" s="71">
        <f>235/E26</f>
        <v>39.166666666666664</v>
      </c>
      <c r="G26" s="71" t="s">
        <v>466</v>
      </c>
      <c r="H26" s="72">
        <f>VLOOKUP($B26,Players!$A$2:$I$299,9,0)</f>
        <v>4500</v>
      </c>
      <c r="I26" s="71" t="e">
        <f>VLOOKUP($B26,Model!$A$6:$G$145,7,0)</f>
        <v>#N/A</v>
      </c>
      <c r="J26" s="71" t="e">
        <f>VLOOKUP($B26,Model!$A$6:$G$145,5,0)</f>
        <v>#N/A</v>
      </c>
      <c r="K26" s="73"/>
    </row>
    <row r="27" spans="1:11" ht="18" customHeight="1" x14ac:dyDescent="0.25">
      <c r="A27" s="68"/>
      <c r="B27" s="75" t="s">
        <v>456</v>
      </c>
      <c r="C27" s="70" t="s">
        <v>486</v>
      </c>
      <c r="D27" s="76" t="s">
        <v>84</v>
      </c>
      <c r="E27" s="71">
        <v>13</v>
      </c>
      <c r="F27" s="71">
        <f>77/E27</f>
        <v>5.9230769230769234</v>
      </c>
      <c r="G27" s="71" t="s">
        <v>469</v>
      </c>
      <c r="H27" s="72">
        <f>VLOOKUP($B27,Players!$A$2:$I$299,9,0)</f>
        <v>500</v>
      </c>
      <c r="I27" s="71" t="e">
        <f>VLOOKUP($B27,Model!$A$6:$G$145,7,0)</f>
        <v>#N/A</v>
      </c>
      <c r="J27" s="71" t="e">
        <f>VLOOKUP($B27,Model!$A$6:$G$145,5,0)</f>
        <v>#N/A</v>
      </c>
      <c r="K27" s="73"/>
    </row>
    <row r="28" spans="1:11" ht="18" customHeight="1" x14ac:dyDescent="0.25">
      <c r="A28" s="68"/>
      <c r="B28" s="69" t="s">
        <v>455</v>
      </c>
      <c r="C28" s="70" t="s">
        <v>487</v>
      </c>
      <c r="D28" s="74" t="s">
        <v>81</v>
      </c>
      <c r="E28" s="71">
        <v>10</v>
      </c>
      <c r="F28" s="71">
        <f>77/E28</f>
        <v>7.7</v>
      </c>
      <c r="G28" s="71" t="s">
        <v>469</v>
      </c>
      <c r="H28" s="72">
        <f>VLOOKUP($B28,Players!$A$2:$I$299,9,0)</f>
        <v>1000</v>
      </c>
      <c r="I28" s="71" t="e">
        <f>VLOOKUP($B28,Model!$A$6:$G$145,7,0)</f>
        <v>#N/A</v>
      </c>
      <c r="J28" s="72" t="e">
        <f>VLOOKUP($B28,Model!$A$6:$G$145,5,0)</f>
        <v>#N/A</v>
      </c>
      <c r="K28" s="73"/>
    </row>
    <row r="29" spans="1:11" ht="18" customHeight="1" x14ac:dyDescent="0.25">
      <c r="A29" s="68"/>
      <c r="B29" s="69" t="s">
        <v>230</v>
      </c>
      <c r="C29" s="74" t="s">
        <v>231</v>
      </c>
      <c r="D29" s="74" t="s">
        <v>470</v>
      </c>
      <c r="E29" s="71">
        <v>16</v>
      </c>
      <c r="F29" s="71">
        <f t="shared" ref="F29:F42" si="0">235/E29</f>
        <v>14.6875</v>
      </c>
      <c r="G29" s="71" t="s">
        <v>466</v>
      </c>
      <c r="H29" s="72">
        <f>VLOOKUP($B29,Players!$A$2:$I$299,9,0)</f>
        <v>8000</v>
      </c>
      <c r="I29" s="71" t="e">
        <f>VLOOKUP($B29,Model!$A$6:$G$145,7,0)</f>
        <v>#N/A</v>
      </c>
      <c r="J29" s="71" t="e">
        <f>VLOOKUP($B29,Model!$A$6:$G$145,5,0)</f>
        <v>#N/A</v>
      </c>
      <c r="K29" s="73"/>
    </row>
    <row r="30" spans="1:11" ht="18" customHeight="1" x14ac:dyDescent="0.25">
      <c r="A30" s="68"/>
      <c r="B30" s="69" t="s">
        <v>230</v>
      </c>
      <c r="C30" s="70" t="s">
        <v>231</v>
      </c>
      <c r="D30" s="74" t="s">
        <v>125</v>
      </c>
      <c r="E30" s="71">
        <v>17</v>
      </c>
      <c r="F30" s="71">
        <f t="shared" si="0"/>
        <v>13.823529411764707</v>
      </c>
      <c r="G30" s="71" t="s">
        <v>466</v>
      </c>
      <c r="H30" s="72">
        <f>VLOOKUP($B30,Players!$A$2:$I$299,9,0)</f>
        <v>8000</v>
      </c>
      <c r="I30" s="71" t="e">
        <f>VLOOKUP($B30,Model!$A$6:$G$145,7,0)</f>
        <v>#N/A</v>
      </c>
      <c r="J30" s="71" t="e">
        <f>VLOOKUP($B30,Model!$A$6:$G$145,5,0)</f>
        <v>#N/A</v>
      </c>
      <c r="K30" s="73"/>
    </row>
    <row r="31" spans="1:11" ht="18" customHeight="1" x14ac:dyDescent="0.25">
      <c r="A31" s="68"/>
      <c r="B31" s="69" t="s">
        <v>230</v>
      </c>
      <c r="C31" s="70" t="s">
        <v>231</v>
      </c>
      <c r="D31" s="70" t="s">
        <v>199</v>
      </c>
      <c r="E31" s="71">
        <v>5</v>
      </c>
      <c r="F31" s="71">
        <f t="shared" si="0"/>
        <v>47</v>
      </c>
      <c r="G31" s="71" t="s">
        <v>466</v>
      </c>
      <c r="H31" s="72">
        <f>VLOOKUP($B31,Players!$A$2:$I$299,9,0)</f>
        <v>8000</v>
      </c>
      <c r="I31" s="71" t="e">
        <f>VLOOKUP($B31,Model!$A$6:$G$145,7,0)</f>
        <v>#N/A</v>
      </c>
      <c r="J31" s="71" t="e">
        <f>VLOOKUP($B31,Model!$A$6:$G$145,5,0)</f>
        <v>#N/A</v>
      </c>
      <c r="K31" s="73"/>
    </row>
    <row r="32" spans="1:11" ht="18" customHeight="1" x14ac:dyDescent="0.25">
      <c r="A32" s="68"/>
      <c r="B32" s="69" t="s">
        <v>424</v>
      </c>
      <c r="C32" s="74" t="s">
        <v>425</v>
      </c>
      <c r="D32" s="70" t="s">
        <v>115</v>
      </c>
      <c r="E32" s="71">
        <v>14</v>
      </c>
      <c r="F32" s="71">
        <f t="shared" si="0"/>
        <v>16.785714285714285</v>
      </c>
      <c r="G32" s="71" t="s">
        <v>466</v>
      </c>
      <c r="H32" s="72">
        <f>VLOOKUP($B32,Players!$A$2:$I$299,9,0)</f>
        <v>1500</v>
      </c>
      <c r="I32" s="71" t="e">
        <f>VLOOKUP($B32,Model!$A$6:$G$145,7,0)</f>
        <v>#N/A</v>
      </c>
      <c r="J32" s="72" t="e">
        <f>VLOOKUP($B32,Model!$A$6:$G$145,5,0)</f>
        <v>#N/A</v>
      </c>
      <c r="K32" s="73"/>
    </row>
    <row r="33" spans="1:11" ht="18" customHeight="1" x14ac:dyDescent="0.25">
      <c r="A33" s="68"/>
      <c r="B33" s="69" t="s">
        <v>390</v>
      </c>
      <c r="C33" s="70" t="s">
        <v>391</v>
      </c>
      <c r="D33" s="70" t="s">
        <v>199</v>
      </c>
      <c r="E33" s="71">
        <v>11</v>
      </c>
      <c r="F33" s="71">
        <f t="shared" si="0"/>
        <v>21.363636363636363</v>
      </c>
      <c r="G33" s="71" t="s">
        <v>466</v>
      </c>
      <c r="H33" s="72">
        <f>VLOOKUP($B33,Players!$A$2:$I$299,9,0)</f>
        <v>2000</v>
      </c>
      <c r="I33" s="71" t="e">
        <f>VLOOKUP($B33,Model!$A$6:$G$145,7,0)</f>
        <v>#N/A</v>
      </c>
      <c r="J33" s="72" t="e">
        <f>VLOOKUP($B33,Model!$A$6:$G$145,5,0)</f>
        <v>#N/A</v>
      </c>
      <c r="K33" s="73"/>
    </row>
    <row r="34" spans="1:11" ht="18" customHeight="1" x14ac:dyDescent="0.25">
      <c r="A34" s="68"/>
      <c r="B34" s="75" t="s">
        <v>272</v>
      </c>
      <c r="C34" s="70" t="s">
        <v>273</v>
      </c>
      <c r="D34" s="74" t="s">
        <v>355</v>
      </c>
      <c r="E34" s="71">
        <v>4</v>
      </c>
      <c r="F34" s="71">
        <f t="shared" si="0"/>
        <v>58.75</v>
      </c>
      <c r="G34" s="71" t="s">
        <v>466</v>
      </c>
      <c r="H34" s="72">
        <f>VLOOKUP($B34,Players!$A$2:$I$299,9,0)</f>
        <v>6000</v>
      </c>
      <c r="I34" s="71" t="e">
        <f>VLOOKUP($B34,Model!$A$6:$G$145,7,0)</f>
        <v>#N/A</v>
      </c>
      <c r="J34" s="71" t="e">
        <f>VLOOKUP($B34,Model!$A$6:$G$145,5,0)</f>
        <v>#N/A</v>
      </c>
      <c r="K34" s="73"/>
    </row>
    <row r="35" spans="1:11" ht="18" customHeight="1" x14ac:dyDescent="0.25">
      <c r="A35" s="68"/>
      <c r="B35" s="75" t="s">
        <v>272</v>
      </c>
      <c r="C35" s="70" t="s">
        <v>273</v>
      </c>
      <c r="D35" s="74" t="s">
        <v>286</v>
      </c>
      <c r="E35" s="71">
        <v>16</v>
      </c>
      <c r="F35" s="71">
        <f t="shared" si="0"/>
        <v>14.6875</v>
      </c>
      <c r="G35" s="71" t="s">
        <v>466</v>
      </c>
      <c r="H35" s="72">
        <f>VLOOKUP($B35,Players!$A$2:$I$299,9,0)</f>
        <v>6000</v>
      </c>
      <c r="I35" s="71" t="e">
        <f>VLOOKUP($B35,Model!$A$6:$G$145,7,0)</f>
        <v>#N/A</v>
      </c>
      <c r="J35" s="71" t="e">
        <f>VLOOKUP($B35,Model!$A$6:$G$145,5,0)</f>
        <v>#N/A</v>
      </c>
      <c r="K35" s="73"/>
    </row>
    <row r="36" spans="1:11" ht="18" customHeight="1" x14ac:dyDescent="0.25">
      <c r="A36" s="68"/>
      <c r="B36" s="75" t="s">
        <v>163</v>
      </c>
      <c r="C36" s="70" t="s">
        <v>164</v>
      </c>
      <c r="D36" s="74" t="s">
        <v>355</v>
      </c>
      <c r="E36" s="71">
        <v>12</v>
      </c>
      <c r="F36" s="71">
        <f t="shared" si="0"/>
        <v>19.583333333333332</v>
      </c>
      <c r="G36" s="71" t="s">
        <v>466</v>
      </c>
      <c r="H36" s="72">
        <f>VLOOKUP($B36,Players!$A$2:$I$299,9,0)</f>
        <v>27500</v>
      </c>
      <c r="I36" s="71" t="e">
        <f>VLOOKUP($B36,Model!$A$6:$G$145,7,0)</f>
        <v>#N/A</v>
      </c>
      <c r="J36" s="71" t="e">
        <f>VLOOKUP($B36,Model!$A$6:$G$145,5,0)</f>
        <v>#N/A</v>
      </c>
      <c r="K36" s="73"/>
    </row>
    <row r="37" spans="1:11" ht="18.600000000000001" customHeight="1" x14ac:dyDescent="0.25">
      <c r="A37" s="68"/>
      <c r="B37" s="75" t="s">
        <v>163</v>
      </c>
      <c r="C37" s="75" t="s">
        <v>164</v>
      </c>
      <c r="D37" s="71" t="s">
        <v>242</v>
      </c>
      <c r="E37" s="71">
        <v>1</v>
      </c>
      <c r="F37" s="71">
        <f t="shared" si="0"/>
        <v>235</v>
      </c>
      <c r="G37" s="71" t="s">
        <v>466</v>
      </c>
      <c r="H37" s="72">
        <f>VLOOKUP($B37,Players!$A$2:$I$299,9,0)</f>
        <v>27500</v>
      </c>
      <c r="I37" s="71" t="e">
        <f>VLOOKUP($B37,Model!$A$6:$G$145,7,0)</f>
        <v>#N/A</v>
      </c>
      <c r="J37" s="71" t="e">
        <f>VLOOKUP($B37,Model!$A$6:$G$145,5,0)</f>
        <v>#N/A</v>
      </c>
      <c r="K37" s="73"/>
    </row>
    <row r="38" spans="1:11" ht="18" customHeight="1" x14ac:dyDescent="0.25">
      <c r="A38" s="68"/>
      <c r="B38" s="69" t="s">
        <v>369</v>
      </c>
      <c r="C38" s="75" t="s">
        <v>370</v>
      </c>
      <c r="D38" s="74" t="s">
        <v>125</v>
      </c>
      <c r="E38" s="71">
        <v>10</v>
      </c>
      <c r="F38" s="71">
        <f t="shared" si="0"/>
        <v>23.5</v>
      </c>
      <c r="G38" s="71" t="s">
        <v>466</v>
      </c>
      <c r="H38" s="72">
        <f>VLOOKUP($B38,Players!$A$2:$I$299,9,0)</f>
        <v>2500</v>
      </c>
      <c r="I38" s="71" t="e">
        <f>VLOOKUP($B38,Model!$A$6:$G$145,7,0)</f>
        <v>#N/A</v>
      </c>
      <c r="J38" s="71" t="e">
        <f>VLOOKUP($B38,Model!$A$6:$G$145,5,0)</f>
        <v>#N/A</v>
      </c>
      <c r="K38" s="73"/>
    </row>
    <row r="39" spans="1:11" ht="18" customHeight="1" x14ac:dyDescent="0.25">
      <c r="A39" s="68"/>
      <c r="B39" s="69" t="s">
        <v>331</v>
      </c>
      <c r="C39" s="74" t="s">
        <v>332</v>
      </c>
      <c r="D39" s="70" t="s">
        <v>115</v>
      </c>
      <c r="E39" s="71">
        <v>8</v>
      </c>
      <c r="F39" s="71">
        <f t="shared" si="0"/>
        <v>29.375</v>
      </c>
      <c r="G39" s="71" t="s">
        <v>466</v>
      </c>
      <c r="H39" s="72">
        <f>VLOOKUP($B39,Players!$A$2:$I$299,9,0)</f>
        <v>3000</v>
      </c>
      <c r="I39" s="71" t="e">
        <f>VLOOKUP($B39,Model!$A$6:$G$145,7,0)</f>
        <v>#N/A</v>
      </c>
      <c r="J39" s="71" t="e">
        <f>VLOOKUP($B39,Model!$A$6:$G$145,5,0)</f>
        <v>#N/A</v>
      </c>
      <c r="K39" s="73"/>
    </row>
    <row r="40" spans="1:11" ht="18" customHeight="1" x14ac:dyDescent="0.25">
      <c r="A40" s="68"/>
      <c r="B40" s="69" t="s">
        <v>237</v>
      </c>
      <c r="C40" s="70" t="s">
        <v>238</v>
      </c>
      <c r="D40" s="74" t="s">
        <v>125</v>
      </c>
      <c r="E40" s="71">
        <v>6</v>
      </c>
      <c r="F40" s="71">
        <f t="shared" si="0"/>
        <v>39.166666666666664</v>
      </c>
      <c r="G40" s="71" t="s">
        <v>466</v>
      </c>
      <c r="H40" s="72">
        <f>VLOOKUP($B40,Players!$A$2:$I$299,9,0)</f>
        <v>8000</v>
      </c>
      <c r="I40" s="71" t="e">
        <f>VLOOKUP($B40,Model!$A$6:$G$145,7,0)</f>
        <v>#N/A</v>
      </c>
      <c r="J40" s="71" t="e">
        <f>VLOOKUP($B40,Model!$A$6:$G$145,5,0)</f>
        <v>#N/A</v>
      </c>
      <c r="K40" s="73"/>
    </row>
    <row r="41" spans="1:11" ht="18" customHeight="1" x14ac:dyDescent="0.25">
      <c r="A41" s="68"/>
      <c r="B41" s="69" t="s">
        <v>237</v>
      </c>
      <c r="C41" s="70" t="s">
        <v>238</v>
      </c>
      <c r="D41" s="70" t="s">
        <v>81</v>
      </c>
      <c r="E41" s="71">
        <v>7</v>
      </c>
      <c r="F41" s="71">
        <f t="shared" si="0"/>
        <v>33.571428571428569</v>
      </c>
      <c r="G41" s="71" t="s">
        <v>466</v>
      </c>
      <c r="H41" s="72">
        <f>VLOOKUP($B41,Players!$A$2:$I$299,9,0)</f>
        <v>8000</v>
      </c>
      <c r="I41" s="71" t="e">
        <f>VLOOKUP($B41,Model!$A$6:$G$145,7,0)</f>
        <v>#N/A</v>
      </c>
      <c r="J41" s="71" t="e">
        <f>VLOOKUP($B41,Model!$A$6:$G$145,5,0)</f>
        <v>#N/A</v>
      </c>
      <c r="K41" s="73"/>
    </row>
    <row r="42" spans="1:11" ht="18" customHeight="1" x14ac:dyDescent="0.25">
      <c r="A42" s="68"/>
      <c r="B42" s="69" t="s">
        <v>445</v>
      </c>
      <c r="C42" s="70" t="s">
        <v>446</v>
      </c>
      <c r="D42" s="70" t="s">
        <v>81</v>
      </c>
      <c r="E42" s="71">
        <v>19</v>
      </c>
      <c r="F42" s="71">
        <f t="shared" si="0"/>
        <v>12.368421052631579</v>
      </c>
      <c r="G42" s="71" t="s">
        <v>466</v>
      </c>
      <c r="H42" s="72">
        <f>VLOOKUP($B42,Players!$A$2:$I$299,9,0)</f>
        <v>1000</v>
      </c>
      <c r="I42" s="71" t="e">
        <f>VLOOKUP($B42,Model!$A$6:$G$145,7,0)</f>
        <v>#N/A</v>
      </c>
      <c r="J42" s="71" t="e">
        <f>VLOOKUP($B42,Model!$A$6:$G$145,5,0)</f>
        <v>#N/A</v>
      </c>
      <c r="K42" s="73"/>
    </row>
    <row r="43" spans="1:11" ht="18" customHeight="1" x14ac:dyDescent="0.25">
      <c r="A43" s="68"/>
      <c r="B43" s="69" t="s">
        <v>413</v>
      </c>
      <c r="C43" s="70" t="s">
        <v>414</v>
      </c>
      <c r="D43" s="70" t="s">
        <v>125</v>
      </c>
      <c r="E43" s="70">
        <v>4</v>
      </c>
      <c r="F43" s="71">
        <f>77/E43</f>
        <v>19.25</v>
      </c>
      <c r="G43" s="71" t="s">
        <v>469</v>
      </c>
      <c r="H43" s="72">
        <f>VLOOKUP($B43,Players!$A$2:$I$299,9,0)</f>
        <v>2000</v>
      </c>
      <c r="I43" s="71" t="e">
        <f>VLOOKUP($B43,Model!$A$6:$G$145,7,0)</f>
        <v>#N/A</v>
      </c>
      <c r="J43" s="72" t="e">
        <f>VLOOKUP($B43,Model!$A$6:$G$145,5,0)</f>
        <v>#N/A</v>
      </c>
      <c r="K43" s="73"/>
    </row>
    <row r="44" spans="1:11" ht="18" customHeight="1" x14ac:dyDescent="0.25">
      <c r="A44" s="68"/>
      <c r="B44" s="75" t="s">
        <v>247</v>
      </c>
      <c r="C44" s="70" t="s">
        <v>488</v>
      </c>
      <c r="D44" s="70" t="s">
        <v>97</v>
      </c>
      <c r="E44" s="71">
        <v>16</v>
      </c>
      <c r="F44" s="71">
        <f t="shared" ref="F44:F52" si="1">235/E44</f>
        <v>14.6875</v>
      </c>
      <c r="G44" s="71" t="s">
        <v>466</v>
      </c>
      <c r="H44" s="72">
        <f>VLOOKUP($B44,Players!$A$2:$I$299,9,0)</f>
        <v>7000</v>
      </c>
      <c r="I44" s="71" t="e">
        <f>VLOOKUP($B44,Model!$A$6:$G$145,7,0)</f>
        <v>#N/A</v>
      </c>
      <c r="J44" s="72" t="e">
        <f>VLOOKUP($B44,Model!$A$6:$G$145,5,0)</f>
        <v>#N/A</v>
      </c>
      <c r="K44" s="73"/>
    </row>
    <row r="45" spans="1:11" ht="18" customHeight="1" x14ac:dyDescent="0.25">
      <c r="A45" s="68"/>
      <c r="B45" s="71" t="s">
        <v>247</v>
      </c>
      <c r="C45" s="70" t="s">
        <v>488</v>
      </c>
      <c r="D45" s="74" t="s">
        <v>286</v>
      </c>
      <c r="E45" s="71">
        <v>7</v>
      </c>
      <c r="F45" s="71">
        <f t="shared" si="1"/>
        <v>33.571428571428569</v>
      </c>
      <c r="G45" s="71" t="s">
        <v>466</v>
      </c>
      <c r="H45" s="72">
        <f>VLOOKUP($B45,Players!$A$2:$I$299,9,0)</f>
        <v>7000</v>
      </c>
      <c r="I45" s="71" t="e">
        <f>VLOOKUP($B45,Model!$A$6:$G$145,7,0)</f>
        <v>#N/A</v>
      </c>
      <c r="J45" s="72" t="e">
        <f>VLOOKUP($B45,Model!$A$6:$G$145,5,0)</f>
        <v>#N/A</v>
      </c>
      <c r="K45" s="73"/>
    </row>
    <row r="46" spans="1:11" ht="18" customHeight="1" x14ac:dyDescent="0.25">
      <c r="A46" s="68"/>
      <c r="B46" s="69" t="s">
        <v>247</v>
      </c>
      <c r="C46" s="70" t="s">
        <v>488</v>
      </c>
      <c r="D46" s="70" t="s">
        <v>115</v>
      </c>
      <c r="E46" s="71">
        <v>13</v>
      </c>
      <c r="F46" s="71">
        <f t="shared" si="1"/>
        <v>18.076923076923077</v>
      </c>
      <c r="G46" s="71" t="s">
        <v>466</v>
      </c>
      <c r="H46" s="72">
        <f>VLOOKUP($B46,Players!$A$2:$I$299,9,0)</f>
        <v>7000</v>
      </c>
      <c r="I46" s="71" t="e">
        <f>VLOOKUP($B46,Model!$A$6:$G$145,7,0)</f>
        <v>#N/A</v>
      </c>
      <c r="J46" s="71" t="e">
        <f>VLOOKUP($B46,Model!$A$6:$G$145,5,0)</f>
        <v>#N/A</v>
      </c>
      <c r="K46" s="73"/>
    </row>
    <row r="47" spans="1:11" ht="18" customHeight="1" x14ac:dyDescent="0.25">
      <c r="A47" s="68"/>
      <c r="B47" s="69" t="s">
        <v>185</v>
      </c>
      <c r="C47" s="70" t="s">
        <v>489</v>
      </c>
      <c r="D47" s="74" t="s">
        <v>125</v>
      </c>
      <c r="E47" s="71">
        <v>2</v>
      </c>
      <c r="F47" s="71">
        <f t="shared" si="1"/>
        <v>117.5</v>
      </c>
      <c r="G47" s="71" t="s">
        <v>466</v>
      </c>
      <c r="H47" s="72">
        <f>VLOOKUP($B47,Players!$A$2:$I$299,9,0)</f>
        <v>14500</v>
      </c>
      <c r="I47" s="71" t="e">
        <f>VLOOKUP($B47,Model!$A$6:$G$145,7,0)</f>
        <v>#N/A</v>
      </c>
      <c r="J47" s="71" t="e">
        <f>VLOOKUP($B47,Model!$A$6:$G$145,5,0)</f>
        <v>#N/A</v>
      </c>
      <c r="K47" s="73"/>
    </row>
    <row r="48" spans="1:11" ht="18" customHeight="1" x14ac:dyDescent="0.25">
      <c r="A48" s="68"/>
      <c r="B48" s="69" t="s">
        <v>185</v>
      </c>
      <c r="C48" s="74" t="s">
        <v>489</v>
      </c>
      <c r="D48" s="70" t="s">
        <v>115</v>
      </c>
      <c r="E48" s="71">
        <v>12</v>
      </c>
      <c r="F48" s="71">
        <f t="shared" si="1"/>
        <v>19.583333333333332</v>
      </c>
      <c r="G48" s="71" t="s">
        <v>466</v>
      </c>
      <c r="H48" s="72">
        <f>VLOOKUP($B48,Players!$A$2:$I$299,9,0)</f>
        <v>14500</v>
      </c>
      <c r="I48" s="71" t="e">
        <f>VLOOKUP($B48,Model!$A$6:$G$145,7,0)</f>
        <v>#N/A</v>
      </c>
      <c r="J48" s="71" t="e">
        <f>VLOOKUP($B48,Model!$A$6:$G$145,5,0)</f>
        <v>#N/A</v>
      </c>
      <c r="K48" s="73"/>
    </row>
    <row r="49" spans="1:11" ht="18" customHeight="1" x14ac:dyDescent="0.25">
      <c r="A49" s="68"/>
      <c r="B49" s="69" t="s">
        <v>312</v>
      </c>
      <c r="C49" s="70" t="s">
        <v>490</v>
      </c>
      <c r="D49" s="74" t="s">
        <v>314</v>
      </c>
      <c r="E49" s="77">
        <v>8</v>
      </c>
      <c r="F49" s="71">
        <f t="shared" si="1"/>
        <v>29.375</v>
      </c>
      <c r="G49" s="71" t="s">
        <v>466</v>
      </c>
      <c r="H49" s="72">
        <f>VLOOKUP($B49,Players!$A$2:$I$299,9,0)</f>
        <v>3500</v>
      </c>
      <c r="I49" s="71" t="e">
        <f>VLOOKUP($B49,Model!$A$6:$G$145,7,0)</f>
        <v>#N/A</v>
      </c>
      <c r="J49" s="71" t="e">
        <f>VLOOKUP($B49,Model!$A$6:$G$145,5,0)</f>
        <v>#N/A</v>
      </c>
      <c r="K49" s="73"/>
    </row>
    <row r="50" spans="1:11" ht="18" customHeight="1" x14ac:dyDescent="0.25">
      <c r="A50" s="68"/>
      <c r="B50" s="75" t="s">
        <v>435</v>
      </c>
      <c r="C50" s="70" t="s">
        <v>490</v>
      </c>
      <c r="D50" s="74" t="s">
        <v>355</v>
      </c>
      <c r="E50" s="71">
        <v>18</v>
      </c>
      <c r="F50" s="71">
        <f t="shared" si="1"/>
        <v>13.055555555555555</v>
      </c>
      <c r="G50" s="71" t="s">
        <v>466</v>
      </c>
      <c r="H50" s="72">
        <f>VLOOKUP($B50,Players!$A$2:$I$299,9,0)</f>
        <v>1500</v>
      </c>
      <c r="I50" s="71" t="e">
        <f>VLOOKUP($B50,Model!$A$6:$G$145,7,0)</f>
        <v>#N/A</v>
      </c>
      <c r="J50" s="71" t="e">
        <f>VLOOKUP($B50,Model!$A$6:$G$145,5,0)</f>
        <v>#N/A</v>
      </c>
      <c r="K50" s="73"/>
    </row>
    <row r="51" spans="1:11" ht="18" customHeight="1" x14ac:dyDescent="0.25">
      <c r="A51" s="68"/>
      <c r="B51" s="69" t="s">
        <v>263</v>
      </c>
      <c r="C51" s="70" t="s">
        <v>264</v>
      </c>
      <c r="D51" s="70" t="s">
        <v>63</v>
      </c>
      <c r="E51" s="71">
        <v>4</v>
      </c>
      <c r="F51" s="71">
        <f t="shared" si="1"/>
        <v>58.75</v>
      </c>
      <c r="G51" s="71" t="s">
        <v>466</v>
      </c>
      <c r="H51" s="72">
        <f>VLOOKUP($B51,Players!$A$2:$I$299,9,0)</f>
        <v>6500</v>
      </c>
      <c r="I51" s="71" t="e">
        <f>VLOOKUP($B51,Model!$A$6:$G$145,7,0)</f>
        <v>#N/A</v>
      </c>
      <c r="J51" s="71" t="e">
        <f>VLOOKUP($B51,Model!$A$6:$G$145,5,0)</f>
        <v>#N/A</v>
      </c>
      <c r="K51" s="73"/>
    </row>
    <row r="52" spans="1:11" ht="18" customHeight="1" x14ac:dyDescent="0.25">
      <c r="A52" s="68"/>
      <c r="B52" s="70" t="s">
        <v>427</v>
      </c>
      <c r="C52" s="70" t="s">
        <v>428</v>
      </c>
      <c r="D52" s="74" t="s">
        <v>355</v>
      </c>
      <c r="E52" s="71">
        <v>16</v>
      </c>
      <c r="F52" s="71">
        <f t="shared" si="1"/>
        <v>14.6875</v>
      </c>
      <c r="G52" s="71" t="s">
        <v>466</v>
      </c>
      <c r="H52" s="72">
        <f>VLOOKUP($B52,Players!$A$2:$I$299,9,0)</f>
        <v>1500</v>
      </c>
      <c r="I52" s="71" t="e">
        <f>VLOOKUP($B52,Model!$A$6:$G$145,7,0)</f>
        <v>#N/A</v>
      </c>
      <c r="J52" s="71" t="e">
        <f>VLOOKUP($B52,Model!$A$6:$G$145,5,0)</f>
        <v>#N/A</v>
      </c>
      <c r="K52" s="73"/>
    </row>
    <row r="53" spans="1:11" ht="18" customHeight="1" x14ac:dyDescent="0.25">
      <c r="A53" s="68"/>
      <c r="B53" s="69" t="s">
        <v>225</v>
      </c>
      <c r="C53" s="70" t="s">
        <v>491</v>
      </c>
      <c r="D53" s="70" t="s">
        <v>97</v>
      </c>
      <c r="E53" s="71">
        <v>5</v>
      </c>
      <c r="F53" s="71">
        <f>77/E53</f>
        <v>15.4</v>
      </c>
      <c r="G53" s="71" t="s">
        <v>469</v>
      </c>
      <c r="H53" s="72">
        <f>VLOOKUP($B53,Players!$A$2:$I$299,9,0)</f>
        <v>9000</v>
      </c>
      <c r="I53" s="71" t="e">
        <f>VLOOKUP($B53,Model!$A$6:$G$145,7,0)</f>
        <v>#N/A</v>
      </c>
      <c r="J53" s="71" t="e">
        <f>VLOOKUP($B53,Model!$A$6:$G$145,5,0)</f>
        <v>#N/A</v>
      </c>
      <c r="K53" s="73"/>
    </row>
    <row r="54" spans="1:11" ht="18" customHeight="1" x14ac:dyDescent="0.25">
      <c r="A54" s="68"/>
      <c r="B54" s="69" t="s">
        <v>225</v>
      </c>
      <c r="C54" s="70" t="s">
        <v>491</v>
      </c>
      <c r="D54" s="76" t="s">
        <v>199</v>
      </c>
      <c r="E54" s="71">
        <v>2</v>
      </c>
      <c r="F54" s="71">
        <f>77/E54</f>
        <v>38.5</v>
      </c>
      <c r="G54" s="71" t="s">
        <v>469</v>
      </c>
      <c r="H54" s="72">
        <f>VLOOKUP($B54,Players!$A$2:$I$299,9,0)</f>
        <v>9000</v>
      </c>
      <c r="I54" s="71" t="e">
        <f>VLOOKUP($B54,Model!$A$6:$G$145,7,0)</f>
        <v>#N/A</v>
      </c>
      <c r="J54" s="71" t="e">
        <f>VLOOKUP($B54,Model!$A$6:$G$145,5,0)</f>
        <v>#N/A</v>
      </c>
      <c r="K54" s="73"/>
    </row>
    <row r="55" spans="1:11" ht="18" customHeight="1" x14ac:dyDescent="0.25">
      <c r="A55" s="68"/>
      <c r="B55" s="75" t="s">
        <v>225</v>
      </c>
      <c r="C55" s="70" t="s">
        <v>491</v>
      </c>
      <c r="D55" s="76" t="s">
        <v>84</v>
      </c>
      <c r="E55" s="71">
        <v>6</v>
      </c>
      <c r="F55" s="71">
        <f>77/E55</f>
        <v>12.833333333333334</v>
      </c>
      <c r="G55" s="71" t="s">
        <v>469</v>
      </c>
      <c r="H55" s="72">
        <f>VLOOKUP($B55,Players!$A$2:$I$299,9,0)</f>
        <v>9000</v>
      </c>
      <c r="I55" s="71" t="e">
        <f>VLOOKUP($B55,Model!$A$6:$G$145,7,0)</f>
        <v>#N/A</v>
      </c>
      <c r="J55" s="71" t="e">
        <f>VLOOKUP($B55,Model!$A$6:$G$145,5,0)</f>
        <v>#N/A</v>
      </c>
      <c r="K55" s="73"/>
    </row>
    <row r="56" spans="1:11" ht="18" customHeight="1" x14ac:dyDescent="0.25">
      <c r="A56" s="68"/>
      <c r="B56" s="71" t="s">
        <v>225</v>
      </c>
      <c r="C56" s="70" t="s">
        <v>491</v>
      </c>
      <c r="D56" s="76" t="s">
        <v>314</v>
      </c>
      <c r="E56" s="71">
        <v>4</v>
      </c>
      <c r="F56" s="71">
        <f>77/E56</f>
        <v>19.25</v>
      </c>
      <c r="G56" s="71" t="s">
        <v>469</v>
      </c>
      <c r="H56" s="72">
        <f>VLOOKUP($B56,Players!$A$2:$I$299,9,0)</f>
        <v>9000</v>
      </c>
      <c r="I56" s="71" t="e">
        <f>VLOOKUP($B56,Model!$A$6:$G$145,7,0)</f>
        <v>#N/A</v>
      </c>
      <c r="J56" s="71" t="e">
        <f>VLOOKUP($B56,Model!$A$6:$G$145,5,0)</f>
        <v>#N/A</v>
      </c>
      <c r="K56" s="73"/>
    </row>
    <row r="57" spans="1:11" ht="18" customHeight="1" x14ac:dyDescent="0.25">
      <c r="A57" s="68"/>
      <c r="B57" s="75" t="s">
        <v>351</v>
      </c>
      <c r="C57" s="70" t="s">
        <v>492</v>
      </c>
      <c r="D57" s="74" t="s">
        <v>286</v>
      </c>
      <c r="E57" s="71">
        <v>9</v>
      </c>
      <c r="F57" s="71">
        <f t="shared" ref="F57:F65" si="2">235/E57</f>
        <v>26.111111111111111</v>
      </c>
      <c r="G57" s="71" t="s">
        <v>466</v>
      </c>
      <c r="H57" s="72">
        <f>VLOOKUP($B57,Players!$A$2:$I$299,9,0)</f>
        <v>2500</v>
      </c>
      <c r="I57" s="71" t="e">
        <f>VLOOKUP($B57,Model!$A$6:$G$145,7,0)</f>
        <v>#N/A</v>
      </c>
      <c r="J57" s="71" t="e">
        <f>VLOOKUP($B57,Model!$A$6:$G$145,5,0)</f>
        <v>#N/A</v>
      </c>
      <c r="K57" s="73"/>
    </row>
    <row r="58" spans="1:11" ht="18" customHeight="1" x14ac:dyDescent="0.25">
      <c r="A58" s="68"/>
      <c r="B58" s="75" t="s">
        <v>315</v>
      </c>
      <c r="C58" s="75" t="s">
        <v>316</v>
      </c>
      <c r="D58" s="71" t="s">
        <v>242</v>
      </c>
      <c r="E58" s="71">
        <v>7</v>
      </c>
      <c r="F58" s="71">
        <f t="shared" si="2"/>
        <v>33.571428571428569</v>
      </c>
      <c r="G58" s="71" t="s">
        <v>466</v>
      </c>
      <c r="H58" s="72">
        <f>VLOOKUP($B58,Players!$A$2:$I$299,9,0)</f>
        <v>3500</v>
      </c>
      <c r="I58" s="71" t="e">
        <f>VLOOKUP($B58,Model!$A$6:$G$145,7,0)</f>
        <v>#N/A</v>
      </c>
      <c r="J58" s="71" t="e">
        <f>VLOOKUP($B58,Model!$A$6:$G$145,5,0)</f>
        <v>#N/A</v>
      </c>
      <c r="K58" s="73"/>
    </row>
    <row r="59" spans="1:11" ht="18" customHeight="1" x14ac:dyDescent="0.25">
      <c r="A59" s="68"/>
      <c r="B59" s="80" t="s">
        <v>282</v>
      </c>
      <c r="C59" s="75" t="s">
        <v>283</v>
      </c>
      <c r="D59" s="71" t="s">
        <v>242</v>
      </c>
      <c r="E59" s="71">
        <v>6</v>
      </c>
      <c r="F59" s="71">
        <f t="shared" si="2"/>
        <v>39.166666666666664</v>
      </c>
      <c r="G59" s="71" t="s">
        <v>466</v>
      </c>
      <c r="H59" s="72">
        <f>VLOOKUP($B59,Players!$A$2:$I$299,9,0)</f>
        <v>5000</v>
      </c>
      <c r="I59" s="71" t="e">
        <f>VLOOKUP($B59,Model!$A$6:$G$145,7,0)</f>
        <v>#N/A</v>
      </c>
      <c r="J59" s="72" t="e">
        <f>VLOOKUP($B59,Model!$A$6:$G$145,5,0)</f>
        <v>#N/A</v>
      </c>
      <c r="K59" s="73"/>
    </row>
    <row r="60" spans="1:11" ht="18.600000000000001" customHeight="1" x14ac:dyDescent="0.25">
      <c r="A60" s="81"/>
      <c r="B60" s="84" t="s">
        <v>300</v>
      </c>
      <c r="C60" s="173" t="s">
        <v>301</v>
      </c>
      <c r="D60" s="74" t="s">
        <v>470</v>
      </c>
      <c r="E60" s="71">
        <v>15</v>
      </c>
      <c r="F60" s="71">
        <f t="shared" si="2"/>
        <v>15.666666666666666</v>
      </c>
      <c r="G60" s="71" t="s">
        <v>466</v>
      </c>
      <c r="H60" s="72">
        <f>VLOOKUP($B60,Players!$A$2:$I$299,9,0)</f>
        <v>3500</v>
      </c>
      <c r="I60" s="71" t="e">
        <f>VLOOKUP($B60,Model!$A$6:$G$145,7,0)</f>
        <v>#N/A</v>
      </c>
      <c r="J60" s="71" t="e">
        <f>VLOOKUP($B60,Model!$A$6:$G$145,5,0)</f>
        <v>#N/A</v>
      </c>
      <c r="K60" s="73"/>
    </row>
    <row r="61" spans="1:11" ht="18.600000000000001" customHeight="1" x14ac:dyDescent="0.25">
      <c r="A61" s="81"/>
      <c r="B61" s="84" t="s">
        <v>300</v>
      </c>
      <c r="C61" s="87" t="s">
        <v>301</v>
      </c>
      <c r="D61" s="74" t="s">
        <v>314</v>
      </c>
      <c r="E61" s="77">
        <v>11</v>
      </c>
      <c r="F61" s="71">
        <f t="shared" si="2"/>
        <v>21.363636363636363</v>
      </c>
      <c r="G61" s="71" t="s">
        <v>466</v>
      </c>
      <c r="H61" s="72">
        <f>VLOOKUP($B61,Players!$A$2:$I$299,9,0)</f>
        <v>3500</v>
      </c>
      <c r="I61" s="71" t="e">
        <f>VLOOKUP($B61,Model!$A$6:$G$145,7,0)</f>
        <v>#N/A</v>
      </c>
      <c r="J61" s="72" t="e">
        <f>VLOOKUP($B61,Model!$A$6:$G$145,5,0)</f>
        <v>#N/A</v>
      </c>
      <c r="K61" s="73"/>
    </row>
    <row r="62" spans="1:11" ht="18.600000000000001" customHeight="1" x14ac:dyDescent="0.25">
      <c r="A62" s="68"/>
      <c r="B62" s="85" t="s">
        <v>447</v>
      </c>
      <c r="C62" s="70" t="s">
        <v>448</v>
      </c>
      <c r="D62" s="74" t="s">
        <v>286</v>
      </c>
      <c r="E62" s="71">
        <v>19</v>
      </c>
      <c r="F62" s="71">
        <f t="shared" si="2"/>
        <v>12.368421052631579</v>
      </c>
      <c r="G62" s="71" t="s">
        <v>466</v>
      </c>
      <c r="H62" s="72">
        <f>VLOOKUP($B62,Players!$A$2:$I$299,9,0)</f>
        <v>1000</v>
      </c>
      <c r="I62" s="71" t="e">
        <f>VLOOKUP($B62,Model!$A$6:$G$145,7,0)</f>
        <v>#N/A</v>
      </c>
      <c r="J62" s="71" t="e">
        <f>VLOOKUP($B62,Model!$A$6:$G$145,5,0)</f>
        <v>#N/A</v>
      </c>
      <c r="K62" s="73"/>
    </row>
    <row r="63" spans="1:11" ht="18.600000000000001" customHeight="1" x14ac:dyDescent="0.25">
      <c r="A63" s="81"/>
      <c r="B63" s="86" t="s">
        <v>244</v>
      </c>
      <c r="C63" s="87" t="s">
        <v>245</v>
      </c>
      <c r="D63" s="74" t="s">
        <v>355</v>
      </c>
      <c r="E63" s="71">
        <v>20</v>
      </c>
      <c r="F63" s="71">
        <f t="shared" si="2"/>
        <v>11.75</v>
      </c>
      <c r="G63" s="71" t="s">
        <v>466</v>
      </c>
      <c r="H63" s="72">
        <f>VLOOKUP($B63,Players!$A$2:$I$299,9,0)</f>
        <v>7500</v>
      </c>
      <c r="I63" s="71" t="e">
        <f>VLOOKUP($B63,Model!$A$6:$G$145,7,0)</f>
        <v>#N/A</v>
      </c>
      <c r="J63" s="71" t="e">
        <f>VLOOKUP($B63,Model!$A$6:$G$145,5,0)</f>
        <v>#N/A</v>
      </c>
      <c r="K63" s="73"/>
    </row>
    <row r="64" spans="1:11" ht="18" customHeight="1" x14ac:dyDescent="0.25">
      <c r="A64" s="68"/>
      <c r="B64" s="69" t="s">
        <v>244</v>
      </c>
      <c r="C64" s="71" t="s">
        <v>245</v>
      </c>
      <c r="D64" s="74" t="s">
        <v>470</v>
      </c>
      <c r="E64" s="71">
        <v>8</v>
      </c>
      <c r="F64" s="71">
        <f t="shared" si="2"/>
        <v>29.375</v>
      </c>
      <c r="G64" s="71" t="s">
        <v>466</v>
      </c>
      <c r="H64" s="72">
        <f>VLOOKUP($B64,Players!$A$2:$I$299,9,0)</f>
        <v>7500</v>
      </c>
      <c r="I64" s="71" t="e">
        <f>VLOOKUP($B64,Model!$A$6:$G$145,7,0)</f>
        <v>#N/A</v>
      </c>
      <c r="J64" s="71" t="e">
        <f>VLOOKUP($B64,Model!$A$6:$G$145,5,0)</f>
        <v>#N/A</v>
      </c>
      <c r="K64" s="73"/>
    </row>
    <row r="65" spans="1:11" ht="18" customHeight="1" x14ac:dyDescent="0.25">
      <c r="A65" s="68"/>
      <c r="B65" s="69" t="s">
        <v>244</v>
      </c>
      <c r="C65" s="70" t="s">
        <v>245</v>
      </c>
      <c r="D65" s="74" t="s">
        <v>314</v>
      </c>
      <c r="E65" s="77">
        <v>9</v>
      </c>
      <c r="F65" s="71">
        <f t="shared" si="2"/>
        <v>26.111111111111111</v>
      </c>
      <c r="G65" s="71" t="s">
        <v>466</v>
      </c>
      <c r="H65" s="72">
        <f>VLOOKUP($B65,Players!$A$2:$I$299,9,0)</f>
        <v>7500</v>
      </c>
      <c r="I65" s="71" t="e">
        <f>VLOOKUP($B65,Model!$A$6:$G$145,7,0)</f>
        <v>#N/A</v>
      </c>
      <c r="J65" s="71" t="e">
        <f>VLOOKUP($B65,Model!$A$6:$G$145,5,0)</f>
        <v>#N/A</v>
      </c>
      <c r="K65" s="73"/>
    </row>
    <row r="66" spans="1:11" ht="18" customHeight="1" x14ac:dyDescent="0.25">
      <c r="A66" s="68"/>
      <c r="B66" s="75" t="s">
        <v>201</v>
      </c>
      <c r="C66" s="70" t="s">
        <v>202</v>
      </c>
      <c r="D66" s="74" t="s">
        <v>470</v>
      </c>
      <c r="E66" s="70">
        <v>1</v>
      </c>
      <c r="F66" s="71">
        <f t="shared" ref="F66:F71" si="3">77/E66</f>
        <v>77</v>
      </c>
      <c r="G66" s="71" t="s">
        <v>469</v>
      </c>
      <c r="H66" s="72">
        <f>VLOOKUP($B66,Players!$A$2:$I$299,9,0)</f>
        <v>13000</v>
      </c>
      <c r="I66" s="71" t="e">
        <f>VLOOKUP($B66,Model!$A$6:$G$145,7,0)</f>
        <v>#N/A</v>
      </c>
      <c r="J66" s="71" t="e">
        <f>VLOOKUP($B66,Model!$A$6:$G$145,5,0)</f>
        <v>#N/A</v>
      </c>
      <c r="K66" s="73"/>
    </row>
    <row r="67" spans="1:11" ht="18" customHeight="1" x14ac:dyDescent="0.25">
      <c r="A67" s="68"/>
      <c r="B67" s="69" t="s">
        <v>201</v>
      </c>
      <c r="C67" s="70" t="s">
        <v>202</v>
      </c>
      <c r="D67" s="70" t="s">
        <v>125</v>
      </c>
      <c r="E67" s="70">
        <v>5</v>
      </c>
      <c r="F67" s="71">
        <f t="shared" si="3"/>
        <v>15.4</v>
      </c>
      <c r="G67" s="71" t="s">
        <v>469</v>
      </c>
      <c r="H67" s="72">
        <f>VLOOKUP($B67,Players!$A$2:$I$299,9,0)</f>
        <v>13000</v>
      </c>
      <c r="I67" s="71" t="e">
        <f>VLOOKUP($B67,Model!$A$6:$G$145,7,0)</f>
        <v>#N/A</v>
      </c>
      <c r="J67" s="71" t="e">
        <f>VLOOKUP($B67,Model!$A$6:$G$145,5,0)</f>
        <v>#N/A</v>
      </c>
      <c r="K67" s="73"/>
    </row>
    <row r="68" spans="1:11" ht="18" customHeight="1" x14ac:dyDescent="0.25">
      <c r="A68" s="68"/>
      <c r="B68" s="69" t="s">
        <v>201</v>
      </c>
      <c r="C68" s="70" t="s">
        <v>202</v>
      </c>
      <c r="D68" s="76" t="s">
        <v>199</v>
      </c>
      <c r="E68" s="71">
        <v>3</v>
      </c>
      <c r="F68" s="71">
        <f t="shared" si="3"/>
        <v>25.666666666666668</v>
      </c>
      <c r="G68" s="71" t="s">
        <v>469</v>
      </c>
      <c r="H68" s="72">
        <f>VLOOKUP($B68,Players!$A$2:$I$299,9,0)</f>
        <v>13000</v>
      </c>
      <c r="I68" s="71" t="e">
        <f>VLOOKUP($B68,Model!$A$6:$G$145,7,0)</f>
        <v>#N/A</v>
      </c>
      <c r="J68" s="71" t="e">
        <f>VLOOKUP($B68,Model!$A$6:$G$145,5,0)</f>
        <v>#N/A</v>
      </c>
      <c r="K68" s="73"/>
    </row>
    <row r="69" spans="1:11" ht="18" customHeight="1" x14ac:dyDescent="0.25">
      <c r="A69" s="68"/>
      <c r="B69" s="69" t="s">
        <v>98</v>
      </c>
      <c r="C69" s="70" t="s">
        <v>471</v>
      </c>
      <c r="D69" s="76" t="s">
        <v>199</v>
      </c>
      <c r="E69" s="71">
        <v>1</v>
      </c>
      <c r="F69" s="71">
        <f t="shared" si="3"/>
        <v>77</v>
      </c>
      <c r="G69" s="71" t="s">
        <v>469</v>
      </c>
      <c r="H69" s="72">
        <f>VLOOKUP($B69,Players!$A$2:$I$299,9,0)</f>
        <v>13500</v>
      </c>
      <c r="I69" s="71" t="e">
        <f>VLOOKUP($B69,Model!$A$6:$G$145,7,0)</f>
        <v>#N/A</v>
      </c>
      <c r="J69" s="72" t="e">
        <f>VLOOKUP($B69,Model!$A$6:$G$145,5,0)</f>
        <v>#N/A</v>
      </c>
      <c r="K69" s="73"/>
    </row>
    <row r="70" spans="1:11" ht="18" customHeight="1" x14ac:dyDescent="0.25">
      <c r="A70" s="68"/>
      <c r="B70" s="69" t="s">
        <v>98</v>
      </c>
      <c r="C70" s="70" t="s">
        <v>471</v>
      </c>
      <c r="D70" s="76" t="s">
        <v>84</v>
      </c>
      <c r="E70" s="71">
        <v>9</v>
      </c>
      <c r="F70" s="71">
        <f t="shared" si="3"/>
        <v>8.5555555555555554</v>
      </c>
      <c r="G70" s="71" t="s">
        <v>469</v>
      </c>
      <c r="H70" s="72">
        <f>VLOOKUP($B70,Players!$A$2:$I$299,9,0)</f>
        <v>13500</v>
      </c>
      <c r="I70" s="71" t="e">
        <f>VLOOKUP($B70,Model!$A$6:$G$145,7,0)</f>
        <v>#N/A</v>
      </c>
      <c r="J70" s="72" t="e">
        <f>VLOOKUP($B70,Model!$A$6:$G$145,5,0)</f>
        <v>#N/A</v>
      </c>
      <c r="K70" s="73"/>
    </row>
    <row r="71" spans="1:11" ht="18" customHeight="1" x14ac:dyDescent="0.25">
      <c r="A71" s="68"/>
      <c r="B71" s="75" t="s">
        <v>98</v>
      </c>
      <c r="C71" s="70" t="s">
        <v>471</v>
      </c>
      <c r="D71" s="76" t="s">
        <v>314</v>
      </c>
      <c r="E71" s="71">
        <v>2</v>
      </c>
      <c r="F71" s="71">
        <f t="shared" si="3"/>
        <v>38.5</v>
      </c>
      <c r="G71" s="71" t="s">
        <v>469</v>
      </c>
      <c r="H71" s="72">
        <f>VLOOKUP($B71,Players!$A$2:$I$299,9,0)</f>
        <v>13500</v>
      </c>
      <c r="I71" s="71" t="e">
        <f>VLOOKUP($B71,Model!$A$6:$G$145,7,0)</f>
        <v>#N/A</v>
      </c>
      <c r="J71" s="72" t="e">
        <f>VLOOKUP($B71,Model!$A$6:$G$145,5,0)</f>
        <v>#N/A</v>
      </c>
      <c r="K71" s="73"/>
    </row>
    <row r="72" spans="1:11" ht="18" customHeight="1" x14ac:dyDescent="0.25">
      <c r="A72" s="68"/>
      <c r="B72" s="69" t="s">
        <v>37</v>
      </c>
      <c r="C72" s="70" t="s">
        <v>38</v>
      </c>
      <c r="D72" s="70" t="s">
        <v>81</v>
      </c>
      <c r="E72" s="71">
        <v>3</v>
      </c>
      <c r="F72" s="71">
        <f t="shared" ref="F72:F83" si="4">235/E72</f>
        <v>78.333333333333329</v>
      </c>
      <c r="G72" s="71" t="s">
        <v>466</v>
      </c>
      <c r="H72" s="72">
        <f>VLOOKUP($B72,Players!$A$2:$I$299,9,0)</f>
        <v>92000</v>
      </c>
      <c r="I72" s="71" t="str">
        <f>VLOOKUP($B72,Model!$A$6:$G$145,7,0)</f>
        <v>Spartans</v>
      </c>
      <c r="J72" s="71">
        <f>VLOOKUP($B72,Model!$A$6:$G$145,5,0)</f>
        <v>410000</v>
      </c>
      <c r="K72" s="73"/>
    </row>
    <row r="73" spans="1:11" ht="18" customHeight="1" x14ac:dyDescent="0.25">
      <c r="A73" s="68"/>
      <c r="B73" s="69" t="s">
        <v>37</v>
      </c>
      <c r="C73" s="74" t="s">
        <v>38</v>
      </c>
      <c r="D73" s="70" t="s">
        <v>115</v>
      </c>
      <c r="E73" s="71">
        <v>5</v>
      </c>
      <c r="F73" s="71">
        <f t="shared" si="4"/>
        <v>47</v>
      </c>
      <c r="G73" s="71" t="s">
        <v>466</v>
      </c>
      <c r="H73" s="72">
        <f>VLOOKUP($B73,Players!$A$2:$I$299,9,0)</f>
        <v>92000</v>
      </c>
      <c r="I73" s="71" t="str">
        <f>VLOOKUP($B73,Model!$A$6:$G$145,7,0)</f>
        <v>Spartans</v>
      </c>
      <c r="J73" s="71">
        <f>VLOOKUP($B73,Model!$A$6:$G$145,5,0)</f>
        <v>410000</v>
      </c>
      <c r="K73" s="73"/>
    </row>
    <row r="74" spans="1:11" ht="18" customHeight="1" x14ac:dyDescent="0.25">
      <c r="A74" s="68"/>
      <c r="B74" s="69" t="s">
        <v>37</v>
      </c>
      <c r="C74" s="74" t="s">
        <v>38</v>
      </c>
      <c r="D74" s="71" t="s">
        <v>87</v>
      </c>
      <c r="E74" s="71">
        <v>5</v>
      </c>
      <c r="F74" s="71">
        <f t="shared" si="4"/>
        <v>47</v>
      </c>
      <c r="G74" s="71" t="s">
        <v>466</v>
      </c>
      <c r="H74" s="72">
        <f>VLOOKUP($B74,Players!$A$2:$I$299,9,0)</f>
        <v>92000</v>
      </c>
      <c r="I74" s="71" t="str">
        <f>VLOOKUP($B74,Model!$A$6:$G$145,7,0)</f>
        <v>Spartans</v>
      </c>
      <c r="J74" s="71">
        <f>VLOOKUP($B74,Model!$A$6:$G$145,5,0)</f>
        <v>410000</v>
      </c>
      <c r="K74" s="73"/>
    </row>
    <row r="75" spans="1:11" ht="18" customHeight="1" x14ac:dyDescent="0.25">
      <c r="A75" s="68"/>
      <c r="B75" s="69" t="s">
        <v>90</v>
      </c>
      <c r="C75" s="70" t="s">
        <v>91</v>
      </c>
      <c r="D75" s="70" t="s">
        <v>63</v>
      </c>
      <c r="E75" s="71">
        <v>7</v>
      </c>
      <c r="F75" s="71">
        <f t="shared" si="4"/>
        <v>33.571428571428569</v>
      </c>
      <c r="G75" s="71" t="s">
        <v>466</v>
      </c>
      <c r="H75" s="72">
        <f>VLOOKUP($B75,Players!$A$2:$I$299,9,0)</f>
        <v>8500</v>
      </c>
      <c r="I75" s="71" t="e">
        <f>VLOOKUP($B75,Model!$A$6:$G$145,7,0)</f>
        <v>#N/A</v>
      </c>
      <c r="J75" s="72" t="e">
        <f>VLOOKUP($B75,Model!$A$6:$G$145,5,0)</f>
        <v>#N/A</v>
      </c>
      <c r="K75" s="73"/>
    </row>
    <row r="76" spans="1:11" ht="18" customHeight="1" x14ac:dyDescent="0.25">
      <c r="A76" s="68"/>
      <c r="B76" s="69" t="s">
        <v>90</v>
      </c>
      <c r="C76" s="70" t="s">
        <v>91</v>
      </c>
      <c r="D76" s="70" t="s">
        <v>81</v>
      </c>
      <c r="E76" s="71">
        <v>5</v>
      </c>
      <c r="F76" s="71">
        <f t="shared" si="4"/>
        <v>47</v>
      </c>
      <c r="G76" s="71" t="s">
        <v>466</v>
      </c>
      <c r="H76" s="72">
        <f>VLOOKUP($B76,Players!$A$2:$I$299,9,0)</f>
        <v>8500</v>
      </c>
      <c r="I76" s="71" t="e">
        <f>VLOOKUP($B76,Model!$A$6:$G$145,7,0)</f>
        <v>#N/A</v>
      </c>
      <c r="J76" s="72" t="e">
        <f>VLOOKUP($B76,Model!$A$6:$G$145,5,0)</f>
        <v>#N/A</v>
      </c>
      <c r="K76" s="73"/>
    </row>
    <row r="77" spans="1:11" ht="18" customHeight="1" x14ac:dyDescent="0.25">
      <c r="A77" s="68"/>
      <c r="B77" s="69" t="s">
        <v>449</v>
      </c>
      <c r="C77" s="74" t="s">
        <v>493</v>
      </c>
      <c r="D77" s="70" t="s">
        <v>115</v>
      </c>
      <c r="E77" s="71">
        <v>20</v>
      </c>
      <c r="F77" s="71">
        <f t="shared" si="4"/>
        <v>11.75</v>
      </c>
      <c r="G77" s="71" t="s">
        <v>466</v>
      </c>
      <c r="H77" s="72">
        <f>VLOOKUP($B77,Players!$A$2:$I$299,9,0)</f>
        <v>1000</v>
      </c>
      <c r="I77" s="71" t="e">
        <f>VLOOKUP($B77,Model!$A$6:$G$145,7,0)</f>
        <v>#N/A</v>
      </c>
      <c r="J77" s="72" t="e">
        <f>VLOOKUP($B77,Model!$A$6:$G$145,5,0)</f>
        <v>#N/A</v>
      </c>
      <c r="K77" s="73"/>
    </row>
    <row r="78" spans="1:11" ht="18" customHeight="1" x14ac:dyDescent="0.25">
      <c r="A78" s="68"/>
      <c r="B78" s="69" t="s">
        <v>317</v>
      </c>
      <c r="C78" s="70" t="s">
        <v>318</v>
      </c>
      <c r="D78" s="74" t="s">
        <v>125</v>
      </c>
      <c r="E78" s="71">
        <v>14</v>
      </c>
      <c r="F78" s="71">
        <f t="shared" si="4"/>
        <v>16.785714285714285</v>
      </c>
      <c r="G78" s="71" t="s">
        <v>466</v>
      </c>
      <c r="H78" s="72">
        <f>VLOOKUP($B78,Players!$A$2:$I$299,9,0)</f>
        <v>3500</v>
      </c>
      <c r="I78" s="71" t="e">
        <f>VLOOKUP($B78,Model!$A$6:$G$145,7,0)</f>
        <v>#N/A</v>
      </c>
      <c r="J78" s="71" t="e">
        <f>VLOOKUP($B78,Model!$A$6:$G$145,5,0)</f>
        <v>#N/A</v>
      </c>
      <c r="K78" s="73"/>
    </row>
    <row r="79" spans="1:11" ht="18" customHeight="1" x14ac:dyDescent="0.25">
      <c r="A79" s="68"/>
      <c r="B79" s="69" t="s">
        <v>317</v>
      </c>
      <c r="C79" s="70" t="s">
        <v>318</v>
      </c>
      <c r="D79" s="70" t="s">
        <v>81</v>
      </c>
      <c r="E79" s="71">
        <v>14</v>
      </c>
      <c r="F79" s="71">
        <f t="shared" si="4"/>
        <v>16.785714285714285</v>
      </c>
      <c r="G79" s="71" t="s">
        <v>466</v>
      </c>
      <c r="H79" s="72">
        <f>VLOOKUP($B79,Players!$A$2:$I$299,9,0)</f>
        <v>3500</v>
      </c>
      <c r="I79" s="71" t="e">
        <f>VLOOKUP($B79,Model!$A$6:$G$145,7,0)</f>
        <v>#N/A</v>
      </c>
      <c r="J79" s="71" t="e">
        <f>VLOOKUP($B79,Model!$A$6:$G$145,5,0)</f>
        <v>#N/A</v>
      </c>
      <c r="K79" s="73"/>
    </row>
    <row r="80" spans="1:11" ht="18.600000000000001" customHeight="1" x14ac:dyDescent="0.25">
      <c r="A80" s="68"/>
      <c r="B80" s="75" t="s">
        <v>55</v>
      </c>
      <c r="C80" s="74" t="s">
        <v>56</v>
      </c>
      <c r="D80" s="70" t="s">
        <v>97</v>
      </c>
      <c r="E80" s="71">
        <v>14</v>
      </c>
      <c r="F80" s="71">
        <f t="shared" si="4"/>
        <v>16.785714285714285</v>
      </c>
      <c r="G80" s="71" t="s">
        <v>466</v>
      </c>
      <c r="H80" s="72">
        <f>VLOOKUP($B80,Players!$A$2:$I$299,9,0)</f>
        <v>10500</v>
      </c>
      <c r="I80" s="71" t="e">
        <f>VLOOKUP($B80,Model!$A$6:$G$145,7,0)</f>
        <v>#N/A</v>
      </c>
      <c r="J80" s="72" t="e">
        <f>VLOOKUP($B80,Model!$A$6:$G$145,5,0)</f>
        <v>#N/A</v>
      </c>
      <c r="K80" s="73"/>
    </row>
    <row r="81" spans="1:11" ht="18" customHeight="1" x14ac:dyDescent="0.25">
      <c r="A81" s="68"/>
      <c r="B81" s="69" t="s">
        <v>55</v>
      </c>
      <c r="C81" s="74" t="s">
        <v>56</v>
      </c>
      <c r="D81" s="74" t="s">
        <v>470</v>
      </c>
      <c r="E81" s="71">
        <v>7</v>
      </c>
      <c r="F81" s="71">
        <f t="shared" si="4"/>
        <v>33.571428571428569</v>
      </c>
      <c r="G81" s="71" t="s">
        <v>466</v>
      </c>
      <c r="H81" s="72">
        <f>VLOOKUP($B81,Players!$A$2:$I$299,9,0)</f>
        <v>10500</v>
      </c>
      <c r="I81" s="71" t="e">
        <f>VLOOKUP($B81,Model!$A$6:$G$145,7,0)</f>
        <v>#N/A</v>
      </c>
      <c r="J81" s="72" t="e">
        <f>VLOOKUP($B81,Model!$A$6:$G$145,5,0)</f>
        <v>#N/A</v>
      </c>
      <c r="K81" s="73"/>
    </row>
    <row r="82" spans="1:11" ht="18" customHeight="1" x14ac:dyDescent="0.25">
      <c r="A82" s="68"/>
      <c r="B82" s="69" t="s">
        <v>55</v>
      </c>
      <c r="C82" s="74" t="s">
        <v>472</v>
      </c>
      <c r="D82" s="70" t="s">
        <v>106</v>
      </c>
      <c r="E82" s="71">
        <v>7</v>
      </c>
      <c r="F82" s="71">
        <f t="shared" si="4"/>
        <v>33.571428571428569</v>
      </c>
      <c r="G82" s="71" t="s">
        <v>466</v>
      </c>
      <c r="H82" s="72">
        <f>VLOOKUP($B82,Players!$A$2:$I$299,9,0)</f>
        <v>10500</v>
      </c>
      <c r="I82" s="71" t="e">
        <f>VLOOKUP($B82,Model!$A$6:$G$145,7,0)</f>
        <v>#N/A</v>
      </c>
      <c r="J82" s="72" t="e">
        <f>VLOOKUP($B82,Model!$A$6:$G$145,5,0)</f>
        <v>#N/A</v>
      </c>
      <c r="K82" s="73"/>
    </row>
    <row r="83" spans="1:11" ht="18" customHeight="1" x14ac:dyDescent="0.25">
      <c r="A83" s="68"/>
      <c r="B83" s="69" t="s">
        <v>55</v>
      </c>
      <c r="C83" s="70" t="s">
        <v>56</v>
      </c>
      <c r="D83" s="74" t="s">
        <v>314</v>
      </c>
      <c r="E83" s="77">
        <v>14</v>
      </c>
      <c r="F83" s="71">
        <f t="shared" si="4"/>
        <v>16.785714285714285</v>
      </c>
      <c r="G83" s="71" t="s">
        <v>466</v>
      </c>
      <c r="H83" s="72">
        <f>VLOOKUP($B83,Players!$A$2:$I$299,9,0)</f>
        <v>10500</v>
      </c>
      <c r="I83" s="71" t="e">
        <f>VLOOKUP($B83,Model!$A$6:$G$145,7,0)</f>
        <v>#N/A</v>
      </c>
      <c r="J83" s="72" t="e">
        <f>VLOOKUP($B83,Model!$A$6:$G$145,5,0)</f>
        <v>#N/A</v>
      </c>
      <c r="K83" s="73"/>
    </row>
    <row r="84" spans="1:11" ht="18" customHeight="1" x14ac:dyDescent="0.25">
      <c r="A84" s="68"/>
      <c r="B84" s="69" t="s">
        <v>219</v>
      </c>
      <c r="C84" s="70" t="s">
        <v>220</v>
      </c>
      <c r="D84" s="74" t="s">
        <v>81</v>
      </c>
      <c r="E84" s="71">
        <v>1</v>
      </c>
      <c r="F84" s="71">
        <f>77/E84</f>
        <v>77</v>
      </c>
      <c r="G84" s="71" t="s">
        <v>469</v>
      </c>
      <c r="H84" s="72">
        <f>VLOOKUP($B84,Players!$A$2:$I$299,9,0)</f>
        <v>9500</v>
      </c>
      <c r="I84" s="71" t="e">
        <f>VLOOKUP($B84,Model!$A$6:$G$145,7,0)</f>
        <v>#N/A</v>
      </c>
      <c r="J84" s="72" t="e">
        <f>VLOOKUP($B84,Model!$A$6:$G$145,5,0)</f>
        <v>#N/A</v>
      </c>
      <c r="K84" s="73"/>
    </row>
    <row r="85" spans="1:11" ht="18" customHeight="1" x14ac:dyDescent="0.25">
      <c r="A85" s="68"/>
      <c r="B85" s="75" t="s">
        <v>219</v>
      </c>
      <c r="C85" s="74" t="s">
        <v>220</v>
      </c>
      <c r="D85" s="70" t="s">
        <v>112</v>
      </c>
      <c r="E85" s="71">
        <v>5</v>
      </c>
      <c r="F85" s="71">
        <f>77/E85</f>
        <v>15.4</v>
      </c>
      <c r="G85" s="71" t="s">
        <v>469</v>
      </c>
      <c r="H85" s="72">
        <f>VLOOKUP($B85,Players!$A$2:$I$299,9,0)</f>
        <v>9500</v>
      </c>
      <c r="I85" s="71" t="e">
        <f>VLOOKUP($B85,Model!$A$6:$G$145,7,0)</f>
        <v>#N/A</v>
      </c>
      <c r="J85" s="71" t="e">
        <f>VLOOKUP($B85,Model!$A$6:$G$145,5,0)</f>
        <v>#N/A</v>
      </c>
      <c r="K85" s="73"/>
    </row>
    <row r="86" spans="1:11" ht="18" customHeight="1" x14ac:dyDescent="0.25">
      <c r="A86" s="68"/>
      <c r="B86" s="75" t="s">
        <v>58</v>
      </c>
      <c r="C86" s="70" t="s">
        <v>473</v>
      </c>
      <c r="D86" s="74" t="s">
        <v>355</v>
      </c>
      <c r="E86" s="71">
        <v>9</v>
      </c>
      <c r="F86" s="71">
        <f t="shared" ref="F86:F97" si="5">235/E86</f>
        <v>26.111111111111111</v>
      </c>
      <c r="G86" s="71" t="s">
        <v>466</v>
      </c>
      <c r="H86" s="72">
        <f>VLOOKUP($B86,Players!$A$2:$I$299,9,0)</f>
        <v>12500</v>
      </c>
      <c r="I86" s="71" t="e">
        <f>VLOOKUP($B86,Model!$A$6:$G$145,7,0)</f>
        <v>#N/A</v>
      </c>
      <c r="J86" s="72" t="e">
        <f>VLOOKUP($B86,Model!$A$6:$G$145,5,0)</f>
        <v>#N/A</v>
      </c>
      <c r="K86" s="73"/>
    </row>
    <row r="87" spans="1:11" ht="18" customHeight="1" x14ac:dyDescent="0.25">
      <c r="A87" s="68"/>
      <c r="B87" s="69" t="s">
        <v>58</v>
      </c>
      <c r="C87" s="70" t="s">
        <v>473</v>
      </c>
      <c r="D87" s="74" t="s">
        <v>470</v>
      </c>
      <c r="E87" s="71">
        <v>5</v>
      </c>
      <c r="F87" s="71">
        <f t="shared" si="5"/>
        <v>47</v>
      </c>
      <c r="G87" s="71" t="s">
        <v>466</v>
      </c>
      <c r="H87" s="72">
        <f>VLOOKUP($B87,Players!$A$2:$I$299,9,0)</f>
        <v>12500</v>
      </c>
      <c r="I87" s="71" t="e">
        <f>VLOOKUP($B87,Model!$A$6:$G$145,7,0)</f>
        <v>#N/A</v>
      </c>
      <c r="J87" s="72" t="e">
        <f>VLOOKUP($B87,Model!$A$6:$G$145,5,0)</f>
        <v>#N/A</v>
      </c>
      <c r="K87" s="73"/>
    </row>
    <row r="88" spans="1:11" ht="18" customHeight="1" x14ac:dyDescent="0.25">
      <c r="A88" s="68"/>
      <c r="B88" s="75" t="s">
        <v>58</v>
      </c>
      <c r="C88" s="70" t="s">
        <v>473</v>
      </c>
      <c r="D88" s="74" t="s">
        <v>286</v>
      </c>
      <c r="E88" s="71">
        <v>12</v>
      </c>
      <c r="F88" s="71">
        <f t="shared" si="5"/>
        <v>19.583333333333332</v>
      </c>
      <c r="G88" s="71" t="s">
        <v>466</v>
      </c>
      <c r="H88" s="72">
        <f>VLOOKUP($B88,Players!$A$2:$I$299,9,0)</f>
        <v>12500</v>
      </c>
      <c r="I88" s="71" t="e">
        <f>VLOOKUP($B88,Model!$A$6:$G$145,7,0)</f>
        <v>#N/A</v>
      </c>
      <c r="J88" s="72" t="e">
        <f>VLOOKUP($B88,Model!$A$6:$G$145,5,0)</f>
        <v>#N/A</v>
      </c>
      <c r="K88" s="73"/>
    </row>
    <row r="89" spans="1:11" ht="18" customHeight="1" x14ac:dyDescent="0.25">
      <c r="A89" s="68"/>
      <c r="B89" s="69" t="s">
        <v>58</v>
      </c>
      <c r="C89" s="70" t="s">
        <v>473</v>
      </c>
      <c r="D89" s="70" t="s">
        <v>199</v>
      </c>
      <c r="E89" s="71">
        <v>9</v>
      </c>
      <c r="F89" s="71">
        <f t="shared" si="5"/>
        <v>26.111111111111111</v>
      </c>
      <c r="G89" s="71" t="s">
        <v>466</v>
      </c>
      <c r="H89" s="72">
        <f>VLOOKUP($B89,Players!$A$2:$I$299,9,0)</f>
        <v>12500</v>
      </c>
      <c r="I89" s="71" t="e">
        <f>VLOOKUP($B89,Model!$A$6:$G$145,7,0)</f>
        <v>#N/A</v>
      </c>
      <c r="J89" s="72" t="e">
        <f>VLOOKUP($B89,Model!$A$6:$G$145,5,0)</f>
        <v>#N/A</v>
      </c>
      <c r="K89" s="73"/>
    </row>
    <row r="90" spans="1:11" ht="18" customHeight="1" x14ac:dyDescent="0.25">
      <c r="A90" s="68"/>
      <c r="B90" s="69" t="s">
        <v>191</v>
      </c>
      <c r="C90" s="88" t="s">
        <v>192</v>
      </c>
      <c r="D90" s="70" t="s">
        <v>106</v>
      </c>
      <c r="E90" s="71">
        <v>1</v>
      </c>
      <c r="F90" s="71">
        <f t="shared" si="5"/>
        <v>235</v>
      </c>
      <c r="G90" s="71" t="s">
        <v>466</v>
      </c>
      <c r="H90" s="72">
        <f>VLOOKUP($B90,Players!$A$2:$I$299,9,0)</f>
        <v>13000</v>
      </c>
      <c r="I90" s="71" t="e">
        <f>VLOOKUP($B90,Model!$A$6:$G$145,7,0)</f>
        <v>#N/A</v>
      </c>
      <c r="J90" s="72" t="e">
        <f>VLOOKUP($B90,Model!$A$6:$G$145,5,0)</f>
        <v>#N/A</v>
      </c>
      <c r="K90" s="73"/>
    </row>
    <row r="91" spans="1:11" ht="18" customHeight="1" x14ac:dyDescent="0.25">
      <c r="A91" s="68"/>
      <c r="B91" s="75" t="s">
        <v>40</v>
      </c>
      <c r="C91" s="74" t="s">
        <v>41</v>
      </c>
      <c r="D91" s="70" t="s">
        <v>97</v>
      </c>
      <c r="E91" s="71">
        <v>3</v>
      </c>
      <c r="F91" s="71">
        <f t="shared" si="5"/>
        <v>78.333333333333329</v>
      </c>
      <c r="G91" s="71" t="s">
        <v>466</v>
      </c>
      <c r="H91" s="72">
        <f>VLOOKUP($B91,Players!$A$2:$I$299,9,0)</f>
        <v>51000</v>
      </c>
      <c r="I91" s="71" t="str">
        <f>VLOOKUP($B91,Model!$A$6:$G$145,7,0)</f>
        <v>Spartans</v>
      </c>
      <c r="J91" s="71">
        <f>VLOOKUP($B91,Model!$A$6:$G$145,5,0)</f>
        <v>210000</v>
      </c>
      <c r="K91" s="73"/>
    </row>
    <row r="92" spans="1:11" ht="18" customHeight="1" x14ac:dyDescent="0.25">
      <c r="A92" s="68"/>
      <c r="B92" s="69" t="s">
        <v>40</v>
      </c>
      <c r="C92" s="74" t="s">
        <v>467</v>
      </c>
      <c r="D92" s="70" t="s">
        <v>106</v>
      </c>
      <c r="E92" s="71">
        <v>15</v>
      </c>
      <c r="F92" s="71">
        <f t="shared" si="5"/>
        <v>15.666666666666666</v>
      </c>
      <c r="G92" s="71" t="s">
        <v>466</v>
      </c>
      <c r="H92" s="72">
        <f>VLOOKUP($B92,Players!$A$2:$I$299,9,0)</f>
        <v>51000</v>
      </c>
      <c r="I92" s="71" t="str">
        <f>VLOOKUP($B92,Model!$A$6:$G$145,7,0)</f>
        <v>Spartans</v>
      </c>
      <c r="J92" s="71">
        <f>VLOOKUP($B92,Model!$A$6:$G$145,5,0)</f>
        <v>210000</v>
      </c>
      <c r="K92" s="73"/>
    </row>
    <row r="93" spans="1:11" ht="18" customHeight="1" x14ac:dyDescent="0.25">
      <c r="A93" s="68"/>
      <c r="B93" s="75" t="s">
        <v>34</v>
      </c>
      <c r="C93" s="70" t="s">
        <v>468</v>
      </c>
      <c r="D93" s="74" t="s">
        <v>286</v>
      </c>
      <c r="E93" s="71">
        <v>8</v>
      </c>
      <c r="F93" s="71">
        <f t="shared" si="5"/>
        <v>29.375</v>
      </c>
      <c r="G93" s="71" t="s">
        <v>466</v>
      </c>
      <c r="H93" s="72">
        <f>VLOOKUP($B93,Players!$A$2:$I$299,9,0)</f>
        <v>78500</v>
      </c>
      <c r="I93" s="71" t="str">
        <f>VLOOKUP($B93,Model!$A$6:$G$145,7,0)</f>
        <v>Samurai</v>
      </c>
      <c r="J93" s="71">
        <f>VLOOKUP($B93,Model!$A$6:$G$145,5,0)</f>
        <v>210000</v>
      </c>
      <c r="K93" s="73"/>
    </row>
    <row r="94" spans="1:11" ht="18" customHeight="1" x14ac:dyDescent="0.25">
      <c r="A94" s="68"/>
      <c r="B94" s="75" t="s">
        <v>34</v>
      </c>
      <c r="C94" s="70" t="s">
        <v>468</v>
      </c>
      <c r="D94" s="71" t="s">
        <v>242</v>
      </c>
      <c r="E94" s="71">
        <v>4</v>
      </c>
      <c r="F94" s="71">
        <f t="shared" si="5"/>
        <v>58.75</v>
      </c>
      <c r="G94" s="71" t="s">
        <v>466</v>
      </c>
      <c r="H94" s="72">
        <f>VLOOKUP($B94,Players!$A$2:$I$299,9,0)</f>
        <v>78500</v>
      </c>
      <c r="I94" s="71" t="str">
        <f>VLOOKUP($B94,Model!$A$6:$G$145,7,0)</f>
        <v>Samurai</v>
      </c>
      <c r="J94" s="71">
        <f>VLOOKUP($B94,Model!$A$6:$G$145,5,0)</f>
        <v>210000</v>
      </c>
      <c r="K94" s="73"/>
    </row>
    <row r="95" spans="1:11" ht="18" customHeight="1" x14ac:dyDescent="0.25">
      <c r="A95" s="68"/>
      <c r="B95" s="69" t="s">
        <v>34</v>
      </c>
      <c r="C95" s="70" t="s">
        <v>468</v>
      </c>
      <c r="D95" s="70" t="s">
        <v>115</v>
      </c>
      <c r="E95" s="71">
        <v>6</v>
      </c>
      <c r="F95" s="71">
        <f t="shared" si="5"/>
        <v>39.166666666666664</v>
      </c>
      <c r="G95" s="71" t="s">
        <v>466</v>
      </c>
      <c r="H95" s="72">
        <f>VLOOKUP($B95,Players!$A$2:$I$299,9,0)</f>
        <v>78500</v>
      </c>
      <c r="I95" s="71" t="str">
        <f>VLOOKUP($B95,Model!$A$6:$G$145,7,0)</f>
        <v>Samurai</v>
      </c>
      <c r="J95" s="71">
        <f>VLOOKUP($B95,Model!$A$6:$G$145,5,0)</f>
        <v>210000</v>
      </c>
      <c r="K95" s="73"/>
    </row>
    <row r="96" spans="1:11" ht="18" customHeight="1" x14ac:dyDescent="0.25">
      <c r="A96" s="68"/>
      <c r="B96" s="75" t="s">
        <v>49</v>
      </c>
      <c r="C96" s="70" t="s">
        <v>474</v>
      </c>
      <c r="D96" s="74" t="s">
        <v>355</v>
      </c>
      <c r="E96" s="71">
        <v>8</v>
      </c>
      <c r="F96" s="71">
        <f t="shared" si="5"/>
        <v>29.375</v>
      </c>
      <c r="G96" s="71" t="s">
        <v>466</v>
      </c>
      <c r="H96" s="72">
        <f>VLOOKUP($B96,Players!$A$2:$I$299,9,0)</f>
        <v>6500</v>
      </c>
      <c r="I96" s="71" t="e">
        <f>VLOOKUP($B96,Model!$A$6:$G$145,7,0)</f>
        <v>#N/A</v>
      </c>
      <c r="J96" s="72" t="e">
        <f>VLOOKUP($B96,Model!$A$6:$G$145,5,0)</f>
        <v>#N/A</v>
      </c>
      <c r="K96" s="73"/>
    </row>
    <row r="97" spans="1:11" ht="18" customHeight="1" x14ac:dyDescent="0.25">
      <c r="A97" s="68"/>
      <c r="B97" s="69" t="s">
        <v>49</v>
      </c>
      <c r="C97" s="70" t="s">
        <v>474</v>
      </c>
      <c r="D97" s="71" t="s">
        <v>87</v>
      </c>
      <c r="E97" s="71">
        <v>8</v>
      </c>
      <c r="F97" s="71">
        <f t="shared" si="5"/>
        <v>29.375</v>
      </c>
      <c r="G97" s="71" t="s">
        <v>466</v>
      </c>
      <c r="H97" s="72">
        <f>VLOOKUP($B97,Players!$A$2:$I$299,9,0)</f>
        <v>6500</v>
      </c>
      <c r="I97" s="71" t="e">
        <f>VLOOKUP($B97,Model!$A$6:$G$145,7,0)</f>
        <v>#N/A</v>
      </c>
      <c r="J97" s="72" t="e">
        <f>VLOOKUP($B97,Model!$A$6:$G$145,5,0)</f>
        <v>#N/A</v>
      </c>
      <c r="K97" s="73"/>
    </row>
    <row r="98" spans="1:11" ht="18" customHeight="1" x14ac:dyDescent="0.25">
      <c r="A98" s="68"/>
      <c r="B98" s="75" t="s">
        <v>457</v>
      </c>
      <c r="C98" s="70" t="s">
        <v>494</v>
      </c>
      <c r="D98" s="76" t="s">
        <v>84</v>
      </c>
      <c r="E98" s="71">
        <v>13</v>
      </c>
      <c r="F98" s="71">
        <f>77/E98</f>
        <v>5.9230769230769234</v>
      </c>
      <c r="G98" s="71" t="s">
        <v>469</v>
      </c>
      <c r="H98" s="72">
        <f>VLOOKUP($B98,Players!$A$2:$I$299,9,0)</f>
        <v>500</v>
      </c>
      <c r="I98" s="71" t="e">
        <f>VLOOKUP($B98,Model!$A$6:$G$145,7,0)</f>
        <v>#N/A</v>
      </c>
      <c r="J98" s="71" t="e">
        <f>VLOOKUP($B98,Model!$A$6:$G$145,5,0)</f>
        <v>#N/A</v>
      </c>
      <c r="K98" s="73"/>
    </row>
    <row r="99" spans="1:11" ht="18" customHeight="1" x14ac:dyDescent="0.25">
      <c r="A99" s="68"/>
      <c r="B99" s="75" t="s">
        <v>292</v>
      </c>
      <c r="C99" s="70" t="s">
        <v>495</v>
      </c>
      <c r="D99" s="74" t="s">
        <v>355</v>
      </c>
      <c r="E99" s="70">
        <v>4</v>
      </c>
      <c r="F99" s="71">
        <f>77/E99</f>
        <v>19.25</v>
      </c>
      <c r="G99" s="71" t="s">
        <v>469</v>
      </c>
      <c r="H99" s="72">
        <f>VLOOKUP($B99,Players!$A$2:$I$299,9,0)</f>
        <v>5000</v>
      </c>
      <c r="I99" s="71" t="e">
        <f>VLOOKUP($B99,Model!$A$6:$G$145,7,0)</f>
        <v>#N/A</v>
      </c>
      <c r="J99" s="71" t="e">
        <f>VLOOKUP($B99,Model!$A$6:$G$145,5,0)</f>
        <v>#N/A</v>
      </c>
      <c r="K99" s="73"/>
    </row>
    <row r="100" spans="1:11" ht="18" customHeight="1" x14ac:dyDescent="0.25">
      <c r="A100" s="68"/>
      <c r="B100" s="69" t="s">
        <v>292</v>
      </c>
      <c r="C100" s="70" t="s">
        <v>495</v>
      </c>
      <c r="D100" s="74" t="s">
        <v>81</v>
      </c>
      <c r="E100" s="71">
        <v>4</v>
      </c>
      <c r="F100" s="71">
        <f>77/E100</f>
        <v>19.25</v>
      </c>
      <c r="G100" s="71" t="s">
        <v>469</v>
      </c>
      <c r="H100" s="72">
        <f>VLOOKUP($B100,Players!$A$2:$I$299,9,0)</f>
        <v>5000</v>
      </c>
      <c r="I100" s="71" t="e">
        <f>VLOOKUP($B100,Model!$A$6:$G$145,7,0)</f>
        <v>#N/A</v>
      </c>
      <c r="J100" s="71" t="e">
        <f>VLOOKUP($B100,Model!$A$6:$G$145,5,0)</f>
        <v>#N/A</v>
      </c>
      <c r="K100" s="73"/>
    </row>
    <row r="101" spans="1:11" ht="18" customHeight="1" x14ac:dyDescent="0.25">
      <c r="A101" s="68"/>
      <c r="B101" s="75" t="s">
        <v>292</v>
      </c>
      <c r="C101" s="70" t="s">
        <v>495</v>
      </c>
      <c r="D101" s="76" t="s">
        <v>84</v>
      </c>
      <c r="E101" s="71">
        <v>13</v>
      </c>
      <c r="F101" s="71">
        <f>77/E101</f>
        <v>5.9230769230769234</v>
      </c>
      <c r="G101" s="71" t="s">
        <v>469</v>
      </c>
      <c r="H101" s="72">
        <f>VLOOKUP($B101,Players!$A$2:$I$299,9,0)</f>
        <v>5000</v>
      </c>
      <c r="I101" s="71" t="e">
        <f>VLOOKUP($B101,Model!$A$6:$G$145,7,0)</f>
        <v>#N/A</v>
      </c>
      <c r="J101" s="71" t="e">
        <f>VLOOKUP($B101,Model!$A$6:$G$145,5,0)</f>
        <v>#N/A</v>
      </c>
      <c r="K101" s="73"/>
    </row>
    <row r="102" spans="1:11" ht="18" customHeight="1" x14ac:dyDescent="0.25">
      <c r="A102" s="68"/>
      <c r="B102" s="69" t="s">
        <v>146</v>
      </c>
      <c r="C102" s="70" t="s">
        <v>147</v>
      </c>
      <c r="D102" s="70" t="s">
        <v>63</v>
      </c>
      <c r="E102" s="71">
        <v>5</v>
      </c>
      <c r="F102" s="71">
        <f t="shared" ref="F102:F119" si="6">235/E102</f>
        <v>47</v>
      </c>
      <c r="G102" s="71" t="s">
        <v>466</v>
      </c>
      <c r="H102" s="72">
        <f>VLOOKUP($B102,Players!$A$2:$I$299,9,0)</f>
        <v>34000</v>
      </c>
      <c r="I102" s="71" t="e">
        <f>VLOOKUP($B102,Model!$A$6:$G$145,7,0)</f>
        <v>#N/A</v>
      </c>
      <c r="J102" s="71" t="e">
        <f>VLOOKUP($B102,Model!$A$6:$G$145,5,0)</f>
        <v>#N/A</v>
      </c>
      <c r="K102" s="73"/>
    </row>
    <row r="103" spans="1:11" ht="18" customHeight="1" x14ac:dyDescent="0.25">
      <c r="A103" s="68"/>
      <c r="B103" s="69" t="s">
        <v>146</v>
      </c>
      <c r="C103" s="70" t="s">
        <v>147</v>
      </c>
      <c r="D103" s="70" t="s">
        <v>81</v>
      </c>
      <c r="E103" s="71">
        <v>1</v>
      </c>
      <c r="F103" s="71">
        <f t="shared" si="6"/>
        <v>235</v>
      </c>
      <c r="G103" s="71" t="s">
        <v>466</v>
      </c>
      <c r="H103" s="72">
        <f>VLOOKUP($B103,Players!$A$2:$I$299,9,0)</f>
        <v>34000</v>
      </c>
      <c r="I103" s="71" t="e">
        <f>VLOOKUP($B103,Model!$A$6:$G$145,7,0)</f>
        <v>#N/A</v>
      </c>
      <c r="J103" s="71" t="e">
        <f>VLOOKUP($B103,Model!$A$6:$G$145,5,0)</f>
        <v>#N/A</v>
      </c>
      <c r="K103" s="73"/>
    </row>
    <row r="104" spans="1:11" ht="18" customHeight="1" x14ac:dyDescent="0.25">
      <c r="A104" s="68"/>
      <c r="B104" s="69" t="s">
        <v>146</v>
      </c>
      <c r="C104" s="70" t="s">
        <v>147</v>
      </c>
      <c r="D104" s="71" t="s">
        <v>87</v>
      </c>
      <c r="E104" s="71">
        <v>6</v>
      </c>
      <c r="F104" s="71">
        <f t="shared" si="6"/>
        <v>39.166666666666664</v>
      </c>
      <c r="G104" s="71" t="s">
        <v>466</v>
      </c>
      <c r="H104" s="72">
        <f>VLOOKUP($B104,Players!$A$2:$I$299,9,0)</f>
        <v>34000</v>
      </c>
      <c r="I104" s="71" t="e">
        <f>VLOOKUP($B104,Model!$A$6:$G$145,7,0)</f>
        <v>#N/A</v>
      </c>
      <c r="J104" s="72" t="e">
        <f>VLOOKUP($B104,Model!$A$6:$G$145,5,0)</f>
        <v>#N/A</v>
      </c>
      <c r="K104" s="73"/>
    </row>
    <row r="105" spans="1:11" ht="18" customHeight="1" x14ac:dyDescent="0.25">
      <c r="A105" s="68"/>
      <c r="B105" s="69" t="s">
        <v>404</v>
      </c>
      <c r="C105" s="70" t="s">
        <v>405</v>
      </c>
      <c r="D105" s="70" t="s">
        <v>63</v>
      </c>
      <c r="E105" s="71">
        <v>13</v>
      </c>
      <c r="F105" s="71">
        <f t="shared" si="6"/>
        <v>18.076923076923077</v>
      </c>
      <c r="G105" s="71" t="s">
        <v>466</v>
      </c>
      <c r="H105" s="72">
        <f>VLOOKUP($B105,Players!$A$2:$I$299,9,0)</f>
        <v>2000</v>
      </c>
      <c r="I105" s="71" t="e">
        <f>VLOOKUP($B105,Model!$A$6:$G$145,7,0)</f>
        <v>#N/A</v>
      </c>
      <c r="J105" s="72" t="e">
        <f>VLOOKUP($B105,Model!$A$6:$G$145,5,0)</f>
        <v>#N/A</v>
      </c>
      <c r="K105" s="73"/>
    </row>
    <row r="106" spans="1:11" ht="18" customHeight="1" x14ac:dyDescent="0.25">
      <c r="A106" s="68"/>
      <c r="B106" s="75" t="s">
        <v>216</v>
      </c>
      <c r="C106" s="74" t="s">
        <v>217</v>
      </c>
      <c r="D106" s="70" t="s">
        <v>97</v>
      </c>
      <c r="E106" s="71">
        <v>12</v>
      </c>
      <c r="F106" s="71">
        <f t="shared" si="6"/>
        <v>19.583333333333332</v>
      </c>
      <c r="G106" s="71" t="s">
        <v>466</v>
      </c>
      <c r="H106" s="72">
        <f>VLOOKUP($B106,Players!$A$2:$I$299,9,0)</f>
        <v>9500</v>
      </c>
      <c r="I106" s="71" t="e">
        <f>VLOOKUP($B106,Model!$A$6:$G$145,7,0)</f>
        <v>#N/A</v>
      </c>
      <c r="J106" s="71" t="e">
        <f>VLOOKUP($B106,Model!$A$6:$G$145,5,0)</f>
        <v>#N/A</v>
      </c>
      <c r="K106" s="73"/>
    </row>
    <row r="107" spans="1:11" ht="18" customHeight="1" x14ac:dyDescent="0.25">
      <c r="A107" s="68"/>
      <c r="B107" s="75" t="s">
        <v>216</v>
      </c>
      <c r="C107" s="70" t="s">
        <v>217</v>
      </c>
      <c r="D107" s="74" t="s">
        <v>286</v>
      </c>
      <c r="E107" s="71">
        <v>4</v>
      </c>
      <c r="F107" s="71">
        <f t="shared" si="6"/>
        <v>58.75</v>
      </c>
      <c r="G107" s="71" t="s">
        <v>466</v>
      </c>
      <c r="H107" s="72">
        <f>VLOOKUP($B107,Players!$A$2:$I$299,9,0)</f>
        <v>9500</v>
      </c>
      <c r="I107" s="71" t="e">
        <f>VLOOKUP($B107,Model!$A$6:$G$145,7,0)</f>
        <v>#N/A</v>
      </c>
      <c r="J107" s="71" t="e">
        <f>VLOOKUP($B107,Model!$A$6:$G$145,5,0)</f>
        <v>#N/A</v>
      </c>
      <c r="K107" s="73"/>
    </row>
    <row r="108" spans="1:11" ht="18" customHeight="1" x14ac:dyDescent="0.25">
      <c r="A108" s="68"/>
      <c r="B108" s="69" t="s">
        <v>216</v>
      </c>
      <c r="C108" s="70" t="s">
        <v>217</v>
      </c>
      <c r="D108" s="74" t="s">
        <v>314</v>
      </c>
      <c r="E108" s="77">
        <v>18</v>
      </c>
      <c r="F108" s="71">
        <f t="shared" si="6"/>
        <v>13.055555555555555</v>
      </c>
      <c r="G108" s="71" t="s">
        <v>466</v>
      </c>
      <c r="H108" s="72">
        <f>VLOOKUP($B108,Players!$A$2:$I$299,9,0)</f>
        <v>9500</v>
      </c>
      <c r="I108" s="71" t="e">
        <f>VLOOKUP($B108,Model!$A$6:$G$145,7,0)</f>
        <v>#N/A</v>
      </c>
      <c r="J108" s="71" t="e">
        <f>VLOOKUP($B108,Model!$A$6:$G$145,5,0)</f>
        <v>#N/A</v>
      </c>
      <c r="K108" s="73"/>
    </row>
    <row r="109" spans="1:11" ht="18" customHeight="1" x14ac:dyDescent="0.25">
      <c r="A109" s="68"/>
      <c r="B109" s="69" t="s">
        <v>348</v>
      </c>
      <c r="C109" s="70" t="s">
        <v>349</v>
      </c>
      <c r="D109" s="70" t="s">
        <v>81</v>
      </c>
      <c r="E109" s="71">
        <v>16</v>
      </c>
      <c r="F109" s="71">
        <f t="shared" si="6"/>
        <v>14.6875</v>
      </c>
      <c r="G109" s="71" t="s">
        <v>466</v>
      </c>
      <c r="H109" s="72">
        <f>VLOOKUP($B109,Players!$A$2:$I$299,9,0)</f>
        <v>2500</v>
      </c>
      <c r="I109" s="71" t="e">
        <f>VLOOKUP($B109,Model!$A$6:$G$145,7,0)</f>
        <v>#N/A</v>
      </c>
      <c r="J109" s="71" t="e">
        <f>VLOOKUP($B109,Model!$A$6:$G$145,5,0)</f>
        <v>#N/A</v>
      </c>
      <c r="K109" s="73"/>
    </row>
    <row r="110" spans="1:11" ht="18" customHeight="1" x14ac:dyDescent="0.25">
      <c r="A110" s="68"/>
      <c r="B110" s="69" t="s">
        <v>348</v>
      </c>
      <c r="C110" s="74" t="s">
        <v>349</v>
      </c>
      <c r="D110" s="70" t="s">
        <v>115</v>
      </c>
      <c r="E110" s="71">
        <v>19</v>
      </c>
      <c r="F110" s="71">
        <f t="shared" si="6"/>
        <v>12.368421052631579</v>
      </c>
      <c r="G110" s="71" t="s">
        <v>466</v>
      </c>
      <c r="H110" s="72">
        <f>VLOOKUP($B110,Players!$A$2:$I$299,9,0)</f>
        <v>2500</v>
      </c>
      <c r="I110" s="71" t="e">
        <f>VLOOKUP($B110,Model!$A$6:$G$145,7,0)</f>
        <v>#N/A</v>
      </c>
      <c r="J110" s="71" t="e">
        <f>VLOOKUP($B110,Model!$A$6:$G$145,5,0)</f>
        <v>#N/A</v>
      </c>
      <c r="K110" s="73"/>
    </row>
    <row r="111" spans="1:11" ht="18" customHeight="1" x14ac:dyDescent="0.25">
      <c r="A111" s="68"/>
      <c r="B111" s="69" t="s">
        <v>251</v>
      </c>
      <c r="C111" s="74" t="s">
        <v>252</v>
      </c>
      <c r="D111" s="74" t="s">
        <v>470</v>
      </c>
      <c r="E111" s="71">
        <v>14</v>
      </c>
      <c r="F111" s="71">
        <f t="shared" si="6"/>
        <v>16.785714285714285</v>
      </c>
      <c r="G111" s="71" t="s">
        <v>466</v>
      </c>
      <c r="H111" s="72">
        <f>VLOOKUP($B111,Players!$A$2:$I$299,9,0)</f>
        <v>7000</v>
      </c>
      <c r="I111" s="71" t="e">
        <f>VLOOKUP($B111,Model!$A$6:$G$145,7,0)</f>
        <v>#N/A</v>
      </c>
      <c r="J111" s="71" t="e">
        <f>VLOOKUP($B111,Model!$A$6:$G$145,5,0)</f>
        <v>#N/A</v>
      </c>
      <c r="K111" s="73"/>
    </row>
    <row r="112" spans="1:11" ht="18" customHeight="1" x14ac:dyDescent="0.25">
      <c r="A112" s="68"/>
      <c r="B112" s="75" t="s">
        <v>251</v>
      </c>
      <c r="C112" s="79" t="s">
        <v>252</v>
      </c>
      <c r="D112" s="71" t="s">
        <v>242</v>
      </c>
      <c r="E112" s="71">
        <v>8</v>
      </c>
      <c r="F112" s="71">
        <f t="shared" si="6"/>
        <v>29.375</v>
      </c>
      <c r="G112" s="71" t="s">
        <v>466</v>
      </c>
      <c r="H112" s="72">
        <f>VLOOKUP($B112,Players!$A$2:$I$299,9,0)</f>
        <v>7000</v>
      </c>
      <c r="I112" s="71" t="e">
        <f>VLOOKUP($B112,Model!$A$6:$G$145,7,0)</f>
        <v>#N/A</v>
      </c>
      <c r="J112" s="71" t="e">
        <f>VLOOKUP($B112,Model!$A$6:$G$145,5,0)</f>
        <v>#N/A</v>
      </c>
      <c r="K112" s="73"/>
    </row>
    <row r="113" spans="1:255" ht="18" customHeight="1" x14ac:dyDescent="0.25">
      <c r="A113" s="68"/>
      <c r="B113" s="69" t="s">
        <v>251</v>
      </c>
      <c r="C113" s="70" t="s">
        <v>252</v>
      </c>
      <c r="D113" s="74" t="s">
        <v>314</v>
      </c>
      <c r="E113" s="77">
        <v>12</v>
      </c>
      <c r="F113" s="71">
        <f t="shared" si="6"/>
        <v>19.583333333333332</v>
      </c>
      <c r="G113" s="71" t="s">
        <v>466</v>
      </c>
      <c r="H113" s="72">
        <f>VLOOKUP($B113,Players!$A$2:$I$299,9,0)</f>
        <v>7000</v>
      </c>
      <c r="I113" s="71" t="e">
        <f>VLOOKUP($B113,Model!$A$6:$G$145,7,0)</f>
        <v>#N/A</v>
      </c>
      <c r="J113" s="71" t="e">
        <f>VLOOKUP($B113,Model!$A$6:$G$145,5,0)</f>
        <v>#N/A</v>
      </c>
      <c r="K113" s="73"/>
    </row>
    <row r="114" spans="1:255" ht="18" customHeight="1" x14ac:dyDescent="0.25">
      <c r="A114" s="68"/>
      <c r="B114" s="69" t="s">
        <v>534</v>
      </c>
      <c r="C114" s="70" t="s">
        <v>566</v>
      </c>
      <c r="D114" s="74" t="s">
        <v>125</v>
      </c>
      <c r="E114" s="77">
        <v>4</v>
      </c>
      <c r="F114" s="71">
        <f t="shared" si="6"/>
        <v>58.75</v>
      </c>
      <c r="G114" s="71" t="s">
        <v>466</v>
      </c>
      <c r="H114" s="72">
        <v>0</v>
      </c>
      <c r="I114" s="71" t="s">
        <v>14</v>
      </c>
      <c r="J114" s="71">
        <v>0</v>
      </c>
      <c r="K114" s="73"/>
      <c r="L114" s="157"/>
      <c r="M114" s="157"/>
      <c r="N114" s="157"/>
      <c r="O114" s="157"/>
      <c r="P114" s="157"/>
      <c r="Q114" s="157"/>
      <c r="R114" s="157"/>
      <c r="S114" s="157"/>
      <c r="T114" s="157"/>
      <c r="U114" s="157"/>
      <c r="V114" s="157"/>
      <c r="W114" s="157"/>
      <c r="X114" s="157"/>
      <c r="Y114" s="157"/>
      <c r="Z114" s="157"/>
      <c r="AA114" s="157"/>
      <c r="AB114" s="157"/>
      <c r="AC114" s="157"/>
      <c r="AD114" s="157"/>
      <c r="AE114" s="157"/>
      <c r="AF114" s="157"/>
      <c r="AG114" s="157"/>
      <c r="AH114" s="157"/>
      <c r="AI114" s="157"/>
      <c r="AJ114" s="157"/>
      <c r="AK114" s="157"/>
      <c r="AL114" s="157"/>
      <c r="AM114" s="157"/>
      <c r="AN114" s="157"/>
      <c r="AO114" s="157"/>
      <c r="AP114" s="157"/>
      <c r="AQ114" s="157"/>
      <c r="AR114" s="157"/>
      <c r="AS114" s="157"/>
      <c r="AT114" s="157"/>
      <c r="AU114" s="157"/>
      <c r="AV114" s="157"/>
      <c r="AW114" s="157"/>
      <c r="AX114" s="157"/>
      <c r="AY114" s="157"/>
      <c r="AZ114" s="157"/>
      <c r="BA114" s="157"/>
      <c r="BB114" s="157"/>
      <c r="BC114" s="157"/>
      <c r="BD114" s="157"/>
      <c r="BE114" s="157"/>
      <c r="BF114" s="157"/>
      <c r="BG114" s="157"/>
      <c r="BH114" s="157"/>
      <c r="BI114" s="157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7"/>
      <c r="CK114" s="157"/>
      <c r="CL114" s="157"/>
      <c r="CM114" s="157"/>
      <c r="CN114" s="157"/>
      <c r="CO114" s="157"/>
      <c r="CP114" s="157"/>
      <c r="CQ114" s="157"/>
      <c r="CR114" s="157"/>
      <c r="CS114" s="157"/>
      <c r="CT114" s="157"/>
      <c r="CU114" s="157"/>
      <c r="CV114" s="157"/>
      <c r="CW114" s="157"/>
      <c r="CX114" s="157"/>
      <c r="CY114" s="157"/>
      <c r="CZ114" s="157"/>
      <c r="DA114" s="157"/>
      <c r="DB114" s="157"/>
      <c r="DC114" s="157"/>
      <c r="DD114" s="157"/>
      <c r="DE114" s="157"/>
      <c r="DF114" s="157"/>
      <c r="DG114" s="157"/>
      <c r="DH114" s="157"/>
      <c r="DI114" s="157"/>
      <c r="DJ114" s="157"/>
      <c r="DK114" s="157"/>
      <c r="DL114" s="157"/>
      <c r="DM114" s="157"/>
      <c r="DN114" s="157"/>
      <c r="DO114" s="157"/>
      <c r="DP114" s="157"/>
      <c r="DQ114" s="157"/>
      <c r="DR114" s="157"/>
      <c r="DS114" s="157"/>
      <c r="DT114" s="157"/>
      <c r="DU114" s="157"/>
      <c r="DV114" s="157"/>
      <c r="DW114" s="157"/>
      <c r="DX114" s="157"/>
      <c r="DY114" s="157"/>
      <c r="DZ114" s="157"/>
      <c r="EA114" s="157"/>
      <c r="EB114" s="157"/>
      <c r="EC114" s="157"/>
      <c r="ED114" s="157"/>
      <c r="EE114" s="157"/>
      <c r="EF114" s="157"/>
      <c r="EG114" s="157"/>
      <c r="EH114" s="157"/>
      <c r="EI114" s="157"/>
      <c r="EJ114" s="157"/>
      <c r="EK114" s="157"/>
      <c r="EL114" s="157"/>
      <c r="EM114" s="157"/>
      <c r="EN114" s="157"/>
      <c r="EO114" s="157"/>
      <c r="EP114" s="157"/>
      <c r="EQ114" s="157"/>
      <c r="ER114" s="157"/>
      <c r="ES114" s="157"/>
      <c r="ET114" s="157"/>
      <c r="EU114" s="157"/>
      <c r="EV114" s="157"/>
      <c r="EW114" s="157"/>
      <c r="EX114" s="157"/>
      <c r="EY114" s="157"/>
      <c r="EZ114" s="157"/>
      <c r="FA114" s="157"/>
      <c r="FB114" s="157"/>
      <c r="FC114" s="157"/>
      <c r="FD114" s="157"/>
      <c r="FE114" s="157"/>
      <c r="FF114" s="157"/>
      <c r="FG114" s="157"/>
      <c r="FH114" s="157"/>
      <c r="FI114" s="157"/>
      <c r="FJ114" s="157"/>
      <c r="FK114" s="157"/>
      <c r="FL114" s="157"/>
      <c r="FM114" s="157"/>
      <c r="FN114" s="157"/>
      <c r="FO114" s="157"/>
      <c r="FP114" s="157"/>
      <c r="FQ114" s="157"/>
      <c r="FR114" s="157"/>
      <c r="FS114" s="157"/>
      <c r="FT114" s="157"/>
      <c r="FU114" s="157"/>
      <c r="FV114" s="157"/>
      <c r="FW114" s="157"/>
      <c r="FX114" s="157"/>
      <c r="FY114" s="157"/>
      <c r="FZ114" s="157"/>
      <c r="GA114" s="157"/>
      <c r="GB114" s="157"/>
      <c r="GC114" s="157"/>
      <c r="GD114" s="157"/>
      <c r="GE114" s="157"/>
      <c r="GF114" s="157"/>
      <c r="GG114" s="157"/>
      <c r="GH114" s="157"/>
      <c r="GI114" s="157"/>
      <c r="GJ114" s="157"/>
      <c r="GK114" s="157"/>
      <c r="GL114" s="157"/>
      <c r="GM114" s="157"/>
      <c r="GN114" s="157"/>
      <c r="GO114" s="157"/>
      <c r="GP114" s="157"/>
      <c r="GQ114" s="157"/>
      <c r="GR114" s="157"/>
      <c r="GS114" s="157"/>
      <c r="GT114" s="157"/>
      <c r="GU114" s="157"/>
      <c r="GV114" s="157"/>
      <c r="GW114" s="157"/>
      <c r="GX114" s="157"/>
      <c r="GY114" s="157"/>
      <c r="GZ114" s="157"/>
      <c r="HA114" s="157"/>
      <c r="HB114" s="157"/>
      <c r="HC114" s="157"/>
      <c r="HD114" s="157"/>
      <c r="HE114" s="157"/>
      <c r="HF114" s="157"/>
      <c r="HG114" s="157"/>
      <c r="HH114" s="157"/>
      <c r="HI114" s="157"/>
      <c r="HJ114" s="157"/>
      <c r="HK114" s="157"/>
      <c r="HL114" s="157"/>
      <c r="HM114" s="157"/>
      <c r="HN114" s="157"/>
      <c r="HO114" s="157"/>
      <c r="HP114" s="157"/>
      <c r="HQ114" s="157"/>
      <c r="HR114" s="157"/>
      <c r="HS114" s="157"/>
      <c r="HT114" s="157"/>
      <c r="HU114" s="157"/>
      <c r="HV114" s="157"/>
      <c r="HW114" s="157"/>
      <c r="HX114" s="157"/>
      <c r="HY114" s="157"/>
      <c r="HZ114" s="157"/>
      <c r="IA114" s="157"/>
      <c r="IB114" s="157"/>
      <c r="IC114" s="157"/>
      <c r="ID114" s="157"/>
      <c r="IE114" s="157"/>
      <c r="IF114" s="157"/>
      <c r="IG114" s="157"/>
      <c r="IH114" s="157"/>
      <c r="II114" s="157"/>
      <c r="IJ114" s="157"/>
      <c r="IK114" s="157"/>
      <c r="IL114" s="157"/>
      <c r="IM114" s="157"/>
      <c r="IN114" s="157"/>
      <c r="IO114" s="157"/>
      <c r="IP114" s="157"/>
      <c r="IQ114" s="157"/>
      <c r="IR114" s="157"/>
      <c r="IS114" s="157"/>
      <c r="IT114" s="157"/>
      <c r="IU114" s="157"/>
    </row>
    <row r="115" spans="1:255" ht="18" customHeight="1" x14ac:dyDescent="0.25">
      <c r="A115" s="68"/>
      <c r="B115" s="69" t="s">
        <v>534</v>
      </c>
      <c r="C115" s="70" t="s">
        <v>566</v>
      </c>
      <c r="D115" s="74" t="s">
        <v>314</v>
      </c>
      <c r="E115" s="77">
        <v>8</v>
      </c>
      <c r="F115" s="71">
        <f t="shared" si="6"/>
        <v>29.375</v>
      </c>
      <c r="G115" s="71" t="s">
        <v>466</v>
      </c>
      <c r="H115" s="72">
        <v>0</v>
      </c>
      <c r="I115" s="71" t="s">
        <v>14</v>
      </c>
      <c r="J115" s="71">
        <v>0</v>
      </c>
      <c r="K115" s="73"/>
      <c r="L115" s="157"/>
      <c r="M115" s="157"/>
      <c r="N115" s="157"/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7"/>
      <c r="BY115" s="157"/>
      <c r="BZ115" s="157"/>
      <c r="CA115" s="157"/>
      <c r="CB115" s="157"/>
      <c r="CC115" s="157"/>
      <c r="CD115" s="157"/>
      <c r="CE115" s="157"/>
      <c r="CF115" s="157"/>
      <c r="CG115" s="157"/>
      <c r="CH115" s="157"/>
      <c r="CI115" s="157"/>
      <c r="CJ115" s="157"/>
      <c r="CK115" s="157"/>
      <c r="CL115" s="157"/>
      <c r="CM115" s="157"/>
      <c r="CN115" s="157"/>
      <c r="CO115" s="157"/>
      <c r="CP115" s="157"/>
      <c r="CQ115" s="157"/>
      <c r="CR115" s="157"/>
      <c r="CS115" s="157"/>
      <c r="CT115" s="157"/>
      <c r="CU115" s="157"/>
      <c r="CV115" s="157"/>
      <c r="CW115" s="157"/>
      <c r="CX115" s="157"/>
      <c r="CY115" s="157"/>
      <c r="CZ115" s="157"/>
      <c r="DA115" s="157"/>
      <c r="DB115" s="157"/>
      <c r="DC115" s="157"/>
      <c r="DD115" s="157"/>
      <c r="DE115" s="157"/>
      <c r="DF115" s="157"/>
      <c r="DG115" s="157"/>
      <c r="DH115" s="157"/>
      <c r="DI115" s="157"/>
      <c r="DJ115" s="157"/>
      <c r="DK115" s="157"/>
      <c r="DL115" s="157"/>
      <c r="DM115" s="157"/>
      <c r="DN115" s="157"/>
      <c r="DO115" s="157"/>
      <c r="DP115" s="157"/>
      <c r="DQ115" s="157"/>
      <c r="DR115" s="157"/>
      <c r="DS115" s="157"/>
      <c r="DT115" s="157"/>
      <c r="DU115" s="157"/>
      <c r="DV115" s="157"/>
      <c r="DW115" s="157"/>
      <c r="DX115" s="157"/>
      <c r="DY115" s="157"/>
      <c r="DZ115" s="157"/>
      <c r="EA115" s="157"/>
      <c r="EB115" s="157"/>
      <c r="EC115" s="157"/>
      <c r="ED115" s="157"/>
      <c r="EE115" s="157"/>
      <c r="EF115" s="157"/>
      <c r="EG115" s="157"/>
      <c r="EH115" s="157"/>
      <c r="EI115" s="157"/>
      <c r="EJ115" s="157"/>
      <c r="EK115" s="157"/>
      <c r="EL115" s="157"/>
      <c r="EM115" s="157"/>
      <c r="EN115" s="157"/>
      <c r="EO115" s="157"/>
      <c r="EP115" s="157"/>
      <c r="EQ115" s="157"/>
      <c r="ER115" s="157"/>
      <c r="ES115" s="157"/>
      <c r="ET115" s="157"/>
      <c r="EU115" s="157"/>
      <c r="EV115" s="157"/>
      <c r="EW115" s="157"/>
      <c r="EX115" s="157"/>
      <c r="EY115" s="157"/>
      <c r="EZ115" s="157"/>
      <c r="FA115" s="157"/>
      <c r="FB115" s="157"/>
      <c r="FC115" s="157"/>
      <c r="FD115" s="157"/>
      <c r="FE115" s="157"/>
      <c r="FF115" s="157"/>
      <c r="FG115" s="157"/>
      <c r="FH115" s="157"/>
      <c r="FI115" s="157"/>
      <c r="FJ115" s="157"/>
      <c r="FK115" s="157"/>
      <c r="FL115" s="157"/>
      <c r="FM115" s="157"/>
      <c r="FN115" s="157"/>
      <c r="FO115" s="157"/>
      <c r="FP115" s="157"/>
      <c r="FQ115" s="157"/>
      <c r="FR115" s="157"/>
      <c r="FS115" s="157"/>
      <c r="FT115" s="157"/>
      <c r="FU115" s="157"/>
      <c r="FV115" s="157"/>
      <c r="FW115" s="157"/>
      <c r="FX115" s="157"/>
      <c r="FY115" s="157"/>
      <c r="FZ115" s="157"/>
      <c r="GA115" s="157"/>
      <c r="GB115" s="157"/>
      <c r="GC115" s="157"/>
      <c r="GD115" s="157"/>
      <c r="GE115" s="157"/>
      <c r="GF115" s="157"/>
      <c r="GG115" s="157"/>
      <c r="GH115" s="157"/>
      <c r="GI115" s="157"/>
      <c r="GJ115" s="157"/>
      <c r="GK115" s="157"/>
      <c r="GL115" s="157"/>
      <c r="GM115" s="157"/>
      <c r="GN115" s="157"/>
      <c r="GO115" s="157"/>
      <c r="GP115" s="157"/>
      <c r="GQ115" s="157"/>
      <c r="GR115" s="157"/>
      <c r="GS115" s="157"/>
      <c r="GT115" s="157"/>
      <c r="GU115" s="157"/>
      <c r="GV115" s="157"/>
      <c r="GW115" s="157"/>
      <c r="GX115" s="157"/>
      <c r="GY115" s="157"/>
      <c r="GZ115" s="157"/>
      <c r="HA115" s="157"/>
      <c r="HB115" s="157"/>
      <c r="HC115" s="157"/>
      <c r="HD115" s="157"/>
      <c r="HE115" s="157"/>
      <c r="HF115" s="157"/>
      <c r="HG115" s="157"/>
      <c r="HH115" s="157"/>
      <c r="HI115" s="157"/>
      <c r="HJ115" s="157"/>
      <c r="HK115" s="157"/>
      <c r="HL115" s="157"/>
      <c r="HM115" s="157"/>
      <c r="HN115" s="157"/>
      <c r="HO115" s="157"/>
      <c r="HP115" s="157"/>
      <c r="HQ115" s="157"/>
      <c r="HR115" s="157"/>
      <c r="HS115" s="157"/>
      <c r="HT115" s="157"/>
      <c r="HU115" s="157"/>
      <c r="HV115" s="157"/>
      <c r="HW115" s="157"/>
      <c r="HX115" s="157"/>
      <c r="HY115" s="157"/>
      <c r="HZ115" s="157"/>
      <c r="IA115" s="157"/>
      <c r="IB115" s="157"/>
      <c r="IC115" s="157"/>
      <c r="ID115" s="157"/>
      <c r="IE115" s="157"/>
      <c r="IF115" s="157"/>
      <c r="IG115" s="157"/>
      <c r="IH115" s="157"/>
      <c r="II115" s="157"/>
      <c r="IJ115" s="157"/>
      <c r="IK115" s="157"/>
      <c r="IL115" s="157"/>
      <c r="IM115" s="157"/>
      <c r="IN115" s="157"/>
      <c r="IO115" s="157"/>
      <c r="IP115" s="157"/>
      <c r="IQ115" s="157"/>
      <c r="IR115" s="157"/>
      <c r="IS115" s="157"/>
      <c r="IT115" s="157"/>
      <c r="IU115" s="157"/>
    </row>
    <row r="116" spans="1:255" ht="18" customHeight="1" x14ac:dyDescent="0.25">
      <c r="A116" s="68"/>
      <c r="B116" s="69" t="s">
        <v>537</v>
      </c>
      <c r="C116" s="70" t="s">
        <v>565</v>
      </c>
      <c r="D116" s="74" t="s">
        <v>314</v>
      </c>
      <c r="E116" s="77">
        <v>10</v>
      </c>
      <c r="F116" s="71">
        <f t="shared" si="6"/>
        <v>23.5</v>
      </c>
      <c r="G116" s="71" t="s">
        <v>466</v>
      </c>
      <c r="H116" s="72">
        <v>0</v>
      </c>
      <c r="I116" s="71" t="s">
        <v>13</v>
      </c>
      <c r="J116" s="71">
        <v>0</v>
      </c>
      <c r="K116" s="73"/>
      <c r="L116" s="157"/>
      <c r="M116" s="157"/>
      <c r="N116" s="157"/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7"/>
      <c r="BY116" s="157"/>
      <c r="BZ116" s="157"/>
      <c r="CA116" s="157"/>
      <c r="CB116" s="157"/>
      <c r="CC116" s="157"/>
      <c r="CD116" s="157"/>
      <c r="CE116" s="157"/>
      <c r="CF116" s="157"/>
      <c r="CG116" s="157"/>
      <c r="CH116" s="157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  <c r="CT116" s="157"/>
      <c r="CU116" s="157"/>
      <c r="CV116" s="157"/>
      <c r="CW116" s="157"/>
      <c r="CX116" s="157"/>
      <c r="CY116" s="157"/>
      <c r="CZ116" s="157"/>
      <c r="DA116" s="157"/>
      <c r="DB116" s="157"/>
      <c r="DC116" s="157"/>
      <c r="DD116" s="157"/>
      <c r="DE116" s="157"/>
      <c r="DF116" s="157"/>
      <c r="DG116" s="157"/>
      <c r="DH116" s="157"/>
      <c r="DI116" s="157"/>
      <c r="DJ116" s="157"/>
      <c r="DK116" s="157"/>
      <c r="DL116" s="157"/>
      <c r="DM116" s="157"/>
      <c r="DN116" s="157"/>
      <c r="DO116" s="157"/>
      <c r="DP116" s="157"/>
      <c r="DQ116" s="157"/>
      <c r="DR116" s="157"/>
      <c r="DS116" s="157"/>
      <c r="DT116" s="157"/>
      <c r="DU116" s="157"/>
      <c r="DV116" s="157"/>
      <c r="DW116" s="157"/>
      <c r="DX116" s="157"/>
      <c r="DY116" s="157"/>
      <c r="DZ116" s="157"/>
      <c r="EA116" s="157"/>
      <c r="EB116" s="157"/>
      <c r="EC116" s="157"/>
      <c r="ED116" s="157"/>
      <c r="EE116" s="157"/>
      <c r="EF116" s="157"/>
      <c r="EG116" s="157"/>
      <c r="EH116" s="157"/>
      <c r="EI116" s="157"/>
      <c r="EJ116" s="157"/>
      <c r="EK116" s="157"/>
      <c r="EL116" s="157"/>
      <c r="EM116" s="157"/>
      <c r="EN116" s="157"/>
      <c r="EO116" s="157"/>
      <c r="EP116" s="157"/>
      <c r="EQ116" s="157"/>
      <c r="ER116" s="157"/>
      <c r="ES116" s="157"/>
      <c r="ET116" s="157"/>
      <c r="EU116" s="157"/>
      <c r="EV116" s="157"/>
      <c r="EW116" s="157"/>
      <c r="EX116" s="157"/>
      <c r="EY116" s="157"/>
      <c r="EZ116" s="157"/>
      <c r="FA116" s="157"/>
      <c r="FB116" s="157"/>
      <c r="FC116" s="157"/>
      <c r="FD116" s="157"/>
      <c r="FE116" s="157"/>
      <c r="FF116" s="157"/>
      <c r="FG116" s="157"/>
      <c r="FH116" s="157"/>
      <c r="FI116" s="157"/>
      <c r="FJ116" s="157"/>
      <c r="FK116" s="157"/>
      <c r="FL116" s="157"/>
      <c r="FM116" s="157"/>
      <c r="FN116" s="157"/>
      <c r="FO116" s="157"/>
      <c r="FP116" s="157"/>
      <c r="FQ116" s="157"/>
      <c r="FR116" s="157"/>
      <c r="FS116" s="157"/>
      <c r="FT116" s="157"/>
      <c r="FU116" s="157"/>
      <c r="FV116" s="157"/>
      <c r="FW116" s="157"/>
      <c r="FX116" s="157"/>
      <c r="FY116" s="157"/>
      <c r="FZ116" s="157"/>
      <c r="GA116" s="157"/>
      <c r="GB116" s="157"/>
      <c r="GC116" s="157"/>
      <c r="GD116" s="157"/>
      <c r="GE116" s="157"/>
      <c r="GF116" s="157"/>
      <c r="GG116" s="157"/>
      <c r="GH116" s="157"/>
      <c r="GI116" s="157"/>
      <c r="GJ116" s="157"/>
      <c r="GK116" s="157"/>
      <c r="GL116" s="157"/>
      <c r="GM116" s="157"/>
      <c r="GN116" s="157"/>
      <c r="GO116" s="157"/>
      <c r="GP116" s="157"/>
      <c r="GQ116" s="157"/>
      <c r="GR116" s="157"/>
      <c r="GS116" s="157"/>
      <c r="GT116" s="157"/>
      <c r="GU116" s="157"/>
      <c r="GV116" s="157"/>
      <c r="GW116" s="157"/>
      <c r="GX116" s="157"/>
      <c r="GY116" s="157"/>
      <c r="GZ116" s="157"/>
      <c r="HA116" s="157"/>
      <c r="HB116" s="157"/>
      <c r="HC116" s="157"/>
      <c r="HD116" s="157"/>
      <c r="HE116" s="157"/>
      <c r="HF116" s="157"/>
      <c r="HG116" s="157"/>
      <c r="HH116" s="157"/>
      <c r="HI116" s="157"/>
      <c r="HJ116" s="157"/>
      <c r="HK116" s="157"/>
      <c r="HL116" s="157"/>
      <c r="HM116" s="157"/>
      <c r="HN116" s="157"/>
      <c r="HO116" s="157"/>
      <c r="HP116" s="157"/>
      <c r="HQ116" s="157"/>
      <c r="HR116" s="157"/>
      <c r="HS116" s="157"/>
      <c r="HT116" s="157"/>
      <c r="HU116" s="157"/>
      <c r="HV116" s="157"/>
      <c r="HW116" s="157"/>
      <c r="HX116" s="157"/>
      <c r="HY116" s="157"/>
      <c r="HZ116" s="157"/>
      <c r="IA116" s="157"/>
      <c r="IB116" s="157"/>
      <c r="IC116" s="157"/>
      <c r="ID116" s="157"/>
      <c r="IE116" s="157"/>
      <c r="IF116" s="157"/>
      <c r="IG116" s="157"/>
      <c r="IH116" s="157"/>
      <c r="II116" s="157"/>
      <c r="IJ116" s="157"/>
      <c r="IK116" s="157"/>
      <c r="IL116" s="157"/>
      <c r="IM116" s="157"/>
      <c r="IN116" s="157"/>
      <c r="IO116" s="157"/>
      <c r="IP116" s="157"/>
      <c r="IQ116" s="157"/>
      <c r="IR116" s="157"/>
      <c r="IS116" s="157"/>
      <c r="IT116" s="157"/>
      <c r="IU116" s="157"/>
    </row>
    <row r="117" spans="1:255" ht="18" customHeight="1" x14ac:dyDescent="0.25">
      <c r="A117" s="68"/>
      <c r="B117" s="69" t="s">
        <v>537</v>
      </c>
      <c r="C117" s="70" t="s">
        <v>565</v>
      </c>
      <c r="D117" s="74" t="s">
        <v>106</v>
      </c>
      <c r="E117" s="77">
        <v>5</v>
      </c>
      <c r="F117" s="71">
        <f t="shared" si="6"/>
        <v>47</v>
      </c>
      <c r="G117" s="71" t="s">
        <v>466</v>
      </c>
      <c r="H117" s="72">
        <v>0</v>
      </c>
      <c r="I117" s="71" t="s">
        <v>13</v>
      </c>
      <c r="J117" s="71">
        <v>0</v>
      </c>
      <c r="K117" s="73"/>
      <c r="L117" s="157"/>
      <c r="M117" s="157"/>
      <c r="N117" s="157"/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  <c r="CT117" s="157"/>
      <c r="CU117" s="157"/>
      <c r="CV117" s="157"/>
      <c r="CW117" s="157"/>
      <c r="CX117" s="157"/>
      <c r="CY117" s="157"/>
      <c r="CZ117" s="157"/>
      <c r="DA117" s="157"/>
      <c r="DB117" s="157"/>
      <c r="DC117" s="157"/>
      <c r="DD117" s="157"/>
      <c r="DE117" s="157"/>
      <c r="DF117" s="157"/>
      <c r="DG117" s="157"/>
      <c r="DH117" s="157"/>
      <c r="DI117" s="157"/>
      <c r="DJ117" s="157"/>
      <c r="DK117" s="157"/>
      <c r="DL117" s="157"/>
      <c r="DM117" s="157"/>
      <c r="DN117" s="157"/>
      <c r="DO117" s="157"/>
      <c r="DP117" s="157"/>
      <c r="DQ117" s="157"/>
      <c r="DR117" s="157"/>
      <c r="DS117" s="157"/>
      <c r="DT117" s="157"/>
      <c r="DU117" s="157"/>
      <c r="DV117" s="157"/>
      <c r="DW117" s="157"/>
      <c r="DX117" s="157"/>
      <c r="DY117" s="157"/>
      <c r="DZ117" s="157"/>
      <c r="EA117" s="157"/>
      <c r="EB117" s="157"/>
      <c r="EC117" s="157"/>
      <c r="ED117" s="157"/>
      <c r="EE117" s="157"/>
      <c r="EF117" s="157"/>
      <c r="EG117" s="157"/>
      <c r="EH117" s="157"/>
      <c r="EI117" s="157"/>
      <c r="EJ117" s="157"/>
      <c r="EK117" s="157"/>
      <c r="EL117" s="157"/>
      <c r="EM117" s="157"/>
      <c r="EN117" s="157"/>
      <c r="EO117" s="157"/>
      <c r="EP117" s="157"/>
      <c r="EQ117" s="157"/>
      <c r="ER117" s="157"/>
      <c r="ES117" s="157"/>
      <c r="ET117" s="157"/>
      <c r="EU117" s="157"/>
      <c r="EV117" s="157"/>
      <c r="EW117" s="157"/>
      <c r="EX117" s="157"/>
      <c r="EY117" s="157"/>
      <c r="EZ117" s="157"/>
      <c r="FA117" s="157"/>
      <c r="FB117" s="157"/>
      <c r="FC117" s="157"/>
      <c r="FD117" s="157"/>
      <c r="FE117" s="157"/>
      <c r="FF117" s="157"/>
      <c r="FG117" s="157"/>
      <c r="FH117" s="157"/>
      <c r="FI117" s="157"/>
      <c r="FJ117" s="157"/>
      <c r="FK117" s="157"/>
      <c r="FL117" s="157"/>
      <c r="FM117" s="157"/>
      <c r="FN117" s="157"/>
      <c r="FO117" s="157"/>
      <c r="FP117" s="157"/>
      <c r="FQ117" s="157"/>
      <c r="FR117" s="157"/>
      <c r="FS117" s="157"/>
      <c r="FT117" s="157"/>
      <c r="FU117" s="157"/>
      <c r="FV117" s="157"/>
      <c r="FW117" s="157"/>
      <c r="FX117" s="157"/>
      <c r="FY117" s="157"/>
      <c r="FZ117" s="157"/>
      <c r="GA117" s="157"/>
      <c r="GB117" s="157"/>
      <c r="GC117" s="157"/>
      <c r="GD117" s="157"/>
      <c r="GE117" s="157"/>
      <c r="GF117" s="157"/>
      <c r="GG117" s="157"/>
      <c r="GH117" s="157"/>
      <c r="GI117" s="157"/>
      <c r="GJ117" s="157"/>
      <c r="GK117" s="157"/>
      <c r="GL117" s="157"/>
      <c r="GM117" s="157"/>
      <c r="GN117" s="157"/>
      <c r="GO117" s="157"/>
      <c r="GP117" s="157"/>
      <c r="GQ117" s="157"/>
      <c r="GR117" s="157"/>
      <c r="GS117" s="157"/>
      <c r="GT117" s="157"/>
      <c r="GU117" s="157"/>
      <c r="GV117" s="157"/>
      <c r="GW117" s="157"/>
      <c r="GX117" s="157"/>
      <c r="GY117" s="157"/>
      <c r="GZ117" s="157"/>
      <c r="HA117" s="157"/>
      <c r="HB117" s="157"/>
      <c r="HC117" s="157"/>
      <c r="HD117" s="157"/>
      <c r="HE117" s="157"/>
      <c r="HF117" s="157"/>
      <c r="HG117" s="157"/>
      <c r="HH117" s="157"/>
      <c r="HI117" s="157"/>
      <c r="HJ117" s="157"/>
      <c r="HK117" s="157"/>
      <c r="HL117" s="157"/>
      <c r="HM117" s="157"/>
      <c r="HN117" s="157"/>
      <c r="HO117" s="157"/>
      <c r="HP117" s="157"/>
      <c r="HQ117" s="157"/>
      <c r="HR117" s="157"/>
      <c r="HS117" s="157"/>
      <c r="HT117" s="157"/>
      <c r="HU117" s="157"/>
      <c r="HV117" s="157"/>
      <c r="HW117" s="157"/>
      <c r="HX117" s="157"/>
      <c r="HY117" s="157"/>
      <c r="HZ117" s="157"/>
      <c r="IA117" s="157"/>
      <c r="IB117" s="157"/>
      <c r="IC117" s="157"/>
      <c r="ID117" s="157"/>
      <c r="IE117" s="157"/>
      <c r="IF117" s="157"/>
      <c r="IG117" s="157"/>
      <c r="IH117" s="157"/>
      <c r="II117" s="157"/>
      <c r="IJ117" s="157"/>
      <c r="IK117" s="157"/>
      <c r="IL117" s="157"/>
      <c r="IM117" s="157"/>
      <c r="IN117" s="157"/>
      <c r="IO117" s="157"/>
      <c r="IP117" s="157"/>
      <c r="IQ117" s="157"/>
      <c r="IR117" s="157"/>
      <c r="IS117" s="157"/>
      <c r="IT117" s="157"/>
      <c r="IU117" s="157"/>
    </row>
    <row r="118" spans="1:255" ht="18" customHeight="1" x14ac:dyDescent="0.25">
      <c r="A118" s="68"/>
      <c r="B118" s="69" t="s">
        <v>563</v>
      </c>
      <c r="C118" s="70" t="s">
        <v>564</v>
      </c>
      <c r="D118" s="74" t="s">
        <v>125</v>
      </c>
      <c r="E118" s="77">
        <v>1</v>
      </c>
      <c r="F118" s="71">
        <f t="shared" si="6"/>
        <v>235</v>
      </c>
      <c r="G118" s="71" t="s">
        <v>466</v>
      </c>
      <c r="H118" s="72">
        <v>0</v>
      </c>
      <c r="I118" s="71" t="s">
        <v>12</v>
      </c>
      <c r="J118" s="71">
        <v>0</v>
      </c>
      <c r="K118" s="73"/>
      <c r="L118" s="157"/>
      <c r="M118" s="157"/>
      <c r="N118" s="157"/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  <c r="CT118" s="157"/>
      <c r="CU118" s="157"/>
      <c r="CV118" s="157"/>
      <c r="CW118" s="157"/>
      <c r="CX118" s="157"/>
      <c r="CY118" s="157"/>
      <c r="CZ118" s="157"/>
      <c r="DA118" s="157"/>
      <c r="DB118" s="157"/>
      <c r="DC118" s="157"/>
      <c r="DD118" s="157"/>
      <c r="DE118" s="157"/>
      <c r="DF118" s="157"/>
      <c r="DG118" s="157"/>
      <c r="DH118" s="157"/>
      <c r="DI118" s="157"/>
      <c r="DJ118" s="157"/>
      <c r="DK118" s="157"/>
      <c r="DL118" s="157"/>
      <c r="DM118" s="157"/>
      <c r="DN118" s="157"/>
      <c r="DO118" s="157"/>
      <c r="DP118" s="157"/>
      <c r="DQ118" s="157"/>
      <c r="DR118" s="157"/>
      <c r="DS118" s="157"/>
      <c r="DT118" s="157"/>
      <c r="DU118" s="157"/>
      <c r="DV118" s="157"/>
      <c r="DW118" s="157"/>
      <c r="DX118" s="157"/>
      <c r="DY118" s="157"/>
      <c r="DZ118" s="157"/>
      <c r="EA118" s="157"/>
      <c r="EB118" s="157"/>
      <c r="EC118" s="157"/>
      <c r="ED118" s="157"/>
      <c r="EE118" s="157"/>
      <c r="EF118" s="157"/>
      <c r="EG118" s="157"/>
      <c r="EH118" s="157"/>
      <c r="EI118" s="157"/>
      <c r="EJ118" s="157"/>
      <c r="EK118" s="157"/>
      <c r="EL118" s="157"/>
      <c r="EM118" s="157"/>
      <c r="EN118" s="157"/>
      <c r="EO118" s="157"/>
      <c r="EP118" s="157"/>
      <c r="EQ118" s="157"/>
      <c r="ER118" s="157"/>
      <c r="ES118" s="157"/>
      <c r="ET118" s="157"/>
      <c r="EU118" s="157"/>
      <c r="EV118" s="157"/>
      <c r="EW118" s="157"/>
      <c r="EX118" s="157"/>
      <c r="EY118" s="157"/>
      <c r="EZ118" s="157"/>
      <c r="FA118" s="157"/>
      <c r="FB118" s="157"/>
      <c r="FC118" s="157"/>
      <c r="FD118" s="157"/>
      <c r="FE118" s="157"/>
      <c r="FF118" s="157"/>
      <c r="FG118" s="157"/>
      <c r="FH118" s="157"/>
      <c r="FI118" s="157"/>
      <c r="FJ118" s="157"/>
      <c r="FK118" s="157"/>
      <c r="FL118" s="157"/>
      <c r="FM118" s="157"/>
      <c r="FN118" s="157"/>
      <c r="FO118" s="157"/>
      <c r="FP118" s="157"/>
      <c r="FQ118" s="157"/>
      <c r="FR118" s="157"/>
      <c r="FS118" s="157"/>
      <c r="FT118" s="157"/>
      <c r="FU118" s="157"/>
      <c r="FV118" s="157"/>
      <c r="FW118" s="157"/>
      <c r="FX118" s="157"/>
      <c r="FY118" s="157"/>
      <c r="FZ118" s="157"/>
      <c r="GA118" s="157"/>
      <c r="GB118" s="157"/>
      <c r="GC118" s="157"/>
      <c r="GD118" s="157"/>
      <c r="GE118" s="157"/>
      <c r="GF118" s="157"/>
      <c r="GG118" s="157"/>
      <c r="GH118" s="157"/>
      <c r="GI118" s="157"/>
      <c r="GJ118" s="157"/>
      <c r="GK118" s="157"/>
      <c r="GL118" s="157"/>
      <c r="GM118" s="157"/>
      <c r="GN118" s="157"/>
      <c r="GO118" s="157"/>
      <c r="GP118" s="157"/>
      <c r="GQ118" s="157"/>
      <c r="GR118" s="157"/>
      <c r="GS118" s="157"/>
      <c r="GT118" s="157"/>
      <c r="GU118" s="157"/>
      <c r="GV118" s="157"/>
      <c r="GW118" s="157"/>
      <c r="GX118" s="157"/>
      <c r="GY118" s="157"/>
      <c r="GZ118" s="157"/>
      <c r="HA118" s="157"/>
      <c r="HB118" s="157"/>
      <c r="HC118" s="157"/>
      <c r="HD118" s="157"/>
      <c r="HE118" s="157"/>
      <c r="HF118" s="157"/>
      <c r="HG118" s="157"/>
      <c r="HH118" s="157"/>
      <c r="HI118" s="157"/>
      <c r="HJ118" s="157"/>
      <c r="HK118" s="157"/>
      <c r="HL118" s="157"/>
      <c r="HM118" s="157"/>
      <c r="HN118" s="157"/>
      <c r="HO118" s="157"/>
      <c r="HP118" s="157"/>
      <c r="HQ118" s="157"/>
      <c r="HR118" s="157"/>
      <c r="HS118" s="157"/>
      <c r="HT118" s="157"/>
      <c r="HU118" s="157"/>
      <c r="HV118" s="157"/>
      <c r="HW118" s="157"/>
      <c r="HX118" s="157"/>
      <c r="HY118" s="157"/>
      <c r="HZ118" s="157"/>
      <c r="IA118" s="157"/>
      <c r="IB118" s="157"/>
      <c r="IC118" s="157"/>
      <c r="ID118" s="157"/>
      <c r="IE118" s="157"/>
      <c r="IF118" s="157"/>
      <c r="IG118" s="157"/>
      <c r="IH118" s="157"/>
      <c r="II118" s="157"/>
      <c r="IJ118" s="157"/>
      <c r="IK118" s="157"/>
      <c r="IL118" s="157"/>
      <c r="IM118" s="157"/>
      <c r="IN118" s="157"/>
      <c r="IO118" s="157"/>
      <c r="IP118" s="157"/>
      <c r="IQ118" s="157"/>
      <c r="IR118" s="157"/>
      <c r="IS118" s="157"/>
      <c r="IT118" s="157"/>
      <c r="IU118" s="157"/>
    </row>
    <row r="119" spans="1:255" ht="18" customHeight="1" x14ac:dyDescent="0.25">
      <c r="A119" s="68"/>
      <c r="B119" s="75" t="s">
        <v>475</v>
      </c>
      <c r="C119" s="70" t="s">
        <v>476</v>
      </c>
      <c r="D119" s="74" t="s">
        <v>355</v>
      </c>
      <c r="E119" s="71">
        <v>5</v>
      </c>
      <c r="F119" s="71">
        <f t="shared" si="6"/>
        <v>47</v>
      </c>
      <c r="G119" s="78"/>
      <c r="H119" s="72">
        <v>0</v>
      </c>
      <c r="I119" s="71" t="s">
        <v>15</v>
      </c>
      <c r="J119" s="71">
        <v>0</v>
      </c>
      <c r="K119" s="73"/>
    </row>
    <row r="120" spans="1:255" ht="18" customHeight="1" x14ac:dyDescent="0.25">
      <c r="A120" s="68"/>
      <c r="B120" s="69" t="s">
        <v>475</v>
      </c>
      <c r="C120" s="70" t="s">
        <v>476</v>
      </c>
      <c r="D120" s="70" t="s">
        <v>125</v>
      </c>
      <c r="E120" s="70">
        <v>3</v>
      </c>
      <c r="F120" s="71">
        <f>77/E120</f>
        <v>25.666666666666668</v>
      </c>
      <c r="G120" s="71" t="s">
        <v>466</v>
      </c>
      <c r="H120" s="72">
        <v>0</v>
      </c>
      <c r="I120" s="71" t="s">
        <v>15</v>
      </c>
      <c r="J120" s="71">
        <v>0</v>
      </c>
      <c r="K120" s="73"/>
    </row>
    <row r="121" spans="1:255" ht="18" customHeight="1" x14ac:dyDescent="0.25">
      <c r="A121" s="68"/>
      <c r="B121" s="69" t="s">
        <v>475</v>
      </c>
      <c r="C121" s="70" t="s">
        <v>476</v>
      </c>
      <c r="D121" s="70" t="s">
        <v>106</v>
      </c>
      <c r="E121" s="71">
        <v>18</v>
      </c>
      <c r="F121" s="71">
        <f t="shared" ref="F121:F128" si="7">235/E121</f>
        <v>13.055555555555555</v>
      </c>
      <c r="G121" s="71" t="s">
        <v>466</v>
      </c>
      <c r="H121" s="72">
        <v>0</v>
      </c>
      <c r="I121" s="71" t="s">
        <v>15</v>
      </c>
      <c r="J121" s="71">
        <v>0</v>
      </c>
      <c r="K121" s="73"/>
    </row>
    <row r="122" spans="1:255" ht="18" customHeight="1" x14ac:dyDescent="0.25">
      <c r="A122" s="68"/>
      <c r="B122" s="69" t="s">
        <v>475</v>
      </c>
      <c r="C122" s="75" t="s">
        <v>476</v>
      </c>
      <c r="D122" s="71" t="s">
        <v>112</v>
      </c>
      <c r="E122" s="71">
        <v>9</v>
      </c>
      <c r="F122" s="71">
        <f t="shared" si="7"/>
        <v>26.111111111111111</v>
      </c>
      <c r="G122" s="71" t="s">
        <v>466</v>
      </c>
      <c r="H122" s="72">
        <v>0</v>
      </c>
      <c r="I122" s="71" t="s">
        <v>15</v>
      </c>
      <c r="J122" s="71">
        <v>0</v>
      </c>
      <c r="K122" s="73"/>
    </row>
    <row r="123" spans="1:255" ht="18" customHeight="1" x14ac:dyDescent="0.25">
      <c r="A123" s="68"/>
      <c r="B123" s="69" t="s">
        <v>475</v>
      </c>
      <c r="C123" s="70" t="s">
        <v>476</v>
      </c>
      <c r="D123" s="74" t="s">
        <v>314</v>
      </c>
      <c r="E123" s="77">
        <v>17</v>
      </c>
      <c r="F123" s="71">
        <f t="shared" si="7"/>
        <v>13.823529411764707</v>
      </c>
      <c r="G123" s="71" t="s">
        <v>466</v>
      </c>
      <c r="H123" s="72">
        <v>0</v>
      </c>
      <c r="I123" s="71" t="s">
        <v>15</v>
      </c>
      <c r="J123" s="71">
        <v>0</v>
      </c>
      <c r="K123" s="73"/>
    </row>
    <row r="124" spans="1:255" ht="18" customHeight="1" x14ac:dyDescent="0.25">
      <c r="A124" s="68"/>
      <c r="B124" s="75" t="s">
        <v>304</v>
      </c>
      <c r="C124" s="70" t="s">
        <v>496</v>
      </c>
      <c r="D124" s="74" t="s">
        <v>286</v>
      </c>
      <c r="E124" s="71">
        <v>11</v>
      </c>
      <c r="F124" s="71">
        <f t="shared" si="7"/>
        <v>21.363636363636363</v>
      </c>
      <c r="G124" s="71" t="s">
        <v>466</v>
      </c>
      <c r="H124" s="72">
        <f>VLOOKUP($B124,Players!$A$2:$I$299,9,0)</f>
        <v>3500</v>
      </c>
      <c r="I124" s="71" t="e">
        <f>VLOOKUP($B124,Model!$A$6:$G$145,7,0)</f>
        <v>#N/A</v>
      </c>
      <c r="J124" s="71" t="e">
        <f>VLOOKUP($B124,Model!$A$6:$G$145,5,0)</f>
        <v>#N/A</v>
      </c>
      <c r="K124" s="73"/>
    </row>
    <row r="125" spans="1:255" ht="18" customHeight="1" x14ac:dyDescent="0.25">
      <c r="A125" s="68"/>
      <c r="B125" s="69" t="s">
        <v>304</v>
      </c>
      <c r="C125" s="70" t="s">
        <v>496</v>
      </c>
      <c r="D125" s="70" t="s">
        <v>106</v>
      </c>
      <c r="E125" s="71">
        <v>16</v>
      </c>
      <c r="F125" s="71">
        <f t="shared" si="7"/>
        <v>14.6875</v>
      </c>
      <c r="G125" s="71" t="s">
        <v>466</v>
      </c>
      <c r="H125" s="72">
        <f>VLOOKUP($B125,Players!$A$2:$I$299,9,0)</f>
        <v>3500</v>
      </c>
      <c r="I125" s="71" t="e">
        <f>VLOOKUP($B125,Model!$A$6:$G$145,7,0)</f>
        <v>#N/A</v>
      </c>
      <c r="J125" s="72" t="e">
        <f>VLOOKUP($B125,Model!$A$6:$G$145,5,0)</f>
        <v>#N/A</v>
      </c>
      <c r="K125" s="73"/>
    </row>
    <row r="126" spans="1:255" ht="18" customHeight="1" x14ac:dyDescent="0.25">
      <c r="A126" s="68"/>
      <c r="B126" s="75" t="s">
        <v>353</v>
      </c>
      <c r="C126" s="70" t="s">
        <v>354</v>
      </c>
      <c r="D126" s="74" t="s">
        <v>355</v>
      </c>
      <c r="E126" s="71">
        <v>10</v>
      </c>
      <c r="F126" s="71">
        <f t="shared" si="7"/>
        <v>23.5</v>
      </c>
      <c r="G126" s="71" t="s">
        <v>466</v>
      </c>
      <c r="H126" s="72">
        <f>VLOOKUP($B126,Players!$A$2:$I$299,9,0)</f>
        <v>2500</v>
      </c>
      <c r="I126" s="71" t="e">
        <f>VLOOKUP($B126,Model!$A$6:$G$145,7,0)</f>
        <v>#N/A</v>
      </c>
      <c r="J126" s="72" t="e">
        <f>VLOOKUP($B126,Model!$A$6:$G$145,5,0)</f>
        <v>#N/A</v>
      </c>
      <c r="K126" s="73"/>
    </row>
    <row r="127" spans="1:255" ht="18" customHeight="1" x14ac:dyDescent="0.25">
      <c r="A127" s="68"/>
      <c r="B127" s="69" t="s">
        <v>398</v>
      </c>
      <c r="C127" s="70" t="s">
        <v>399</v>
      </c>
      <c r="D127" s="70" t="s">
        <v>81</v>
      </c>
      <c r="E127" s="71">
        <v>12</v>
      </c>
      <c r="F127" s="71">
        <f t="shared" si="7"/>
        <v>19.583333333333332</v>
      </c>
      <c r="G127" s="71" t="s">
        <v>466</v>
      </c>
      <c r="H127" s="72">
        <f>VLOOKUP($B127,Players!$A$2:$I$299,9,0)</f>
        <v>2000</v>
      </c>
      <c r="I127" s="71" t="e">
        <f>VLOOKUP($B127,Model!$A$6:$G$145,7,0)</f>
        <v>#N/A</v>
      </c>
      <c r="J127" s="71" t="e">
        <f>VLOOKUP($B127,Model!$A$6:$G$145,5,0)</f>
        <v>#N/A</v>
      </c>
      <c r="K127" s="73"/>
    </row>
    <row r="128" spans="1:255" ht="18" customHeight="1" x14ac:dyDescent="0.25">
      <c r="A128" s="68"/>
      <c r="B128" s="69" t="s">
        <v>392</v>
      </c>
      <c r="C128" s="74" t="s">
        <v>393</v>
      </c>
      <c r="D128" s="70" t="s">
        <v>106</v>
      </c>
      <c r="E128" s="71">
        <v>11</v>
      </c>
      <c r="F128" s="71">
        <f t="shared" si="7"/>
        <v>21.363636363636363</v>
      </c>
      <c r="G128" s="71" t="s">
        <v>466</v>
      </c>
      <c r="H128" s="72">
        <f>VLOOKUP($B128,Players!$A$2:$I$299,9,0)</f>
        <v>2000</v>
      </c>
      <c r="I128" s="71" t="e">
        <f>VLOOKUP($B128,Model!$A$6:$G$145,7,0)</f>
        <v>#N/A</v>
      </c>
      <c r="J128" s="71" t="e">
        <f>VLOOKUP($B128,Model!$A$6:$G$145,5,0)</f>
        <v>#N/A</v>
      </c>
      <c r="K128" s="73"/>
    </row>
    <row r="129" spans="1:11" ht="18" customHeight="1" x14ac:dyDescent="0.25">
      <c r="A129" s="68"/>
      <c r="B129" s="69" t="s">
        <v>443</v>
      </c>
      <c r="C129" s="70" t="s">
        <v>444</v>
      </c>
      <c r="D129" s="74" t="s">
        <v>81</v>
      </c>
      <c r="E129" s="71">
        <v>6</v>
      </c>
      <c r="F129" s="71">
        <f>77/E129</f>
        <v>12.833333333333334</v>
      </c>
      <c r="G129" s="71" t="s">
        <v>469</v>
      </c>
      <c r="H129" s="72">
        <f>VLOOKUP($B129,Players!$A$2:$I$299,9,0)</f>
        <v>1500</v>
      </c>
      <c r="I129" s="71" t="e">
        <f>VLOOKUP($B129,Model!$A$6:$G$145,7,0)</f>
        <v>#N/A</v>
      </c>
      <c r="J129" s="71" t="e">
        <f>VLOOKUP($B129,Model!$A$6:$G$145,5,0)</f>
        <v>#N/A</v>
      </c>
      <c r="K129" s="73"/>
    </row>
    <row r="130" spans="1:11" ht="18" customHeight="1" x14ac:dyDescent="0.25">
      <c r="A130" s="68"/>
      <c r="B130" s="75" t="s">
        <v>371</v>
      </c>
      <c r="C130" s="70" t="s">
        <v>372</v>
      </c>
      <c r="D130" s="74" t="s">
        <v>286</v>
      </c>
      <c r="E130" s="71">
        <v>10</v>
      </c>
      <c r="F130" s="71">
        <f>235/E130</f>
        <v>23.5</v>
      </c>
      <c r="G130" s="71" t="s">
        <v>466</v>
      </c>
      <c r="H130" s="72">
        <f>VLOOKUP($B130,Players!$A$2:$I$299,9,0)</f>
        <v>2500</v>
      </c>
      <c r="I130" s="71" t="e">
        <f>VLOOKUP($B130,Model!$A$6:$G$145,7,0)</f>
        <v>#N/A</v>
      </c>
      <c r="J130" s="71" t="e">
        <f>VLOOKUP($B130,Model!$A$6:$G$145,5,0)</f>
        <v>#N/A</v>
      </c>
      <c r="K130" s="73"/>
    </row>
    <row r="131" spans="1:11" ht="18" customHeight="1" x14ac:dyDescent="0.25">
      <c r="A131" s="68"/>
      <c r="B131" s="75" t="s">
        <v>23</v>
      </c>
      <c r="C131" s="74" t="s">
        <v>24</v>
      </c>
      <c r="D131" s="70" t="s">
        <v>97</v>
      </c>
      <c r="E131" s="71">
        <v>5</v>
      </c>
      <c r="F131" s="71">
        <f>235/E131</f>
        <v>47</v>
      </c>
      <c r="G131" s="71" t="s">
        <v>466</v>
      </c>
      <c r="H131" s="72">
        <f>VLOOKUP($B131,Players!$A$2:$I$299,9,0)</f>
        <v>95000</v>
      </c>
      <c r="I131" s="71" t="str">
        <f>VLOOKUP($B131,Model!$A$6:$G$145,7,0)</f>
        <v>Ninja</v>
      </c>
      <c r="J131" s="71">
        <f>VLOOKUP($B131,Model!$A$6:$G$145,5,0)</f>
        <v>161000</v>
      </c>
      <c r="K131" s="73"/>
    </row>
    <row r="132" spans="1:11" ht="18" customHeight="1" x14ac:dyDescent="0.25">
      <c r="A132" s="68"/>
      <c r="B132" s="69" t="s">
        <v>23</v>
      </c>
      <c r="C132" s="74" t="s">
        <v>24</v>
      </c>
      <c r="D132" s="74" t="s">
        <v>470</v>
      </c>
      <c r="E132" s="71">
        <v>17</v>
      </c>
      <c r="F132" s="71">
        <f>235/E132</f>
        <v>13.823529411764707</v>
      </c>
      <c r="G132" s="71" t="s">
        <v>466</v>
      </c>
      <c r="H132" s="72">
        <f>VLOOKUP($B132,Players!$A$2:$I$299,9,0)</f>
        <v>95000</v>
      </c>
      <c r="I132" s="71" t="str">
        <f>VLOOKUP($B132,Model!$A$6:$G$145,7,0)</f>
        <v>Ninja</v>
      </c>
      <c r="J132" s="71">
        <f>VLOOKUP($B132,Model!$A$6:$G$145,5,0)</f>
        <v>161000</v>
      </c>
      <c r="K132" s="73"/>
    </row>
    <row r="133" spans="1:11" ht="18" customHeight="1" x14ac:dyDescent="0.25">
      <c r="A133" s="68"/>
      <c r="B133" s="69" t="s">
        <v>23</v>
      </c>
      <c r="C133" s="75" t="s">
        <v>477</v>
      </c>
      <c r="D133" s="71" t="s">
        <v>112</v>
      </c>
      <c r="E133" s="71">
        <v>2</v>
      </c>
      <c r="F133" s="71">
        <f>235/E133</f>
        <v>117.5</v>
      </c>
      <c r="G133" s="71" t="s">
        <v>466</v>
      </c>
      <c r="H133" s="72">
        <f>VLOOKUP($B133,Players!$A$2:$I$299,9,0)</f>
        <v>95000</v>
      </c>
      <c r="I133" s="71" t="str">
        <f>VLOOKUP($B133,Model!$A$6:$G$145,7,0)</f>
        <v>Ninja</v>
      </c>
      <c r="J133" s="71">
        <f>VLOOKUP($B133,Model!$A$6:$G$145,5,0)</f>
        <v>161000</v>
      </c>
      <c r="K133" s="73"/>
    </row>
    <row r="134" spans="1:11" ht="18" customHeight="1" x14ac:dyDescent="0.25">
      <c r="A134" s="68"/>
      <c r="B134" s="75" t="s">
        <v>64</v>
      </c>
      <c r="C134" s="70" t="s">
        <v>478</v>
      </c>
      <c r="D134" s="74" t="s">
        <v>63</v>
      </c>
      <c r="E134" s="71">
        <v>2</v>
      </c>
      <c r="F134" s="71">
        <f>77/E134</f>
        <v>38.5</v>
      </c>
      <c r="G134" s="71" t="s">
        <v>469</v>
      </c>
      <c r="H134" s="72">
        <f>VLOOKUP($B134,Players!$A$2:$I$299,9,0)</f>
        <v>7500</v>
      </c>
      <c r="I134" s="71" t="e">
        <f>VLOOKUP($B134,Model!$A$6:$G$145,7,0)</f>
        <v>#N/A</v>
      </c>
      <c r="J134" s="72" t="e">
        <f>VLOOKUP($B134,Model!$A$6:$G$145,5,0)</f>
        <v>#N/A</v>
      </c>
      <c r="K134" s="73"/>
    </row>
    <row r="135" spans="1:11" ht="18" customHeight="1" x14ac:dyDescent="0.25">
      <c r="A135" s="68"/>
      <c r="B135" s="69" t="s">
        <v>64</v>
      </c>
      <c r="C135" s="70" t="s">
        <v>478</v>
      </c>
      <c r="D135" s="74" t="s">
        <v>87</v>
      </c>
      <c r="E135" s="71">
        <v>3</v>
      </c>
      <c r="F135" s="71">
        <f>77/E135</f>
        <v>25.666666666666668</v>
      </c>
      <c r="G135" s="71" t="s">
        <v>469</v>
      </c>
      <c r="H135" s="72">
        <f>VLOOKUP($B135,Players!$A$2:$I$299,9,0)</f>
        <v>7500</v>
      </c>
      <c r="I135" s="71" t="e">
        <f>VLOOKUP($B135,Model!$A$6:$G$145,7,0)</f>
        <v>#N/A</v>
      </c>
      <c r="J135" s="72" t="e">
        <f>VLOOKUP($B135,Model!$A$6:$G$145,5,0)</f>
        <v>#N/A</v>
      </c>
      <c r="K135" s="73"/>
    </row>
    <row r="136" spans="1:11" ht="18" customHeight="1" x14ac:dyDescent="0.25">
      <c r="A136" s="68"/>
      <c r="B136" s="75" t="s">
        <v>64</v>
      </c>
      <c r="C136" s="70" t="s">
        <v>478</v>
      </c>
      <c r="D136" s="76" t="s">
        <v>84</v>
      </c>
      <c r="E136" s="71">
        <v>11</v>
      </c>
      <c r="F136" s="71">
        <f>77/E136</f>
        <v>7</v>
      </c>
      <c r="G136" s="71" t="s">
        <v>469</v>
      </c>
      <c r="H136" s="72">
        <f>VLOOKUP($B136,Players!$A$2:$I$299,9,0)</f>
        <v>7500</v>
      </c>
      <c r="I136" s="71" t="e">
        <f>VLOOKUP($B136,Model!$A$6:$G$145,7,0)</f>
        <v>#N/A</v>
      </c>
      <c r="J136" s="72" t="e">
        <f>VLOOKUP($B136,Model!$A$6:$G$145,5,0)</f>
        <v>#N/A</v>
      </c>
      <c r="K136" s="73"/>
    </row>
    <row r="137" spans="1:11" ht="18" customHeight="1" x14ac:dyDescent="0.25">
      <c r="A137" s="68"/>
      <c r="B137" s="69" t="s">
        <v>381</v>
      </c>
      <c r="C137" s="75" t="s">
        <v>382</v>
      </c>
      <c r="D137" s="70" t="s">
        <v>125</v>
      </c>
      <c r="E137" s="70">
        <v>3</v>
      </c>
      <c r="F137" s="71">
        <f>77/E137</f>
        <v>25.666666666666668</v>
      </c>
      <c r="G137" s="71" t="s">
        <v>469</v>
      </c>
      <c r="H137" s="72">
        <f>VLOOKUP($B137,Players!$A$2:$I$299,9,0)</f>
        <v>2500</v>
      </c>
      <c r="I137" s="71" t="e">
        <f>VLOOKUP($B137,Model!$A$6:$G$145,7,0)</f>
        <v>#N/A</v>
      </c>
      <c r="J137" s="72" t="e">
        <f>VLOOKUP($B137,Model!$A$6:$G$145,5,0)</f>
        <v>#N/A</v>
      </c>
      <c r="K137" s="73"/>
    </row>
    <row r="138" spans="1:11" ht="18" customHeight="1" x14ac:dyDescent="0.25">
      <c r="A138" s="68"/>
      <c r="B138" s="75" t="s">
        <v>160</v>
      </c>
      <c r="C138" s="70" t="s">
        <v>161</v>
      </c>
      <c r="D138" s="74" t="s">
        <v>355</v>
      </c>
      <c r="E138" s="71">
        <v>13</v>
      </c>
      <c r="F138" s="71">
        <f t="shared" ref="F138:F148" si="8">235/E138</f>
        <v>18.076923076923077</v>
      </c>
      <c r="G138" s="71" t="s">
        <v>466</v>
      </c>
      <c r="H138" s="72">
        <f>VLOOKUP($B138,Players!$A$2:$I$299,9,0)</f>
        <v>29500</v>
      </c>
      <c r="I138" s="71" t="e">
        <f>VLOOKUP($B138,Model!$A$6:$G$145,7,0)</f>
        <v>#N/A</v>
      </c>
      <c r="J138" s="71" t="e">
        <f>VLOOKUP($B138,Model!$A$6:$G$145,5,0)</f>
        <v>#N/A</v>
      </c>
      <c r="K138" s="73"/>
    </row>
    <row r="139" spans="1:11" ht="18" customHeight="1" x14ac:dyDescent="0.25">
      <c r="A139" s="68"/>
      <c r="B139" s="69" t="s">
        <v>160</v>
      </c>
      <c r="C139" s="74" t="s">
        <v>161</v>
      </c>
      <c r="D139" s="70" t="s">
        <v>115</v>
      </c>
      <c r="E139" s="71">
        <v>10</v>
      </c>
      <c r="F139" s="71">
        <f t="shared" si="8"/>
        <v>23.5</v>
      </c>
      <c r="G139" s="71" t="s">
        <v>466</v>
      </c>
      <c r="H139" s="72">
        <f>VLOOKUP($B139,Players!$A$2:$I$299,9,0)</f>
        <v>29500</v>
      </c>
      <c r="I139" s="71" t="e">
        <f>VLOOKUP($B139,Model!$A$6:$G$145,7,0)</f>
        <v>#N/A</v>
      </c>
      <c r="J139" s="71" t="e">
        <f>VLOOKUP($B139,Model!$A$6:$G$145,5,0)</f>
        <v>#N/A</v>
      </c>
      <c r="K139" s="73"/>
    </row>
    <row r="140" spans="1:11" ht="18" customHeight="1" x14ac:dyDescent="0.25">
      <c r="A140" s="68"/>
      <c r="B140" s="69" t="s">
        <v>160</v>
      </c>
      <c r="C140" s="70" t="s">
        <v>161</v>
      </c>
      <c r="D140" s="71" t="s">
        <v>87</v>
      </c>
      <c r="E140" s="71">
        <v>2</v>
      </c>
      <c r="F140" s="71">
        <f t="shared" si="8"/>
        <v>117.5</v>
      </c>
      <c r="G140" s="71" t="s">
        <v>466</v>
      </c>
      <c r="H140" s="72">
        <f>VLOOKUP($B140,Players!$A$2:$I$299,9,0)</f>
        <v>29500</v>
      </c>
      <c r="I140" s="71" t="e">
        <f>VLOOKUP($B140,Model!$A$6:$G$145,7,0)</f>
        <v>#N/A</v>
      </c>
      <c r="J140" s="71" t="e">
        <f>VLOOKUP($B140,Model!$A$6:$G$145,5,0)</f>
        <v>#N/A</v>
      </c>
      <c r="K140" s="73"/>
    </row>
    <row r="141" spans="1:11" ht="18" customHeight="1" x14ac:dyDescent="0.25">
      <c r="A141" s="68"/>
      <c r="B141" s="69" t="s">
        <v>278</v>
      </c>
      <c r="C141" s="74" t="s">
        <v>497</v>
      </c>
      <c r="D141" s="70" t="s">
        <v>63</v>
      </c>
      <c r="E141" s="71">
        <v>6</v>
      </c>
      <c r="F141" s="71">
        <f t="shared" si="8"/>
        <v>39.166666666666664</v>
      </c>
      <c r="G141" s="71" t="s">
        <v>466</v>
      </c>
      <c r="H141" s="72">
        <f>VLOOKUP($B141,Players!$A$2:$I$299,9,0)</f>
        <v>5500</v>
      </c>
      <c r="I141" s="71" t="e">
        <f>VLOOKUP($B141,Model!$A$6:$G$145,7,0)</f>
        <v>#N/A</v>
      </c>
      <c r="J141" s="72" t="e">
        <f>VLOOKUP($B141,Model!$A$6:$G$145,5,0)</f>
        <v>#N/A</v>
      </c>
      <c r="K141" s="73"/>
    </row>
    <row r="142" spans="1:11" ht="18" customHeight="1" x14ac:dyDescent="0.25">
      <c r="A142" s="68"/>
      <c r="B142" s="69" t="s">
        <v>278</v>
      </c>
      <c r="C142" s="74" t="s">
        <v>497</v>
      </c>
      <c r="D142" s="70" t="s">
        <v>115</v>
      </c>
      <c r="E142" s="71">
        <v>18</v>
      </c>
      <c r="F142" s="71">
        <f t="shared" si="8"/>
        <v>13.055555555555555</v>
      </c>
      <c r="G142" s="71" t="s">
        <v>466</v>
      </c>
      <c r="H142" s="72">
        <f>VLOOKUP($B142,Players!$A$2:$I$299,9,0)</f>
        <v>5500</v>
      </c>
      <c r="I142" s="71" t="e">
        <f>VLOOKUP($B142,Model!$A$6:$G$145,7,0)</f>
        <v>#N/A</v>
      </c>
      <c r="J142" s="72" t="e">
        <f>VLOOKUP($B142,Model!$A$6:$G$145,5,0)</f>
        <v>#N/A</v>
      </c>
      <c r="K142" s="73"/>
    </row>
    <row r="143" spans="1:11" ht="18" customHeight="1" x14ac:dyDescent="0.25">
      <c r="A143" s="68"/>
      <c r="B143" s="75" t="s">
        <v>25</v>
      </c>
      <c r="C143" s="74" t="s">
        <v>127</v>
      </c>
      <c r="D143" s="70" t="s">
        <v>97</v>
      </c>
      <c r="E143" s="71">
        <v>6</v>
      </c>
      <c r="F143" s="71">
        <f t="shared" si="8"/>
        <v>39.166666666666664</v>
      </c>
      <c r="G143" s="71" t="s">
        <v>466</v>
      </c>
      <c r="H143" s="72">
        <f>VLOOKUP($B143,Players!$A$2:$I$299,9,0)</f>
        <v>124000</v>
      </c>
      <c r="I143" s="71" t="str">
        <f>VLOOKUP($B143,Model!$A$6:$G$145,7,0)</f>
        <v>Knights</v>
      </c>
      <c r="J143" s="71">
        <f>VLOOKUP($B143,Model!$A$6:$G$145,5,0)</f>
        <v>580000</v>
      </c>
      <c r="K143" s="73"/>
    </row>
    <row r="144" spans="1:11" ht="18" customHeight="1" x14ac:dyDescent="0.25">
      <c r="A144" s="68"/>
      <c r="B144" s="69" t="s">
        <v>25</v>
      </c>
      <c r="C144" s="74" t="s">
        <v>127</v>
      </c>
      <c r="D144" s="74" t="s">
        <v>470</v>
      </c>
      <c r="E144" s="71">
        <v>11</v>
      </c>
      <c r="F144" s="71">
        <f t="shared" si="8"/>
        <v>21.363636363636363</v>
      </c>
      <c r="G144" s="71" t="s">
        <v>466</v>
      </c>
      <c r="H144" s="72">
        <f>VLOOKUP($B144,Players!$A$2:$I$299,9,0)</f>
        <v>124000</v>
      </c>
      <c r="I144" s="71" t="str">
        <f>VLOOKUP($B144,Model!$A$6:$G$145,7,0)</f>
        <v>Knights</v>
      </c>
      <c r="J144" s="71">
        <f>VLOOKUP($B144,Model!$A$6:$G$145,5,0)</f>
        <v>580000</v>
      </c>
      <c r="K144" s="73"/>
    </row>
    <row r="145" spans="1:11" ht="18" customHeight="1" x14ac:dyDescent="0.25">
      <c r="A145" s="68"/>
      <c r="B145" s="69" t="s">
        <v>25</v>
      </c>
      <c r="C145" s="74" t="s">
        <v>127</v>
      </c>
      <c r="D145" s="70" t="s">
        <v>106</v>
      </c>
      <c r="E145" s="71">
        <v>6</v>
      </c>
      <c r="F145" s="71">
        <f t="shared" si="8"/>
        <v>39.166666666666664</v>
      </c>
      <c r="G145" s="71" t="s">
        <v>466</v>
      </c>
      <c r="H145" s="72">
        <f>VLOOKUP($B145,Players!$A$2:$I$299,9,0)</f>
        <v>124000</v>
      </c>
      <c r="I145" s="71" t="str">
        <f>VLOOKUP($B145,Model!$A$6:$G$145,7,0)</f>
        <v>Knights</v>
      </c>
      <c r="J145" s="71">
        <f>VLOOKUP($B145,Model!$A$6:$G$145,5,0)</f>
        <v>580000</v>
      </c>
      <c r="K145" s="73"/>
    </row>
    <row r="146" spans="1:11" ht="18" customHeight="1" x14ac:dyDescent="0.25">
      <c r="A146" s="68"/>
      <c r="B146" s="75" t="s">
        <v>25</v>
      </c>
      <c r="C146" s="75" t="s">
        <v>127</v>
      </c>
      <c r="D146" s="71" t="s">
        <v>242</v>
      </c>
      <c r="E146" s="71">
        <v>9</v>
      </c>
      <c r="F146" s="71">
        <f t="shared" si="8"/>
        <v>26.111111111111111</v>
      </c>
      <c r="G146" s="71" t="s">
        <v>466</v>
      </c>
      <c r="H146" s="72">
        <f>VLOOKUP($B146,Players!$A$2:$I$299,9,0)</f>
        <v>124000</v>
      </c>
      <c r="I146" s="71" t="str">
        <f>VLOOKUP($B146,Model!$A$6:$G$145,7,0)</f>
        <v>Knights</v>
      </c>
      <c r="J146" s="71">
        <f>VLOOKUP($B146,Model!$A$6:$G$145,5,0)</f>
        <v>580000</v>
      </c>
      <c r="K146" s="73"/>
    </row>
    <row r="147" spans="1:11" ht="18" customHeight="1" x14ac:dyDescent="0.25">
      <c r="A147" s="68"/>
      <c r="B147" s="69" t="s">
        <v>25</v>
      </c>
      <c r="C147" s="74" t="s">
        <v>127</v>
      </c>
      <c r="D147" s="71" t="s">
        <v>87</v>
      </c>
      <c r="E147" s="71">
        <v>4</v>
      </c>
      <c r="F147" s="71">
        <f t="shared" si="8"/>
        <v>58.75</v>
      </c>
      <c r="G147" s="71" t="s">
        <v>466</v>
      </c>
      <c r="H147" s="72">
        <f>VLOOKUP($B147,Players!$A$2:$I$299,9,0)</f>
        <v>124000</v>
      </c>
      <c r="I147" s="71" t="str">
        <f>VLOOKUP($B147,Model!$A$6:$G$145,7,0)</f>
        <v>Knights</v>
      </c>
      <c r="J147" s="71">
        <f>VLOOKUP($B147,Model!$A$6:$G$145,5,0)</f>
        <v>580000</v>
      </c>
      <c r="K147" s="73"/>
    </row>
    <row r="148" spans="1:11" ht="18" customHeight="1" x14ac:dyDescent="0.25">
      <c r="A148" s="68"/>
      <c r="B148" s="69" t="s">
        <v>25</v>
      </c>
      <c r="C148" s="70" t="s">
        <v>127</v>
      </c>
      <c r="D148" s="74" t="s">
        <v>314</v>
      </c>
      <c r="E148" s="77">
        <v>6</v>
      </c>
      <c r="F148" s="71">
        <f t="shared" si="8"/>
        <v>39.166666666666664</v>
      </c>
      <c r="G148" s="71" t="s">
        <v>466</v>
      </c>
      <c r="H148" s="72">
        <f>VLOOKUP($B148,Players!$A$2:$I$299,9,0)</f>
        <v>124000</v>
      </c>
      <c r="I148" s="71" t="str">
        <f>VLOOKUP($B148,Model!$A$6:$G$145,7,0)</f>
        <v>Knights</v>
      </c>
      <c r="J148" s="71">
        <f>VLOOKUP($B148,Model!$A$6:$G$145,5,0)</f>
        <v>580000</v>
      </c>
      <c r="K148" s="73"/>
    </row>
    <row r="149" spans="1:11" ht="18" customHeight="1" x14ac:dyDescent="0.25">
      <c r="A149" s="68"/>
      <c r="B149" s="69" t="s">
        <v>67</v>
      </c>
      <c r="C149" s="76" t="s">
        <v>68</v>
      </c>
      <c r="D149" s="70" t="s">
        <v>97</v>
      </c>
      <c r="E149" s="71">
        <v>1</v>
      </c>
      <c r="F149" s="71">
        <f>77/E149</f>
        <v>77</v>
      </c>
      <c r="G149" s="71" t="s">
        <v>469</v>
      </c>
      <c r="H149" s="72">
        <f>VLOOKUP($B149,Players!$A$2:$I$299,9,0)</f>
        <v>14000</v>
      </c>
      <c r="I149" s="71" t="e">
        <f>VLOOKUP($B149,Model!$A$6:$G$145,7,0)</f>
        <v>#N/A</v>
      </c>
      <c r="J149" s="72" t="e">
        <f>VLOOKUP($B149,Model!$A$6:$G$145,5,0)</f>
        <v>#N/A</v>
      </c>
      <c r="K149" s="73"/>
    </row>
    <row r="150" spans="1:11" ht="18" customHeight="1" x14ac:dyDescent="0.25">
      <c r="A150" s="68"/>
      <c r="B150" s="69" t="s">
        <v>67</v>
      </c>
      <c r="C150" s="70" t="s">
        <v>68</v>
      </c>
      <c r="D150" s="70" t="s">
        <v>125</v>
      </c>
      <c r="E150" s="70">
        <v>2</v>
      </c>
      <c r="F150" s="71">
        <f>77/E150</f>
        <v>38.5</v>
      </c>
      <c r="G150" s="71" t="s">
        <v>469</v>
      </c>
      <c r="H150" s="72">
        <f>VLOOKUP($B150,Players!$A$2:$I$299,9,0)</f>
        <v>14000</v>
      </c>
      <c r="I150" s="71" t="e">
        <f>VLOOKUP($B150,Model!$A$6:$G$145,7,0)</f>
        <v>#N/A</v>
      </c>
      <c r="J150" s="72" t="e">
        <f>VLOOKUP($B150,Model!$A$6:$G$145,5,0)</f>
        <v>#N/A</v>
      </c>
      <c r="K150" s="73"/>
    </row>
    <row r="151" spans="1:11" ht="18" customHeight="1" x14ac:dyDescent="0.25">
      <c r="A151" s="68"/>
      <c r="B151" s="75" t="s">
        <v>67</v>
      </c>
      <c r="C151" s="70" t="s">
        <v>68</v>
      </c>
      <c r="D151" s="76" t="s">
        <v>84</v>
      </c>
      <c r="E151" s="71">
        <v>5</v>
      </c>
      <c r="F151" s="71">
        <f>77/E151</f>
        <v>15.4</v>
      </c>
      <c r="G151" s="71" t="s">
        <v>469</v>
      </c>
      <c r="H151" s="72">
        <f>VLOOKUP($B151,Players!$A$2:$I$299,9,0)</f>
        <v>14000</v>
      </c>
      <c r="I151" s="71" t="e">
        <f>VLOOKUP($B151,Model!$A$6:$G$145,7,0)</f>
        <v>#N/A</v>
      </c>
      <c r="J151" s="72" t="e">
        <f>VLOOKUP($B151,Model!$A$6:$G$145,5,0)</f>
        <v>#N/A</v>
      </c>
      <c r="K151" s="73"/>
    </row>
    <row r="152" spans="1:11" ht="18" customHeight="1" x14ac:dyDescent="0.25">
      <c r="A152" s="68"/>
      <c r="B152" s="88" t="s">
        <v>429</v>
      </c>
      <c r="C152" s="70" t="s">
        <v>498</v>
      </c>
      <c r="D152" s="74" t="s">
        <v>286</v>
      </c>
      <c r="E152" s="71">
        <v>15</v>
      </c>
      <c r="F152" s="71">
        <f t="shared" ref="F152:F187" si="9">235/E152</f>
        <v>15.666666666666666</v>
      </c>
      <c r="G152" s="71" t="s">
        <v>466</v>
      </c>
      <c r="H152" s="72">
        <f>VLOOKUP($B152,Players!$A$2:$I$299,9,0)</f>
        <v>1500</v>
      </c>
      <c r="I152" s="71" t="e">
        <f>VLOOKUP($B152,Model!$A$6:$G$145,7,0)</f>
        <v>#N/A</v>
      </c>
      <c r="J152" s="71" t="e">
        <f>VLOOKUP($B152,Model!$A$6:$G$145,5,0)</f>
        <v>#N/A</v>
      </c>
      <c r="K152" s="73"/>
    </row>
    <row r="153" spans="1:11" ht="18" customHeight="1" x14ac:dyDescent="0.25">
      <c r="A153" s="68"/>
      <c r="B153" s="69" t="s">
        <v>193</v>
      </c>
      <c r="C153" s="74" t="s">
        <v>194</v>
      </c>
      <c r="D153" s="70" t="s">
        <v>115</v>
      </c>
      <c r="E153" s="71">
        <v>2</v>
      </c>
      <c r="F153" s="71">
        <f t="shared" si="9"/>
        <v>117.5</v>
      </c>
      <c r="G153" s="71" t="s">
        <v>466</v>
      </c>
      <c r="H153" s="72">
        <f>VLOOKUP($B153,Players!$A$2:$I$299,9,0)</f>
        <v>13000</v>
      </c>
      <c r="I153" s="71" t="e">
        <f>VLOOKUP($B153,Model!$A$6:$G$145,7,0)</f>
        <v>#N/A</v>
      </c>
      <c r="J153" s="71" t="e">
        <f>VLOOKUP($B153,Model!$A$6:$G$145,5,0)</f>
        <v>#N/A</v>
      </c>
      <c r="K153" s="73"/>
    </row>
    <row r="154" spans="1:11" ht="18" customHeight="1" x14ac:dyDescent="0.25">
      <c r="A154" s="68"/>
      <c r="B154" s="70" t="s">
        <v>320</v>
      </c>
      <c r="C154" s="74" t="s">
        <v>321</v>
      </c>
      <c r="D154" s="70" t="s">
        <v>115</v>
      </c>
      <c r="E154" s="71">
        <v>7</v>
      </c>
      <c r="F154" s="71">
        <f t="shared" si="9"/>
        <v>33.571428571428569</v>
      </c>
      <c r="G154" s="71" t="s">
        <v>466</v>
      </c>
      <c r="H154" s="72">
        <f>VLOOKUP($B154,Players!$A$2:$I$299,9,0)</f>
        <v>3500</v>
      </c>
      <c r="I154" s="71" t="e">
        <f>VLOOKUP($B154,Model!$A$6:$G$145,7,0)</f>
        <v>#N/A</v>
      </c>
      <c r="J154" s="71" t="e">
        <f>VLOOKUP($B154,Model!$A$6:$G$145,5,0)</f>
        <v>#N/A</v>
      </c>
      <c r="K154" s="73"/>
    </row>
    <row r="155" spans="1:11" ht="18" customHeight="1" x14ac:dyDescent="0.25">
      <c r="A155" s="68"/>
      <c r="B155" s="75" t="s">
        <v>46</v>
      </c>
      <c r="C155" s="70" t="s">
        <v>47</v>
      </c>
      <c r="D155" s="74" t="s">
        <v>355</v>
      </c>
      <c r="E155" s="71">
        <v>1</v>
      </c>
      <c r="F155" s="71">
        <f t="shared" si="9"/>
        <v>235</v>
      </c>
      <c r="G155" s="71" t="s">
        <v>466</v>
      </c>
      <c r="H155" s="72">
        <f>VLOOKUP($B155,Players!$A$2:$I$299,9,0)</f>
        <v>13000</v>
      </c>
      <c r="I155" s="71" t="e">
        <f>VLOOKUP($B155,Model!$A$6:$G$145,7,0)</f>
        <v>#N/A</v>
      </c>
      <c r="J155" s="72" t="e">
        <f>VLOOKUP($B155,Model!$A$6:$G$145,5,0)</f>
        <v>#N/A</v>
      </c>
      <c r="K155" s="73"/>
    </row>
    <row r="156" spans="1:11" ht="18" customHeight="1" x14ac:dyDescent="0.25">
      <c r="A156" s="68"/>
      <c r="B156" s="75" t="s">
        <v>46</v>
      </c>
      <c r="C156" s="79" t="s">
        <v>47</v>
      </c>
      <c r="D156" s="71" t="s">
        <v>242</v>
      </c>
      <c r="E156" s="71">
        <v>3</v>
      </c>
      <c r="F156" s="71">
        <f t="shared" si="9"/>
        <v>78.333333333333329</v>
      </c>
      <c r="G156" s="71" t="s">
        <v>466</v>
      </c>
      <c r="H156" s="72">
        <f>VLOOKUP($B156,Players!$A$2:$I$299,9,0)</f>
        <v>13000</v>
      </c>
      <c r="I156" s="71" t="e">
        <f>VLOOKUP($B156,Model!$A$6:$G$145,7,0)</f>
        <v>#N/A</v>
      </c>
      <c r="J156" s="72" t="e">
        <f>VLOOKUP($B156,Model!$A$6:$G$145,5,0)</f>
        <v>#N/A</v>
      </c>
      <c r="K156" s="73"/>
    </row>
    <row r="157" spans="1:11" ht="18" customHeight="1" x14ac:dyDescent="0.25">
      <c r="A157" s="68"/>
      <c r="B157" s="69" t="s">
        <v>333</v>
      </c>
      <c r="C157" s="70" t="s">
        <v>334</v>
      </c>
      <c r="D157" s="70" t="s">
        <v>81</v>
      </c>
      <c r="E157" s="71">
        <v>8</v>
      </c>
      <c r="F157" s="71">
        <f t="shared" si="9"/>
        <v>29.375</v>
      </c>
      <c r="G157" s="71" t="s">
        <v>466</v>
      </c>
      <c r="H157" s="72">
        <f>VLOOKUP($B157,Players!$A$2:$I$299,9,0)</f>
        <v>3000</v>
      </c>
      <c r="I157" s="71" t="e">
        <f>VLOOKUP($B157,Model!$A$6:$G$145,7,0)</f>
        <v>#N/A</v>
      </c>
      <c r="J157" s="71" t="e">
        <f>VLOOKUP($B157,Model!$A$6:$G$145,5,0)</f>
        <v>#N/A</v>
      </c>
      <c r="K157" s="73"/>
    </row>
    <row r="158" spans="1:11" ht="18" customHeight="1" x14ac:dyDescent="0.25">
      <c r="A158" s="68"/>
      <c r="B158" s="69" t="s">
        <v>373</v>
      </c>
      <c r="C158" s="74" t="s">
        <v>374</v>
      </c>
      <c r="D158" s="71" t="s">
        <v>87</v>
      </c>
      <c r="E158" s="71">
        <v>10</v>
      </c>
      <c r="F158" s="71">
        <f t="shared" si="9"/>
        <v>23.5</v>
      </c>
      <c r="G158" s="71" t="s">
        <v>466</v>
      </c>
      <c r="H158" s="72">
        <f>VLOOKUP($B158,Players!$A$2:$I$299,9,0)</f>
        <v>2500</v>
      </c>
      <c r="I158" s="71" t="e">
        <f>VLOOKUP($B158,Model!$A$6:$G$145,7,0)</f>
        <v>#N/A</v>
      </c>
      <c r="J158" s="71" t="e">
        <f>VLOOKUP($B158,Model!$A$6:$G$145,5,0)</f>
        <v>#N/A</v>
      </c>
      <c r="K158" s="73"/>
    </row>
    <row r="159" spans="1:11" ht="18" customHeight="1" x14ac:dyDescent="0.25">
      <c r="A159" s="68"/>
      <c r="B159" s="69" t="s">
        <v>27</v>
      </c>
      <c r="C159" s="70" t="s">
        <v>28</v>
      </c>
      <c r="D159" s="74" t="s">
        <v>125</v>
      </c>
      <c r="E159" s="71">
        <v>1</v>
      </c>
      <c r="F159" s="71">
        <f t="shared" si="9"/>
        <v>235</v>
      </c>
      <c r="G159" s="71" t="s">
        <v>466</v>
      </c>
      <c r="H159" s="72">
        <f>VLOOKUP($B159,Players!$A$2:$I$299,9,0)</f>
        <v>125500</v>
      </c>
      <c r="I159" s="71" t="str">
        <f>VLOOKUP($B159,Model!$A$6:$G$145,7,0)</f>
        <v>Samurai</v>
      </c>
      <c r="J159" s="71">
        <f>VLOOKUP($B159,Model!$A$6:$G$145,5,0)</f>
        <v>220000</v>
      </c>
      <c r="K159" s="73"/>
    </row>
    <row r="160" spans="1:11" ht="18" customHeight="1" x14ac:dyDescent="0.25">
      <c r="A160" s="68"/>
      <c r="B160" s="69" t="s">
        <v>93</v>
      </c>
      <c r="C160" s="70" t="s">
        <v>94</v>
      </c>
      <c r="D160" s="70" t="s">
        <v>63</v>
      </c>
      <c r="E160" s="71">
        <v>3</v>
      </c>
      <c r="F160" s="71">
        <f t="shared" si="9"/>
        <v>78.333333333333329</v>
      </c>
      <c r="G160" s="71" t="s">
        <v>466</v>
      </c>
      <c r="H160" s="72">
        <f>VLOOKUP($B160,Players!$A$2:$I$299,9,0)</f>
        <v>8500</v>
      </c>
      <c r="I160" s="71" t="e">
        <f>VLOOKUP($B160,Model!$A$6:$G$145,7,0)</f>
        <v>#N/A</v>
      </c>
      <c r="J160" s="72" t="e">
        <f>VLOOKUP($B160,Model!$A$6:$G$145,5,0)</f>
        <v>#N/A</v>
      </c>
      <c r="K160" s="73"/>
    </row>
    <row r="161" spans="1:11" ht="18" customHeight="1" x14ac:dyDescent="0.25">
      <c r="A161" s="68"/>
      <c r="B161" s="69" t="s">
        <v>195</v>
      </c>
      <c r="C161" s="70" t="s">
        <v>196</v>
      </c>
      <c r="D161" s="70" t="s">
        <v>81</v>
      </c>
      <c r="E161" s="71">
        <v>2</v>
      </c>
      <c r="F161" s="71">
        <f t="shared" si="9"/>
        <v>117.5</v>
      </c>
      <c r="G161" s="71" t="s">
        <v>466</v>
      </c>
      <c r="H161" s="72">
        <f>VLOOKUP($B161,Players!$A$2:$I$299,9,0)</f>
        <v>13000</v>
      </c>
      <c r="I161" s="71" t="e">
        <f>VLOOKUP($B161,Model!$A$6:$G$145,7,0)</f>
        <v>#N/A</v>
      </c>
      <c r="J161" s="71" t="e">
        <f>VLOOKUP($B161,Model!$A$6:$G$145,5,0)</f>
        <v>#N/A</v>
      </c>
      <c r="K161" s="73"/>
    </row>
    <row r="162" spans="1:11" ht="18" customHeight="1" x14ac:dyDescent="0.25">
      <c r="A162" s="68"/>
      <c r="B162" s="75" t="s">
        <v>150</v>
      </c>
      <c r="C162" s="70" t="s">
        <v>151</v>
      </c>
      <c r="D162" s="74" t="s">
        <v>355</v>
      </c>
      <c r="E162" s="71">
        <v>5</v>
      </c>
      <c r="F162" s="71">
        <f t="shared" si="9"/>
        <v>47</v>
      </c>
      <c r="G162" s="71" t="s">
        <v>466</v>
      </c>
      <c r="H162" s="72">
        <f>VLOOKUP($B162,Players!$A$2:$I$299,9,0)</f>
        <v>32000</v>
      </c>
      <c r="I162" s="71" t="e">
        <f>VLOOKUP($B162,Model!$A$6:$G$145,7,0)</f>
        <v>#N/A</v>
      </c>
      <c r="J162" s="71" t="e">
        <f>VLOOKUP($B162,Model!$A$6:$G$145,5,0)</f>
        <v>#N/A</v>
      </c>
      <c r="K162" s="73"/>
    </row>
    <row r="163" spans="1:11" ht="18" customHeight="1" x14ac:dyDescent="0.25">
      <c r="A163" s="68"/>
      <c r="B163" s="75" t="s">
        <v>150</v>
      </c>
      <c r="C163" s="70" t="s">
        <v>151</v>
      </c>
      <c r="D163" s="74" t="s">
        <v>286</v>
      </c>
      <c r="E163" s="71">
        <v>1</v>
      </c>
      <c r="F163" s="71">
        <f t="shared" si="9"/>
        <v>235</v>
      </c>
      <c r="G163" s="71" t="s">
        <v>466</v>
      </c>
      <c r="H163" s="72">
        <f>VLOOKUP($B163,Players!$A$2:$I$299,9,0)</f>
        <v>32000</v>
      </c>
      <c r="I163" s="71" t="e">
        <f>VLOOKUP($B163,Model!$A$6:$G$145,7,0)</f>
        <v>#N/A</v>
      </c>
      <c r="J163" s="71" t="e">
        <f>VLOOKUP($B163,Model!$A$6:$G$145,5,0)</f>
        <v>#N/A</v>
      </c>
      <c r="K163" s="73"/>
    </row>
    <row r="164" spans="1:11" ht="18" customHeight="1" x14ac:dyDescent="0.25">
      <c r="A164" s="68"/>
      <c r="B164" s="69" t="s">
        <v>150</v>
      </c>
      <c r="C164" s="70" t="s">
        <v>151</v>
      </c>
      <c r="D164" s="71" t="s">
        <v>87</v>
      </c>
      <c r="E164" s="71">
        <v>13</v>
      </c>
      <c r="F164" s="71">
        <f t="shared" si="9"/>
        <v>18.076923076923077</v>
      </c>
      <c r="G164" s="71" t="s">
        <v>466</v>
      </c>
      <c r="H164" s="72">
        <f>VLOOKUP($B164,Players!$A$2:$I$299,9,0)</f>
        <v>32000</v>
      </c>
      <c r="I164" s="71" t="e">
        <f>VLOOKUP($B164,Model!$A$6:$G$145,7,0)</f>
        <v>#N/A</v>
      </c>
      <c r="J164" s="71" t="e">
        <f>VLOOKUP($B164,Model!$A$6:$G$145,5,0)</f>
        <v>#N/A</v>
      </c>
      <c r="K164" s="73"/>
    </row>
    <row r="165" spans="1:11" ht="18" customHeight="1" x14ac:dyDescent="0.25">
      <c r="A165" s="68"/>
      <c r="B165" s="69" t="s">
        <v>107</v>
      </c>
      <c r="C165" s="70" t="s">
        <v>108</v>
      </c>
      <c r="D165" s="70" t="s">
        <v>63</v>
      </c>
      <c r="E165" s="71">
        <v>12</v>
      </c>
      <c r="F165" s="71">
        <f t="shared" si="9"/>
        <v>19.583333333333332</v>
      </c>
      <c r="G165" s="71" t="s">
        <v>466</v>
      </c>
      <c r="H165" s="72">
        <f>VLOOKUP($B165,Players!$A$2:$I$299,9,0)</f>
        <v>2000</v>
      </c>
      <c r="I165" s="71" t="e">
        <f>VLOOKUP($B165,Model!$A$6:$G$145,7,0)</f>
        <v>#N/A</v>
      </c>
      <c r="J165" s="72" t="e">
        <f>VLOOKUP($B165,Model!$A$6:$G$145,5,0)</f>
        <v>#N/A</v>
      </c>
      <c r="K165" s="73"/>
    </row>
    <row r="166" spans="1:11" ht="18" customHeight="1" x14ac:dyDescent="0.25">
      <c r="A166" s="68"/>
      <c r="B166" s="69" t="s">
        <v>118</v>
      </c>
      <c r="C166" s="74" t="s">
        <v>119</v>
      </c>
      <c r="D166" s="71" t="s">
        <v>112</v>
      </c>
      <c r="E166" s="71">
        <v>5</v>
      </c>
      <c r="F166" s="71">
        <f t="shared" si="9"/>
        <v>47</v>
      </c>
      <c r="G166" s="71" t="s">
        <v>466</v>
      </c>
      <c r="H166" s="72">
        <f>VLOOKUP($B166,Players!$A$2:$I$299,9,0)</f>
        <v>5000</v>
      </c>
      <c r="I166" s="71" t="e">
        <f>VLOOKUP($B166,Model!$A$6:$G$145,7,0)</f>
        <v>#N/A</v>
      </c>
      <c r="J166" s="72" t="e">
        <f>VLOOKUP($B166,Model!$A$6:$G$145,5,0)</f>
        <v>#N/A</v>
      </c>
      <c r="K166" s="73"/>
    </row>
    <row r="167" spans="1:11" ht="18" customHeight="1" x14ac:dyDescent="0.25">
      <c r="A167" s="68"/>
      <c r="B167" s="69" t="s">
        <v>116</v>
      </c>
      <c r="C167" s="70" t="s">
        <v>479</v>
      </c>
      <c r="D167" s="74" t="s">
        <v>470</v>
      </c>
      <c r="E167" s="71">
        <v>13</v>
      </c>
      <c r="F167" s="71">
        <f t="shared" si="9"/>
        <v>18.076923076923077</v>
      </c>
      <c r="G167" s="71" t="s">
        <v>466</v>
      </c>
      <c r="H167" s="72">
        <f>VLOOKUP($B167,Players!$A$2:$I$299,9,0)</f>
        <v>13000</v>
      </c>
      <c r="I167" s="71" t="e">
        <f>VLOOKUP($B167,Model!$A$6:$G$145,7,0)</f>
        <v>#N/A</v>
      </c>
      <c r="J167" s="72" t="e">
        <f>VLOOKUP($B167,Model!$A$6:$G$145,5,0)</f>
        <v>#N/A</v>
      </c>
      <c r="K167" s="73"/>
    </row>
    <row r="168" spans="1:11" ht="18" customHeight="1" x14ac:dyDescent="0.25">
      <c r="A168" s="68"/>
      <c r="B168" s="69" t="s">
        <v>116</v>
      </c>
      <c r="C168" s="70" t="s">
        <v>479</v>
      </c>
      <c r="D168" s="74" t="s">
        <v>125</v>
      </c>
      <c r="E168" s="71">
        <v>11</v>
      </c>
      <c r="F168" s="71">
        <f t="shared" si="9"/>
        <v>21.363636363636363</v>
      </c>
      <c r="G168" s="71" t="s">
        <v>466</v>
      </c>
      <c r="H168" s="72">
        <f>VLOOKUP($B168,Players!$A$2:$I$299,9,0)</f>
        <v>13000</v>
      </c>
      <c r="I168" s="71" t="e">
        <f>VLOOKUP($B168,Model!$A$6:$G$145,7,0)</f>
        <v>#N/A</v>
      </c>
      <c r="J168" s="72" t="e">
        <f>VLOOKUP($B168,Model!$A$6:$G$145,5,0)</f>
        <v>#N/A</v>
      </c>
      <c r="K168" s="73"/>
    </row>
    <row r="169" spans="1:11" ht="18" customHeight="1" x14ac:dyDescent="0.25">
      <c r="A169" s="68"/>
      <c r="B169" s="69" t="s">
        <v>116</v>
      </c>
      <c r="C169" s="70" t="s">
        <v>479</v>
      </c>
      <c r="D169" s="70" t="s">
        <v>81</v>
      </c>
      <c r="E169" s="71">
        <v>11</v>
      </c>
      <c r="F169" s="71">
        <f t="shared" si="9"/>
        <v>21.363636363636363</v>
      </c>
      <c r="G169" s="71" t="s">
        <v>466</v>
      </c>
      <c r="H169" s="72">
        <f>VLOOKUP($B169,Players!$A$2:$I$299,9,0)</f>
        <v>13000</v>
      </c>
      <c r="I169" s="71" t="e">
        <f>VLOOKUP($B169,Model!$A$6:$G$145,7,0)</f>
        <v>#N/A</v>
      </c>
      <c r="J169" s="72" t="e">
        <f>VLOOKUP($B169,Model!$A$6:$G$145,5,0)</f>
        <v>#N/A</v>
      </c>
      <c r="K169" s="73"/>
    </row>
    <row r="170" spans="1:11" ht="18" customHeight="1" x14ac:dyDescent="0.25">
      <c r="A170" s="68"/>
      <c r="B170" s="69" t="s">
        <v>116</v>
      </c>
      <c r="C170" s="70" t="s">
        <v>479</v>
      </c>
      <c r="D170" s="71" t="s">
        <v>112</v>
      </c>
      <c r="E170" s="71">
        <v>3</v>
      </c>
      <c r="F170" s="71">
        <f t="shared" si="9"/>
        <v>78.333333333333329</v>
      </c>
      <c r="G170" s="71" t="s">
        <v>466</v>
      </c>
      <c r="H170" s="72">
        <f>VLOOKUP($B170,Players!$A$2:$I$299,9,0)</f>
        <v>13000</v>
      </c>
      <c r="I170" s="71" t="e">
        <f>VLOOKUP($B170,Model!$A$6:$G$145,7,0)</f>
        <v>#N/A</v>
      </c>
      <c r="J170" s="72" t="e">
        <f>VLOOKUP($B170,Model!$A$6:$G$145,5,0)</f>
        <v>#N/A</v>
      </c>
      <c r="K170" s="73"/>
    </row>
    <row r="171" spans="1:11" ht="18" customHeight="1" x14ac:dyDescent="0.25">
      <c r="A171" s="68"/>
      <c r="B171" s="69" t="s">
        <v>153</v>
      </c>
      <c r="C171" s="74" t="s">
        <v>499</v>
      </c>
      <c r="D171" s="74" t="s">
        <v>470</v>
      </c>
      <c r="E171" s="71">
        <v>4</v>
      </c>
      <c r="F171" s="71">
        <f t="shared" si="9"/>
        <v>58.75</v>
      </c>
      <c r="G171" s="71" t="s">
        <v>466</v>
      </c>
      <c r="H171" s="72">
        <f>VLOOKUP($B171,Players!$A$2:$I$299,9,0)</f>
        <v>31500</v>
      </c>
      <c r="I171" s="71" t="e">
        <f>VLOOKUP($B171,Model!$A$6:$G$145,7,0)</f>
        <v>#N/A</v>
      </c>
      <c r="J171" s="71" t="e">
        <f>VLOOKUP($B171,Model!$A$6:$G$145,5,0)</f>
        <v>#N/A</v>
      </c>
      <c r="K171" s="73"/>
    </row>
    <row r="172" spans="1:11" ht="18" customHeight="1" x14ac:dyDescent="0.25">
      <c r="A172" s="68"/>
      <c r="B172" s="69" t="s">
        <v>153</v>
      </c>
      <c r="C172" s="74" t="s">
        <v>499</v>
      </c>
      <c r="D172" s="74" t="s">
        <v>314</v>
      </c>
      <c r="E172" s="77">
        <v>1</v>
      </c>
      <c r="F172" s="71">
        <f t="shared" si="9"/>
        <v>235</v>
      </c>
      <c r="G172" s="71" t="s">
        <v>466</v>
      </c>
      <c r="H172" s="72">
        <f>VLOOKUP($B172,Players!$A$2:$I$299,9,0)</f>
        <v>31500</v>
      </c>
      <c r="I172" s="71" t="e">
        <f>VLOOKUP($B172,Model!$A$6:$G$145,7,0)</f>
        <v>#N/A</v>
      </c>
      <c r="J172" s="71" t="e">
        <f>VLOOKUP($B172,Model!$A$6:$G$145,5,0)</f>
        <v>#N/A</v>
      </c>
      <c r="K172" s="73"/>
    </row>
    <row r="173" spans="1:11" ht="18" customHeight="1" x14ac:dyDescent="0.25">
      <c r="A173" s="68"/>
      <c r="B173" s="75" t="s">
        <v>157</v>
      </c>
      <c r="C173" s="74" t="s">
        <v>500</v>
      </c>
      <c r="D173" s="70" t="s">
        <v>97</v>
      </c>
      <c r="E173" s="71">
        <v>18</v>
      </c>
      <c r="F173" s="71">
        <f t="shared" si="9"/>
        <v>13.055555555555555</v>
      </c>
      <c r="G173" s="71" t="s">
        <v>466</v>
      </c>
      <c r="H173" s="72">
        <f>VLOOKUP($B173,Players!$A$2:$I$299,9,0)</f>
        <v>30000</v>
      </c>
      <c r="I173" s="71" t="e">
        <f>VLOOKUP($B173,Model!$A$6:$G$145,7,0)</f>
        <v>#N/A</v>
      </c>
      <c r="J173" s="71" t="e">
        <f>VLOOKUP($B173,Model!$A$6:$G$145,5,0)</f>
        <v>#N/A</v>
      </c>
      <c r="K173" s="73"/>
    </row>
    <row r="174" spans="1:11" ht="18" customHeight="1" x14ac:dyDescent="0.25">
      <c r="A174" s="68"/>
      <c r="B174" s="75" t="s">
        <v>157</v>
      </c>
      <c r="C174" s="74" t="s">
        <v>500</v>
      </c>
      <c r="D174" s="74" t="s">
        <v>355</v>
      </c>
      <c r="E174" s="71">
        <v>3</v>
      </c>
      <c r="F174" s="71">
        <f t="shared" si="9"/>
        <v>78.333333333333329</v>
      </c>
      <c r="G174" s="71" t="s">
        <v>466</v>
      </c>
      <c r="H174" s="72">
        <f>VLOOKUP($B174,Players!$A$2:$I$299,9,0)</f>
        <v>30000</v>
      </c>
      <c r="I174" s="71" t="e">
        <f>VLOOKUP($B174,Model!$A$6:$G$145,7,0)</f>
        <v>#N/A</v>
      </c>
      <c r="J174" s="71" t="e">
        <f>VLOOKUP($B174,Model!$A$6:$G$145,5,0)</f>
        <v>#N/A</v>
      </c>
      <c r="K174" s="73"/>
    </row>
    <row r="175" spans="1:11" ht="18" customHeight="1" x14ac:dyDescent="0.25">
      <c r="A175" s="68"/>
      <c r="B175" s="69" t="s">
        <v>157</v>
      </c>
      <c r="C175" s="74" t="s">
        <v>500</v>
      </c>
      <c r="D175" s="74" t="s">
        <v>470</v>
      </c>
      <c r="E175" s="71">
        <v>18</v>
      </c>
      <c r="F175" s="71">
        <f t="shared" si="9"/>
        <v>13.055555555555555</v>
      </c>
      <c r="G175" s="71" t="s">
        <v>466</v>
      </c>
      <c r="H175" s="72">
        <f>VLOOKUP($B175,Players!$A$2:$I$299,9,0)</f>
        <v>30000</v>
      </c>
      <c r="I175" s="71" t="e">
        <f>VLOOKUP($B175,Model!$A$6:$G$145,7,0)</f>
        <v>#N/A</v>
      </c>
      <c r="J175" s="71" t="e">
        <f>VLOOKUP($B175,Model!$A$6:$G$145,5,0)</f>
        <v>#N/A</v>
      </c>
      <c r="K175" s="73"/>
    </row>
    <row r="176" spans="1:11" ht="18" customHeight="1" x14ac:dyDescent="0.25">
      <c r="A176" s="68"/>
      <c r="B176" s="69" t="s">
        <v>157</v>
      </c>
      <c r="C176" s="74" t="s">
        <v>500</v>
      </c>
      <c r="D176" s="74" t="s">
        <v>314</v>
      </c>
      <c r="E176" s="77">
        <v>13</v>
      </c>
      <c r="F176" s="71">
        <f t="shared" si="9"/>
        <v>18.076923076923077</v>
      </c>
      <c r="G176" s="71" t="s">
        <v>466</v>
      </c>
      <c r="H176" s="72">
        <f>VLOOKUP($B176,Players!$A$2:$I$299,9,0)</f>
        <v>30000</v>
      </c>
      <c r="I176" s="71" t="e">
        <f>VLOOKUP($B176,Model!$A$6:$G$145,7,0)</f>
        <v>#N/A</v>
      </c>
      <c r="J176" s="71" t="e">
        <f>VLOOKUP($B176,Model!$A$6:$G$145,5,0)</f>
        <v>#N/A</v>
      </c>
      <c r="K176" s="73"/>
    </row>
    <row r="177" spans="1:11" ht="18" customHeight="1" x14ac:dyDescent="0.25">
      <c r="A177" s="68"/>
      <c r="B177" s="69" t="s">
        <v>356</v>
      </c>
      <c r="C177" s="74" t="s">
        <v>357</v>
      </c>
      <c r="D177" s="70" t="s">
        <v>106</v>
      </c>
      <c r="E177" s="71">
        <v>9</v>
      </c>
      <c r="F177" s="71">
        <f t="shared" si="9"/>
        <v>26.111111111111111</v>
      </c>
      <c r="G177" s="71" t="s">
        <v>466</v>
      </c>
      <c r="H177" s="72">
        <f>VLOOKUP($B177,Players!$A$2:$I$299,9,0)</f>
        <v>2500</v>
      </c>
      <c r="I177" s="71" t="e">
        <f>VLOOKUP($B177,Model!$A$6:$G$145,7,0)</f>
        <v>#N/A</v>
      </c>
      <c r="J177" s="72" t="e">
        <f>VLOOKUP($B177,Model!$A$6:$G$145,5,0)</f>
        <v>#N/A</v>
      </c>
      <c r="K177" s="73"/>
    </row>
    <row r="178" spans="1:11" ht="18" customHeight="1" x14ac:dyDescent="0.25">
      <c r="A178" s="68"/>
      <c r="B178" s="69" t="s">
        <v>275</v>
      </c>
      <c r="C178" s="70" t="s">
        <v>276</v>
      </c>
      <c r="D178" s="74" t="s">
        <v>125</v>
      </c>
      <c r="E178" s="71">
        <v>7</v>
      </c>
      <c r="F178" s="71">
        <f t="shared" si="9"/>
        <v>33.571428571428569</v>
      </c>
      <c r="G178" s="71" t="s">
        <v>466</v>
      </c>
      <c r="H178" s="72">
        <f>VLOOKUP($B178,Players!$A$2:$I$299,9,0)</f>
        <v>6000</v>
      </c>
      <c r="I178" s="71" t="e">
        <f>VLOOKUP($B178,Model!$A$6:$G$145,7,0)</f>
        <v>#N/A</v>
      </c>
      <c r="J178" s="72" t="e">
        <f>VLOOKUP($B178,Model!$A$6:$G$145,5,0)</f>
        <v>#N/A</v>
      </c>
      <c r="K178" s="73"/>
    </row>
    <row r="179" spans="1:11" ht="18" customHeight="1" x14ac:dyDescent="0.25">
      <c r="A179" s="68"/>
      <c r="B179" s="69" t="s">
        <v>275</v>
      </c>
      <c r="C179" s="70" t="s">
        <v>276</v>
      </c>
      <c r="D179" s="70" t="s">
        <v>199</v>
      </c>
      <c r="E179" s="71">
        <v>12</v>
      </c>
      <c r="F179" s="71">
        <f t="shared" si="9"/>
        <v>19.583333333333332</v>
      </c>
      <c r="G179" s="71" t="s">
        <v>466</v>
      </c>
      <c r="H179" s="72">
        <f>VLOOKUP($B179,Players!$A$2:$I$299,9,0)</f>
        <v>6000</v>
      </c>
      <c r="I179" s="71" t="e">
        <f>VLOOKUP($B179,Model!$A$6:$G$145,7,0)</f>
        <v>#N/A</v>
      </c>
      <c r="J179" s="71" t="e">
        <f>VLOOKUP($B179,Model!$A$6:$G$145,5,0)</f>
        <v>#N/A</v>
      </c>
      <c r="K179" s="73"/>
    </row>
    <row r="180" spans="1:11" ht="18" customHeight="1" x14ac:dyDescent="0.25">
      <c r="A180" s="68"/>
      <c r="B180" s="69" t="s">
        <v>207</v>
      </c>
      <c r="C180" s="75" t="s">
        <v>208</v>
      </c>
      <c r="D180" s="74" t="s">
        <v>125</v>
      </c>
      <c r="E180" s="71">
        <v>3</v>
      </c>
      <c r="F180" s="71">
        <f t="shared" si="9"/>
        <v>78.333333333333329</v>
      </c>
      <c r="G180" s="71" t="s">
        <v>466</v>
      </c>
      <c r="H180" s="72">
        <f>VLOOKUP($B180,Players!$A$2:$I$299,9,0)</f>
        <v>10000</v>
      </c>
      <c r="I180" s="71" t="e">
        <f>VLOOKUP($B180,Model!$A$6:$G$145,7,0)</f>
        <v>#N/A</v>
      </c>
      <c r="J180" s="71" t="e">
        <f>VLOOKUP($B180,Model!$A$6:$G$145,5,0)</f>
        <v>#N/A</v>
      </c>
      <c r="K180" s="73"/>
    </row>
    <row r="181" spans="1:11" ht="18" customHeight="1" x14ac:dyDescent="0.25">
      <c r="A181" s="68"/>
      <c r="B181" s="69" t="s">
        <v>207</v>
      </c>
      <c r="C181" s="74" t="s">
        <v>208</v>
      </c>
      <c r="D181" s="70" t="s">
        <v>115</v>
      </c>
      <c r="E181" s="71">
        <v>16</v>
      </c>
      <c r="F181" s="71">
        <f t="shared" si="9"/>
        <v>14.6875</v>
      </c>
      <c r="G181" s="71" t="s">
        <v>466</v>
      </c>
      <c r="H181" s="72">
        <f>VLOOKUP($B181,Players!$A$2:$I$299,9,0)</f>
        <v>10000</v>
      </c>
      <c r="I181" s="71" t="e">
        <f>VLOOKUP($B181,Model!$A$6:$G$145,7,0)</f>
        <v>#N/A</v>
      </c>
      <c r="J181" s="71" t="e">
        <f>VLOOKUP($B181,Model!$A$6:$G$145,5,0)</f>
        <v>#N/A</v>
      </c>
      <c r="K181" s="73"/>
    </row>
    <row r="182" spans="1:11" ht="18" customHeight="1" x14ac:dyDescent="0.25">
      <c r="A182" s="68"/>
      <c r="B182" s="75" t="s">
        <v>139</v>
      </c>
      <c r="C182" s="70" t="s">
        <v>501</v>
      </c>
      <c r="D182" s="70" t="s">
        <v>97</v>
      </c>
      <c r="E182" s="71">
        <v>15</v>
      </c>
      <c r="F182" s="71">
        <f t="shared" si="9"/>
        <v>15.666666666666666</v>
      </c>
      <c r="G182" s="71" t="s">
        <v>466</v>
      </c>
      <c r="H182" s="72">
        <f>VLOOKUP($B182,Players!$A$2:$I$299,9,0)</f>
        <v>38000</v>
      </c>
      <c r="I182" s="71" t="e">
        <f>VLOOKUP($B182,Model!$A$6:$G$145,7,0)</f>
        <v>#N/A</v>
      </c>
      <c r="J182" s="71" t="e">
        <f>VLOOKUP($B182,Model!$A$6:$G$145,5,0)</f>
        <v>#N/A</v>
      </c>
      <c r="K182" s="73"/>
    </row>
    <row r="183" spans="1:11" ht="18" customHeight="1" x14ac:dyDescent="0.25">
      <c r="A183" s="68"/>
      <c r="B183" s="69" t="s">
        <v>139</v>
      </c>
      <c r="C183" s="70" t="s">
        <v>501</v>
      </c>
      <c r="D183" s="74" t="s">
        <v>470</v>
      </c>
      <c r="E183" s="71">
        <v>1</v>
      </c>
      <c r="F183" s="71">
        <f t="shared" si="9"/>
        <v>235</v>
      </c>
      <c r="G183" s="71" t="s">
        <v>466</v>
      </c>
      <c r="H183" s="72">
        <f>VLOOKUP($B183,Players!$A$2:$I$299,9,0)</f>
        <v>38000</v>
      </c>
      <c r="I183" s="71" t="e">
        <f>VLOOKUP($B183,Model!$A$6:$G$145,7,0)</f>
        <v>#N/A</v>
      </c>
      <c r="J183" s="71" t="e">
        <f>VLOOKUP($B183,Model!$A$6:$G$145,5,0)</f>
        <v>#N/A</v>
      </c>
      <c r="K183" s="73"/>
    </row>
    <row r="184" spans="1:11" ht="18" customHeight="1" x14ac:dyDescent="0.25">
      <c r="A184" s="68"/>
      <c r="B184" s="75" t="s">
        <v>139</v>
      </c>
      <c r="C184" s="70" t="s">
        <v>501</v>
      </c>
      <c r="D184" s="74" t="s">
        <v>286</v>
      </c>
      <c r="E184" s="71">
        <v>3</v>
      </c>
      <c r="F184" s="71">
        <f t="shared" si="9"/>
        <v>78.333333333333329</v>
      </c>
      <c r="G184" s="71" t="s">
        <v>466</v>
      </c>
      <c r="H184" s="72">
        <f>VLOOKUP($B184,Players!$A$2:$I$299,9,0)</f>
        <v>38000</v>
      </c>
      <c r="I184" s="71" t="e">
        <f>VLOOKUP($B184,Model!$A$6:$G$145,7,0)</f>
        <v>#N/A</v>
      </c>
      <c r="J184" s="71" t="e">
        <f>VLOOKUP($B184,Model!$A$6:$G$145,5,0)</f>
        <v>#N/A</v>
      </c>
      <c r="K184" s="73"/>
    </row>
    <row r="185" spans="1:11" ht="18" customHeight="1" x14ac:dyDescent="0.25">
      <c r="A185" s="68"/>
      <c r="B185" s="75" t="s">
        <v>139</v>
      </c>
      <c r="C185" s="70" t="s">
        <v>501</v>
      </c>
      <c r="D185" s="71" t="s">
        <v>242</v>
      </c>
      <c r="E185" s="71">
        <v>10</v>
      </c>
      <c r="F185" s="71">
        <f t="shared" si="9"/>
        <v>23.5</v>
      </c>
      <c r="G185" s="71" t="s">
        <v>466</v>
      </c>
      <c r="H185" s="72">
        <f>VLOOKUP($B185,Players!$A$2:$I$299,9,0)</f>
        <v>38000</v>
      </c>
      <c r="I185" s="71" t="e">
        <f>VLOOKUP($B185,Model!$A$6:$G$145,7,0)</f>
        <v>#N/A</v>
      </c>
      <c r="J185" s="71" t="e">
        <f>VLOOKUP($B185,Model!$A$6:$G$145,5,0)</f>
        <v>#N/A</v>
      </c>
      <c r="K185" s="73"/>
    </row>
    <row r="186" spans="1:11" ht="18" customHeight="1" x14ac:dyDescent="0.25">
      <c r="A186" s="68"/>
      <c r="B186" s="69" t="s">
        <v>104</v>
      </c>
      <c r="C186" s="74" t="s">
        <v>105</v>
      </c>
      <c r="D186" s="70" t="s">
        <v>106</v>
      </c>
      <c r="E186" s="71">
        <v>19</v>
      </c>
      <c r="F186" s="71">
        <f t="shared" si="9"/>
        <v>12.368421052631579</v>
      </c>
      <c r="G186" s="71" t="s">
        <v>466</v>
      </c>
      <c r="H186" s="72">
        <f>VLOOKUP($B186,Players!$A$2:$I$299,9,0)</f>
        <v>1000</v>
      </c>
      <c r="I186" s="71" t="e">
        <f>VLOOKUP($B186,Model!$A$6:$G$145,7,0)</f>
        <v>#N/A</v>
      </c>
      <c r="J186" s="72" t="e">
        <f>VLOOKUP($B186,Model!$A$6:$G$145,5,0)</f>
        <v>#N/A</v>
      </c>
      <c r="K186" s="73"/>
    </row>
    <row r="187" spans="1:11" ht="18" customHeight="1" x14ac:dyDescent="0.25">
      <c r="A187" s="68"/>
      <c r="B187" s="69" t="s">
        <v>400</v>
      </c>
      <c r="C187" s="70" t="s">
        <v>502</v>
      </c>
      <c r="D187" s="71" t="s">
        <v>87</v>
      </c>
      <c r="E187" s="71">
        <v>12</v>
      </c>
      <c r="F187" s="71">
        <f t="shared" si="9"/>
        <v>19.583333333333332</v>
      </c>
      <c r="G187" s="71" t="s">
        <v>466</v>
      </c>
      <c r="H187" s="72">
        <f>VLOOKUP($B187,Players!$A$2:$I$299,9,0)</f>
        <v>2000</v>
      </c>
      <c r="I187" s="71" t="e">
        <f>VLOOKUP($B187,Model!$A$6:$G$145,7,0)</f>
        <v>#N/A</v>
      </c>
      <c r="J187" s="71" t="e">
        <f>VLOOKUP($B187,Model!$A$6:$G$145,5,0)</f>
        <v>#N/A</v>
      </c>
      <c r="K187" s="73"/>
    </row>
    <row r="188" spans="1:11" ht="18" customHeight="1" x14ac:dyDescent="0.25">
      <c r="A188" s="68"/>
      <c r="B188" s="69" t="s">
        <v>419</v>
      </c>
      <c r="C188" s="76" t="s">
        <v>420</v>
      </c>
      <c r="D188" s="70" t="s">
        <v>97</v>
      </c>
      <c r="E188" s="71">
        <v>6</v>
      </c>
      <c r="F188" s="71">
        <f>77/E188</f>
        <v>12.833333333333334</v>
      </c>
      <c r="G188" s="71" t="s">
        <v>469</v>
      </c>
      <c r="H188" s="72">
        <f>VLOOKUP($B188,Players!$A$2:$I$299,9,0)</f>
        <v>2000</v>
      </c>
      <c r="I188" s="71" t="e">
        <f>VLOOKUP($B188,Model!$A$6:$G$145,7,0)</f>
        <v>#N/A</v>
      </c>
      <c r="J188" s="71" t="e">
        <f>VLOOKUP($B188,Model!$A$6:$G$145,5,0)</f>
        <v>#N/A</v>
      </c>
      <c r="K188" s="73"/>
    </row>
    <row r="189" spans="1:11" ht="18" customHeight="1" x14ac:dyDescent="0.25">
      <c r="A189" s="68"/>
      <c r="B189" s="75" t="s">
        <v>419</v>
      </c>
      <c r="C189" s="70" t="s">
        <v>420</v>
      </c>
      <c r="D189" s="76" t="s">
        <v>84</v>
      </c>
      <c r="E189" s="71">
        <v>13</v>
      </c>
      <c r="F189" s="71">
        <f>77/E189</f>
        <v>5.9230769230769234</v>
      </c>
      <c r="G189" s="71" t="s">
        <v>469</v>
      </c>
      <c r="H189" s="72">
        <f>VLOOKUP($B189,Players!$A$2:$I$299,9,0)</f>
        <v>2000</v>
      </c>
      <c r="I189" s="71" t="e">
        <f>VLOOKUP($B189,Model!$A$6:$G$145,7,0)</f>
        <v>#N/A</v>
      </c>
      <c r="J189" s="71" t="e">
        <f>VLOOKUP($B189,Model!$A$6:$G$145,5,0)</f>
        <v>#N/A</v>
      </c>
      <c r="K189" s="73"/>
    </row>
    <row r="190" spans="1:11" ht="18" customHeight="1" x14ac:dyDescent="0.25">
      <c r="A190" s="68"/>
      <c r="B190" s="69" t="s">
        <v>335</v>
      </c>
      <c r="C190" s="75" t="s">
        <v>336</v>
      </c>
      <c r="D190" s="71" t="s">
        <v>112</v>
      </c>
      <c r="E190" s="71">
        <v>8</v>
      </c>
      <c r="F190" s="71">
        <f>235/E190</f>
        <v>29.375</v>
      </c>
      <c r="G190" s="71" t="s">
        <v>466</v>
      </c>
      <c r="H190" s="72">
        <f>VLOOKUP($B190,Players!$A$2:$I$299,9,0)</f>
        <v>3000</v>
      </c>
      <c r="I190" s="71" t="e">
        <f>VLOOKUP($B190,Model!$A$6:$G$145,7,0)</f>
        <v>#N/A</v>
      </c>
      <c r="J190" s="72" t="e">
        <f>VLOOKUP($B190,Model!$A$6:$G$145,5,0)</f>
        <v>#N/A</v>
      </c>
      <c r="K190" s="73"/>
    </row>
    <row r="191" spans="1:11" ht="18" customHeight="1" x14ac:dyDescent="0.25">
      <c r="A191" s="68"/>
      <c r="B191" s="69" t="s">
        <v>406</v>
      </c>
      <c r="C191" s="70" t="s">
        <v>503</v>
      </c>
      <c r="D191" s="70" t="s">
        <v>81</v>
      </c>
      <c r="E191" s="71">
        <v>13</v>
      </c>
      <c r="F191" s="71">
        <f>235/E191</f>
        <v>18.076923076923077</v>
      </c>
      <c r="G191" s="71" t="s">
        <v>466</v>
      </c>
      <c r="H191" s="72">
        <f>VLOOKUP($B191,Players!$A$2:$I$299,9,0)</f>
        <v>2000</v>
      </c>
      <c r="I191" s="71" t="e">
        <f>VLOOKUP($B191,Model!$A$6:$G$145,7,0)</f>
        <v>#N/A</v>
      </c>
      <c r="J191" s="72" t="e">
        <f>VLOOKUP($B191,Model!$A$6:$G$145,5,0)</f>
        <v>#N/A</v>
      </c>
      <c r="K191" s="73"/>
    </row>
    <row r="192" spans="1:11" ht="18" customHeight="1" x14ac:dyDescent="0.25">
      <c r="A192" s="68"/>
      <c r="B192" s="69" t="s">
        <v>375</v>
      </c>
      <c r="C192" s="70" t="s">
        <v>376</v>
      </c>
      <c r="D192" s="70" t="s">
        <v>63</v>
      </c>
      <c r="E192" s="71">
        <v>10</v>
      </c>
      <c r="F192" s="71">
        <f>235/E192</f>
        <v>23.5</v>
      </c>
      <c r="G192" s="71" t="s">
        <v>466</v>
      </c>
      <c r="H192" s="72">
        <f>VLOOKUP($B192,Players!$A$2:$I$299,9,0)</f>
        <v>2500</v>
      </c>
      <c r="I192" s="71" t="e">
        <f>VLOOKUP($B192,Model!$A$6:$G$145,7,0)</f>
        <v>#N/A</v>
      </c>
      <c r="J192" s="71" t="e">
        <f>VLOOKUP($B192,Model!$A$6:$G$145,5,0)</f>
        <v>#N/A</v>
      </c>
      <c r="K192" s="73"/>
    </row>
    <row r="193" spans="1:11" ht="18" customHeight="1" x14ac:dyDescent="0.25">
      <c r="A193" s="68"/>
      <c r="B193" s="69" t="s">
        <v>210</v>
      </c>
      <c r="C193" s="75" t="s">
        <v>211</v>
      </c>
      <c r="D193" s="74" t="s">
        <v>125</v>
      </c>
      <c r="E193" s="71">
        <v>4</v>
      </c>
      <c r="F193" s="71">
        <f>235/E193</f>
        <v>58.75</v>
      </c>
      <c r="G193" s="71" t="s">
        <v>466</v>
      </c>
      <c r="H193" s="72">
        <f>VLOOKUP($B193,Players!$A$2:$I$299,9,0)</f>
        <v>9500</v>
      </c>
      <c r="I193" s="71" t="e">
        <f>VLOOKUP($B193,Model!$A$6:$G$145,7,0)</f>
        <v>#N/A</v>
      </c>
      <c r="J193" s="71" t="e">
        <f>VLOOKUP($B193,Model!$A$6:$G$145,5,0)</f>
        <v>#N/A</v>
      </c>
      <c r="K193" s="73"/>
    </row>
    <row r="194" spans="1:11" ht="18" customHeight="1" x14ac:dyDescent="0.25">
      <c r="A194" s="68"/>
      <c r="B194" s="69" t="s">
        <v>210</v>
      </c>
      <c r="C194" s="75" t="s">
        <v>211</v>
      </c>
      <c r="D194" s="71" t="s">
        <v>112</v>
      </c>
      <c r="E194" s="71">
        <v>7</v>
      </c>
      <c r="F194" s="71">
        <f>235/E194</f>
        <v>33.571428571428569</v>
      </c>
      <c r="G194" s="71" t="s">
        <v>466</v>
      </c>
      <c r="H194" s="72">
        <f>VLOOKUP($B194,Players!$A$2:$I$299,9,0)</f>
        <v>9500</v>
      </c>
      <c r="I194" s="71" t="e">
        <f>VLOOKUP($B194,Model!$A$6:$G$145,7,0)</f>
        <v>#N/A</v>
      </c>
      <c r="J194" s="71" t="e">
        <f>VLOOKUP($B194,Model!$A$6:$G$145,5,0)</f>
        <v>#N/A</v>
      </c>
      <c r="K194" s="73"/>
    </row>
    <row r="195" spans="1:11" ht="18.600000000000001" customHeight="1" x14ac:dyDescent="0.25">
      <c r="A195" s="68"/>
      <c r="B195" s="69" t="s">
        <v>76</v>
      </c>
      <c r="C195" s="70" t="s">
        <v>77</v>
      </c>
      <c r="D195" s="74" t="s">
        <v>81</v>
      </c>
      <c r="E195" s="71">
        <v>5</v>
      </c>
      <c r="F195" s="71">
        <f>77/E195</f>
        <v>15.4</v>
      </c>
      <c r="G195" s="71" t="s">
        <v>469</v>
      </c>
      <c r="H195" s="72">
        <f>VLOOKUP($B195,Players!$A$2:$I$299,9,0)</f>
        <v>6000</v>
      </c>
      <c r="I195" s="71" t="e">
        <f>VLOOKUP($B195,Model!$A$6:$G$145,7,0)</f>
        <v>#N/A</v>
      </c>
      <c r="J195" s="72" t="e">
        <f>VLOOKUP($B195,Model!$A$6:$G$145,5,0)</f>
        <v>#N/A</v>
      </c>
      <c r="K195" s="73"/>
    </row>
    <row r="196" spans="1:11" ht="18" customHeight="1" x14ac:dyDescent="0.25">
      <c r="A196" s="68"/>
      <c r="B196" s="76" t="s">
        <v>76</v>
      </c>
      <c r="C196" s="74" t="s">
        <v>77</v>
      </c>
      <c r="D196" s="74" t="s">
        <v>115</v>
      </c>
      <c r="E196" s="71">
        <v>2</v>
      </c>
      <c r="F196" s="71">
        <f>77/E196</f>
        <v>38.5</v>
      </c>
      <c r="G196" s="71" t="s">
        <v>469</v>
      </c>
      <c r="H196" s="72">
        <f>VLOOKUP($B196,Players!$A$2:$I$299,9,0)</f>
        <v>6000</v>
      </c>
      <c r="I196" s="71" t="e">
        <f>VLOOKUP($B196,Model!$A$6:$G$145,7,0)</f>
        <v>#N/A</v>
      </c>
      <c r="J196" s="72" t="e">
        <f>VLOOKUP($B196,Model!$A$6:$G$145,5,0)</f>
        <v>#N/A</v>
      </c>
      <c r="K196" s="73"/>
    </row>
    <row r="197" spans="1:11" ht="18" customHeight="1" x14ac:dyDescent="0.25">
      <c r="A197" s="68"/>
      <c r="B197" s="69" t="s">
        <v>266</v>
      </c>
      <c r="C197" s="70" t="s">
        <v>267</v>
      </c>
      <c r="D197" s="70" t="s">
        <v>81</v>
      </c>
      <c r="E197" s="71">
        <v>4</v>
      </c>
      <c r="F197" s="71">
        <f t="shared" ref="F197:F208" si="10">235/E197</f>
        <v>58.75</v>
      </c>
      <c r="G197" s="71" t="s">
        <v>466</v>
      </c>
      <c r="H197" s="72">
        <f>VLOOKUP($B197,Players!$A$2:$I$299,9,0)</f>
        <v>6500</v>
      </c>
      <c r="I197" s="71" t="e">
        <f>VLOOKUP($B197,Model!$A$6:$G$145,7,0)</f>
        <v>#N/A</v>
      </c>
      <c r="J197" s="71" t="e">
        <f>VLOOKUP($B197,Model!$A$6:$G$145,5,0)</f>
        <v>#N/A</v>
      </c>
      <c r="K197" s="73"/>
    </row>
    <row r="198" spans="1:11" ht="18" customHeight="1" x14ac:dyDescent="0.25">
      <c r="A198" s="68"/>
      <c r="B198" s="75" t="s">
        <v>175</v>
      </c>
      <c r="C198" s="74" t="s">
        <v>176</v>
      </c>
      <c r="D198" s="70" t="s">
        <v>97</v>
      </c>
      <c r="E198" s="71">
        <v>11</v>
      </c>
      <c r="F198" s="71">
        <f t="shared" si="10"/>
        <v>21.363636363636363</v>
      </c>
      <c r="G198" s="71" t="s">
        <v>466</v>
      </c>
      <c r="H198" s="72">
        <f>VLOOKUP($B198,Players!$A$2:$I$299,9,0)</f>
        <v>24000</v>
      </c>
      <c r="I198" s="71" t="e">
        <f>VLOOKUP($B198,Model!$A$6:$G$145,7,0)</f>
        <v>#N/A</v>
      </c>
      <c r="J198" s="71" t="e">
        <f>VLOOKUP($B198,Model!$A$6:$G$145,5,0)</f>
        <v>#N/A</v>
      </c>
      <c r="K198" s="73"/>
    </row>
    <row r="199" spans="1:11" ht="18" customHeight="1" x14ac:dyDescent="0.25">
      <c r="A199" s="68"/>
      <c r="B199" s="75" t="s">
        <v>175</v>
      </c>
      <c r="C199" s="70" t="s">
        <v>176</v>
      </c>
      <c r="D199" s="74" t="s">
        <v>355</v>
      </c>
      <c r="E199" s="71">
        <v>2</v>
      </c>
      <c r="F199" s="71">
        <f t="shared" si="10"/>
        <v>117.5</v>
      </c>
      <c r="G199" s="71" t="s">
        <v>466</v>
      </c>
      <c r="H199" s="72">
        <f>VLOOKUP($B199,Players!$A$2:$I$299,9,0)</f>
        <v>24000</v>
      </c>
      <c r="I199" s="71" t="e">
        <f>VLOOKUP($B199,Model!$A$6:$G$145,7,0)</f>
        <v>#N/A</v>
      </c>
      <c r="J199" s="71" t="e">
        <f>VLOOKUP($B199,Model!$A$6:$G$145,5,0)</f>
        <v>#N/A</v>
      </c>
      <c r="K199" s="73"/>
    </row>
    <row r="200" spans="1:11" ht="18" customHeight="1" x14ac:dyDescent="0.25">
      <c r="A200" s="68"/>
      <c r="B200" s="69" t="s">
        <v>175</v>
      </c>
      <c r="C200" s="74" t="s">
        <v>176</v>
      </c>
      <c r="D200" s="70" t="s">
        <v>106</v>
      </c>
      <c r="E200" s="71">
        <v>3</v>
      </c>
      <c r="F200" s="71">
        <f t="shared" si="10"/>
        <v>78.333333333333329</v>
      </c>
      <c r="G200" s="71" t="s">
        <v>466</v>
      </c>
      <c r="H200" s="72">
        <f>VLOOKUP($B200,Players!$A$2:$I$299,9,0)</f>
        <v>24000</v>
      </c>
      <c r="I200" s="71" t="e">
        <f>VLOOKUP($B200,Model!$A$6:$G$145,7,0)</f>
        <v>#N/A</v>
      </c>
      <c r="J200" s="71" t="e">
        <f>VLOOKUP($B200,Model!$A$6:$G$145,5,0)</f>
        <v>#N/A</v>
      </c>
      <c r="K200" s="73"/>
    </row>
    <row r="201" spans="1:11" ht="18" customHeight="1" x14ac:dyDescent="0.25">
      <c r="A201" s="68"/>
      <c r="B201" s="69" t="s">
        <v>175</v>
      </c>
      <c r="C201" s="70" t="s">
        <v>176</v>
      </c>
      <c r="D201" s="74" t="s">
        <v>314</v>
      </c>
      <c r="E201" s="77">
        <v>7</v>
      </c>
      <c r="F201" s="71">
        <f t="shared" si="10"/>
        <v>33.571428571428569</v>
      </c>
      <c r="G201" s="71" t="s">
        <v>466</v>
      </c>
      <c r="H201" s="72">
        <f>VLOOKUP($B201,Players!$A$2:$I$299,9,0)</f>
        <v>24000</v>
      </c>
      <c r="I201" s="71" t="e">
        <f>VLOOKUP($B201,Model!$A$6:$G$145,7,0)</f>
        <v>#N/A</v>
      </c>
      <c r="J201" s="71" t="e">
        <f>VLOOKUP($B201,Model!$A$6:$G$145,5,0)</f>
        <v>#N/A</v>
      </c>
      <c r="K201" s="73"/>
    </row>
    <row r="202" spans="1:11" ht="18" customHeight="1" x14ac:dyDescent="0.25">
      <c r="A202" s="68"/>
      <c r="B202" s="69" t="s">
        <v>197</v>
      </c>
      <c r="C202" s="70" t="s">
        <v>198</v>
      </c>
      <c r="D202" s="70" t="s">
        <v>199</v>
      </c>
      <c r="E202" s="71">
        <v>2</v>
      </c>
      <c r="F202" s="71">
        <f t="shared" si="10"/>
        <v>117.5</v>
      </c>
      <c r="G202" s="71" t="s">
        <v>466</v>
      </c>
      <c r="H202" s="72">
        <f>VLOOKUP($B202,Players!$A$2:$I$299,9,0)</f>
        <v>13000</v>
      </c>
      <c r="I202" s="71" t="e">
        <f>VLOOKUP($B202,Model!$A$6:$G$145,7,0)</f>
        <v>#N/A</v>
      </c>
      <c r="J202" s="71" t="e">
        <f>VLOOKUP($B202,Model!$A$6:$G$145,5,0)</f>
        <v>#N/A</v>
      </c>
      <c r="K202" s="73"/>
    </row>
    <row r="203" spans="1:11" ht="18" customHeight="1" x14ac:dyDescent="0.25">
      <c r="A203" s="68"/>
      <c r="B203" s="69" t="s">
        <v>257</v>
      </c>
      <c r="C203" s="70" t="s">
        <v>504</v>
      </c>
      <c r="D203" s="74" t="s">
        <v>125</v>
      </c>
      <c r="E203" s="71">
        <v>5</v>
      </c>
      <c r="F203" s="71">
        <f t="shared" si="10"/>
        <v>47</v>
      </c>
      <c r="G203" s="71" t="s">
        <v>466</v>
      </c>
      <c r="H203" s="72">
        <f>VLOOKUP($B203,Players!$A$2:$I$299,9,0)</f>
        <v>6500</v>
      </c>
      <c r="I203" s="71" t="e">
        <f>VLOOKUP($B203,Model!$A$6:$G$145,7,0)</f>
        <v>#N/A</v>
      </c>
      <c r="J203" s="72" t="e">
        <f>VLOOKUP($B203,Model!$A$6:$G$145,5,0)</f>
        <v>#N/A</v>
      </c>
      <c r="K203" s="73"/>
    </row>
    <row r="204" spans="1:11" ht="18" customHeight="1" x14ac:dyDescent="0.25">
      <c r="A204" s="68"/>
      <c r="B204" s="69" t="s">
        <v>257</v>
      </c>
      <c r="C204" s="70" t="s">
        <v>504</v>
      </c>
      <c r="D204" s="70" t="s">
        <v>115</v>
      </c>
      <c r="E204" s="71">
        <v>17</v>
      </c>
      <c r="F204" s="71">
        <f t="shared" si="10"/>
        <v>13.823529411764707</v>
      </c>
      <c r="G204" s="71" t="s">
        <v>466</v>
      </c>
      <c r="H204" s="72">
        <f>VLOOKUP($B204,Players!$A$2:$I$299,9,0)</f>
        <v>6500</v>
      </c>
      <c r="I204" s="71" t="e">
        <f>VLOOKUP($B204,Model!$A$6:$G$145,7,0)</f>
        <v>#N/A</v>
      </c>
      <c r="J204" s="72" t="e">
        <f>VLOOKUP($B204,Model!$A$6:$G$145,5,0)</f>
        <v>#N/A</v>
      </c>
      <c r="K204" s="73"/>
    </row>
    <row r="205" spans="1:11" ht="18" customHeight="1" x14ac:dyDescent="0.25">
      <c r="A205" s="68"/>
      <c r="B205" s="75" t="s">
        <v>439</v>
      </c>
      <c r="C205" s="70" t="s">
        <v>440</v>
      </c>
      <c r="D205" s="74" t="s">
        <v>355</v>
      </c>
      <c r="E205" s="71">
        <v>19</v>
      </c>
      <c r="F205" s="71">
        <f t="shared" si="10"/>
        <v>12.368421052631579</v>
      </c>
      <c r="G205" s="71" t="s">
        <v>466</v>
      </c>
      <c r="H205" s="72">
        <f>VLOOKUP($B205,Players!$A$2:$I$299,9,0)</f>
        <v>1500</v>
      </c>
      <c r="I205" s="71" t="e">
        <f>VLOOKUP($B205,Model!$A$6:$G$145,7,0)</f>
        <v>#N/A</v>
      </c>
      <c r="J205" s="71" t="e">
        <f>VLOOKUP($B205,Model!$A$6:$G$145,5,0)</f>
        <v>#N/A</v>
      </c>
      <c r="K205" s="73"/>
    </row>
    <row r="206" spans="1:11" ht="18" customHeight="1" x14ac:dyDescent="0.25">
      <c r="A206" s="68"/>
      <c r="B206" s="69" t="s">
        <v>358</v>
      </c>
      <c r="C206" s="70" t="s">
        <v>359</v>
      </c>
      <c r="D206" s="74" t="s">
        <v>314</v>
      </c>
      <c r="E206" s="77">
        <v>5</v>
      </c>
      <c r="F206" s="71">
        <f t="shared" si="10"/>
        <v>47</v>
      </c>
      <c r="G206" s="71" t="s">
        <v>466</v>
      </c>
      <c r="H206" s="72">
        <f>VLOOKUP($B206,Players!$A$2:$I$299,9,0)</f>
        <v>2500</v>
      </c>
      <c r="I206" s="71" t="e">
        <f>VLOOKUP($B206,Model!$A$6:$G$145,7,0)</f>
        <v>#N/A</v>
      </c>
      <c r="J206" s="71" t="e">
        <f>VLOOKUP($B206,Model!$A$6:$G$145,5,0)</f>
        <v>#N/A</v>
      </c>
      <c r="K206" s="73"/>
    </row>
    <row r="207" spans="1:11" ht="18" customHeight="1" x14ac:dyDescent="0.25">
      <c r="A207" s="68"/>
      <c r="B207" s="75" t="s">
        <v>326</v>
      </c>
      <c r="C207" s="70" t="s">
        <v>327</v>
      </c>
      <c r="D207" s="74" t="s">
        <v>355</v>
      </c>
      <c r="E207" s="71">
        <v>14</v>
      </c>
      <c r="F207" s="71">
        <f t="shared" si="10"/>
        <v>16.785714285714285</v>
      </c>
      <c r="G207" s="71" t="s">
        <v>466</v>
      </c>
      <c r="H207" s="72">
        <f>VLOOKUP($B207,Players!$A$2:$I$299,9,0)</f>
        <v>3000</v>
      </c>
      <c r="I207" s="71" t="e">
        <f>VLOOKUP($B207,Model!$A$6:$G$145,7,0)</f>
        <v>#N/A</v>
      </c>
      <c r="J207" s="71" t="e">
        <f>VLOOKUP($B207,Model!$A$6:$G$145,5,0)</f>
        <v>#N/A</v>
      </c>
      <c r="K207" s="73"/>
    </row>
    <row r="208" spans="1:11" ht="18.600000000000001" customHeight="1" x14ac:dyDescent="0.25">
      <c r="A208" s="68"/>
      <c r="B208" s="69" t="s">
        <v>326</v>
      </c>
      <c r="C208" s="70" t="s">
        <v>327</v>
      </c>
      <c r="D208" s="74" t="s">
        <v>125</v>
      </c>
      <c r="E208" s="71">
        <v>13</v>
      </c>
      <c r="F208" s="71">
        <f t="shared" si="10"/>
        <v>18.076923076923077</v>
      </c>
      <c r="G208" s="71" t="s">
        <v>466</v>
      </c>
      <c r="H208" s="72">
        <f>VLOOKUP($B208,Players!$A$2:$I$299,9,0)</f>
        <v>3000</v>
      </c>
      <c r="I208" s="71" t="e">
        <f>VLOOKUP($B208,Model!$A$6:$G$145,7,0)</f>
        <v>#N/A</v>
      </c>
      <c r="J208" s="71" t="e">
        <f>VLOOKUP($B208,Model!$A$6:$G$145,5,0)</f>
        <v>#N/A</v>
      </c>
      <c r="K208" s="73"/>
    </row>
    <row r="209" spans="1:11" ht="18" customHeight="1" x14ac:dyDescent="0.25">
      <c r="A209" s="68"/>
      <c r="B209" s="75" t="s">
        <v>204</v>
      </c>
      <c r="C209" s="70" t="s">
        <v>205</v>
      </c>
      <c r="D209" s="74" t="s">
        <v>355</v>
      </c>
      <c r="E209" s="70">
        <v>1</v>
      </c>
      <c r="F209" s="71">
        <f>77/E209</f>
        <v>77</v>
      </c>
      <c r="G209" s="71" t="s">
        <v>469</v>
      </c>
      <c r="H209" s="72">
        <f>VLOOKUP($B209,Players!$A$2:$I$299,9,0)</f>
        <v>11000</v>
      </c>
      <c r="I209" s="71" t="e">
        <f>VLOOKUP($B209,Model!$A$6:$G$145,7,0)</f>
        <v>#N/A</v>
      </c>
      <c r="J209" s="71" t="e">
        <f>VLOOKUP($B209,Model!$A$6:$G$145,5,0)</f>
        <v>#N/A</v>
      </c>
      <c r="K209" s="73"/>
    </row>
    <row r="210" spans="1:11" ht="18" customHeight="1" x14ac:dyDescent="0.25">
      <c r="A210" s="68"/>
      <c r="B210" s="75" t="s">
        <v>204</v>
      </c>
      <c r="C210" s="70" t="s">
        <v>205</v>
      </c>
      <c r="D210" s="76" t="s">
        <v>84</v>
      </c>
      <c r="E210" s="71">
        <v>3</v>
      </c>
      <c r="F210" s="71">
        <f>77/E210</f>
        <v>25.666666666666668</v>
      </c>
      <c r="G210" s="71" t="s">
        <v>469</v>
      </c>
      <c r="H210" s="72">
        <f>VLOOKUP($B210,Players!$A$2:$I$299,9,0)</f>
        <v>11000</v>
      </c>
      <c r="I210" s="71" t="e">
        <f>VLOOKUP($B210,Model!$A$6:$G$145,7,0)</f>
        <v>#N/A</v>
      </c>
      <c r="J210" s="71" t="e">
        <f>VLOOKUP($B210,Model!$A$6:$G$145,5,0)</f>
        <v>#N/A</v>
      </c>
      <c r="K210" s="73"/>
    </row>
    <row r="211" spans="1:11" ht="18" customHeight="1" x14ac:dyDescent="0.25">
      <c r="A211" s="68"/>
      <c r="B211" s="69" t="s">
        <v>441</v>
      </c>
      <c r="C211" s="70" t="s">
        <v>505</v>
      </c>
      <c r="D211" s="70" t="s">
        <v>106</v>
      </c>
      <c r="E211" s="71">
        <v>18</v>
      </c>
      <c r="F211" s="71">
        <f t="shared" ref="F211:F220" si="11">235/E211</f>
        <v>13.055555555555555</v>
      </c>
      <c r="G211" s="71" t="s">
        <v>466</v>
      </c>
      <c r="H211" s="72">
        <f>VLOOKUP($B211,Players!$A$2:$I$299,9,0)</f>
        <v>1500</v>
      </c>
      <c r="I211" s="71" t="e">
        <f>VLOOKUP($B211,Model!$A$6:$G$145,7,0)</f>
        <v>#N/A</v>
      </c>
      <c r="J211" s="71" t="e">
        <f>VLOOKUP($B211,Model!$A$6:$G$145,5,0)</f>
        <v>#N/A</v>
      </c>
      <c r="K211" s="73"/>
    </row>
    <row r="212" spans="1:11" ht="18" customHeight="1" x14ac:dyDescent="0.25">
      <c r="A212" s="68"/>
      <c r="B212" s="75" t="s">
        <v>337</v>
      </c>
      <c r="C212" s="74" t="s">
        <v>338</v>
      </c>
      <c r="D212" s="70" t="s">
        <v>97</v>
      </c>
      <c r="E212" s="71">
        <v>8</v>
      </c>
      <c r="F212" s="71">
        <f t="shared" si="11"/>
        <v>29.375</v>
      </c>
      <c r="G212" s="71" t="s">
        <v>466</v>
      </c>
      <c r="H212" s="72">
        <f>VLOOKUP($B212,Players!$A$2:$I$299,9,0)</f>
        <v>3000</v>
      </c>
      <c r="I212" s="71" t="e">
        <f>VLOOKUP($B212,Model!$A$6:$G$145,7,0)</f>
        <v>#N/A</v>
      </c>
      <c r="J212" s="71" t="e">
        <f>VLOOKUP($B212,Model!$A$6:$G$145,5,0)</f>
        <v>#N/A</v>
      </c>
      <c r="K212" s="73"/>
    </row>
    <row r="213" spans="1:11" ht="18" customHeight="1" x14ac:dyDescent="0.25">
      <c r="A213" s="68"/>
      <c r="B213" s="75" t="s">
        <v>213</v>
      </c>
      <c r="C213" s="74" t="s">
        <v>214</v>
      </c>
      <c r="D213" s="70" t="s">
        <v>97</v>
      </c>
      <c r="E213" s="71">
        <v>10</v>
      </c>
      <c r="F213" s="71">
        <f t="shared" si="11"/>
        <v>23.5</v>
      </c>
      <c r="G213" s="71" t="s">
        <v>466</v>
      </c>
      <c r="H213" s="72">
        <f>VLOOKUP($B213,Players!$A$2:$I$299,9,0)</f>
        <v>9500</v>
      </c>
      <c r="I213" s="71" t="e">
        <f>VLOOKUP($B213,Model!$A$6:$G$145,7,0)</f>
        <v>#N/A</v>
      </c>
      <c r="J213" s="71" t="e">
        <f>VLOOKUP($B213,Model!$A$6:$G$145,5,0)</f>
        <v>#N/A</v>
      </c>
      <c r="K213" s="73"/>
    </row>
    <row r="214" spans="1:11" ht="18" customHeight="1" x14ac:dyDescent="0.25">
      <c r="A214" s="68"/>
      <c r="B214" s="75" t="s">
        <v>213</v>
      </c>
      <c r="C214" s="70" t="s">
        <v>214</v>
      </c>
      <c r="D214" s="74" t="s">
        <v>355</v>
      </c>
      <c r="E214" s="71">
        <v>7</v>
      </c>
      <c r="F214" s="71">
        <f t="shared" si="11"/>
        <v>33.571428571428569</v>
      </c>
      <c r="G214" s="71" t="s">
        <v>466</v>
      </c>
      <c r="H214" s="72">
        <f>VLOOKUP($B214,Players!$A$2:$I$299,9,0)</f>
        <v>9500</v>
      </c>
      <c r="I214" s="71" t="e">
        <f>VLOOKUP($B214,Model!$A$6:$G$145,7,0)</f>
        <v>#N/A</v>
      </c>
      <c r="J214" s="71" t="e">
        <f>VLOOKUP($B214,Model!$A$6:$G$145,5,0)</f>
        <v>#N/A</v>
      </c>
      <c r="K214" s="73"/>
    </row>
    <row r="215" spans="1:11" ht="18" customHeight="1" x14ac:dyDescent="0.25">
      <c r="A215" s="68"/>
      <c r="B215" s="69" t="s">
        <v>213</v>
      </c>
      <c r="C215" s="89" t="s">
        <v>214</v>
      </c>
      <c r="D215" s="71" t="s">
        <v>81</v>
      </c>
      <c r="E215" s="71">
        <v>20</v>
      </c>
      <c r="F215" s="71">
        <f t="shared" si="11"/>
        <v>11.75</v>
      </c>
      <c r="G215" s="71" t="s">
        <v>466</v>
      </c>
      <c r="H215" s="72">
        <f>VLOOKUP($B215,Players!$A$2:$I$299,9,0)</f>
        <v>9500</v>
      </c>
      <c r="I215" s="71" t="e">
        <f>VLOOKUP($B215,Model!$A$6:$G$145,7,0)</f>
        <v>#N/A</v>
      </c>
      <c r="J215" s="72" t="e">
        <f>VLOOKUP($B215,Model!$A$6:$G$145,5,0)</f>
        <v>#N/A</v>
      </c>
      <c r="K215" s="73"/>
    </row>
    <row r="216" spans="1:11" ht="18" customHeight="1" x14ac:dyDescent="0.25">
      <c r="A216" s="68"/>
      <c r="B216" s="69" t="s">
        <v>213</v>
      </c>
      <c r="C216" s="70" t="s">
        <v>214</v>
      </c>
      <c r="D216" s="70" t="s">
        <v>199</v>
      </c>
      <c r="E216" s="71">
        <v>10</v>
      </c>
      <c r="F216" s="71">
        <f t="shared" si="11"/>
        <v>23.5</v>
      </c>
      <c r="G216" s="71" t="s">
        <v>466</v>
      </c>
      <c r="H216" s="72">
        <f>VLOOKUP($B216,Players!$A$2:$I$299,9,0)</f>
        <v>9500</v>
      </c>
      <c r="I216" s="71" t="e">
        <f>VLOOKUP($B216,Model!$A$6:$G$145,7,0)</f>
        <v>#N/A</v>
      </c>
      <c r="J216" s="71" t="e">
        <f>VLOOKUP($B216,Model!$A$6:$G$145,5,0)</f>
        <v>#N/A</v>
      </c>
      <c r="K216" s="73"/>
    </row>
    <row r="217" spans="1:11" ht="18" customHeight="1" x14ac:dyDescent="0.25">
      <c r="A217" s="68"/>
      <c r="B217" s="69" t="s">
        <v>431</v>
      </c>
      <c r="C217" s="74" t="s">
        <v>506</v>
      </c>
      <c r="D217" s="70" t="s">
        <v>115</v>
      </c>
      <c r="E217" s="71">
        <v>15</v>
      </c>
      <c r="F217" s="71">
        <f t="shared" si="11"/>
        <v>15.666666666666666</v>
      </c>
      <c r="G217" s="71" t="s">
        <v>466</v>
      </c>
      <c r="H217" s="72">
        <f>VLOOKUP($B217,Players!$A$2:$I$299,9,0)</f>
        <v>1500</v>
      </c>
      <c r="I217" s="71" t="e">
        <f>VLOOKUP($B217,Model!$A$6:$G$145,7,0)</f>
        <v>#N/A</v>
      </c>
      <c r="J217" s="72" t="e">
        <f>VLOOKUP($B217,Model!$A$6:$G$145,5,0)</f>
        <v>#N/A</v>
      </c>
      <c r="K217" s="73"/>
    </row>
    <row r="218" spans="1:11" ht="18" customHeight="1" x14ac:dyDescent="0.25">
      <c r="A218" s="68"/>
      <c r="B218" s="69" t="s">
        <v>233</v>
      </c>
      <c r="C218" s="70" t="s">
        <v>234</v>
      </c>
      <c r="D218" s="74" t="s">
        <v>125</v>
      </c>
      <c r="E218" s="71">
        <v>8</v>
      </c>
      <c r="F218" s="71">
        <f t="shared" si="11"/>
        <v>29.375</v>
      </c>
      <c r="G218" s="71" t="s">
        <v>466</v>
      </c>
      <c r="H218" s="72">
        <f>VLOOKUP($B218,Players!$A$2:$I$299,9,0)</f>
        <v>8000</v>
      </c>
      <c r="I218" s="71" t="e">
        <f>VLOOKUP($B218,Model!$A$6:$G$145,7,0)</f>
        <v>#N/A</v>
      </c>
      <c r="J218" s="71" t="e">
        <f>VLOOKUP($B218,Model!$A$6:$G$145,5,0)</f>
        <v>#N/A</v>
      </c>
      <c r="K218" s="73"/>
    </row>
    <row r="219" spans="1:11" ht="18" customHeight="1" x14ac:dyDescent="0.25">
      <c r="A219" s="68"/>
      <c r="B219" s="69" t="s">
        <v>233</v>
      </c>
      <c r="C219" s="74" t="s">
        <v>507</v>
      </c>
      <c r="D219" s="70" t="s">
        <v>106</v>
      </c>
      <c r="E219" s="71">
        <v>14</v>
      </c>
      <c r="F219" s="71">
        <f t="shared" si="11"/>
        <v>16.785714285714285</v>
      </c>
      <c r="G219" s="71" t="s">
        <v>466</v>
      </c>
      <c r="H219" s="72">
        <f>VLOOKUP($B219,Players!$A$2:$I$299,9,0)</f>
        <v>8000</v>
      </c>
      <c r="I219" s="71" t="e">
        <f>VLOOKUP($B219,Model!$A$6:$G$145,7,0)</f>
        <v>#N/A</v>
      </c>
      <c r="J219" s="71" t="e">
        <f>VLOOKUP($B219,Model!$A$6:$G$145,5,0)</f>
        <v>#N/A</v>
      </c>
      <c r="K219" s="73"/>
    </row>
    <row r="220" spans="1:11" ht="18" customHeight="1" x14ac:dyDescent="0.25">
      <c r="A220" s="68"/>
      <c r="B220" s="69" t="s">
        <v>233</v>
      </c>
      <c r="C220" s="70" t="s">
        <v>234</v>
      </c>
      <c r="D220" s="70" t="s">
        <v>199</v>
      </c>
      <c r="E220" s="71">
        <v>8</v>
      </c>
      <c r="F220" s="71">
        <f t="shared" si="11"/>
        <v>29.375</v>
      </c>
      <c r="G220" s="71" t="s">
        <v>466</v>
      </c>
      <c r="H220" s="72">
        <f>VLOOKUP($B220,Players!$A$2:$I$299,9,0)</f>
        <v>8000</v>
      </c>
      <c r="I220" s="71" t="e">
        <f>VLOOKUP($B220,Model!$A$6:$G$145,7,0)</f>
        <v>#N/A</v>
      </c>
      <c r="J220" s="71" t="e">
        <f>VLOOKUP($B220,Model!$A$6:$G$145,5,0)</f>
        <v>#N/A</v>
      </c>
      <c r="K220" s="73"/>
    </row>
    <row r="221" spans="1:11" ht="18" customHeight="1" x14ac:dyDescent="0.25">
      <c r="A221" s="68"/>
      <c r="B221" s="69" t="s">
        <v>415</v>
      </c>
      <c r="C221" s="76" t="s">
        <v>416</v>
      </c>
      <c r="D221" s="70" t="s">
        <v>97</v>
      </c>
      <c r="E221" s="71">
        <v>4</v>
      </c>
      <c r="F221" s="71">
        <f>77/E221</f>
        <v>19.25</v>
      </c>
      <c r="G221" s="71" t="s">
        <v>469</v>
      </c>
      <c r="H221" s="72">
        <f>VLOOKUP($B221,Players!$A$2:$I$299,9,0)</f>
        <v>2000</v>
      </c>
      <c r="I221" s="71" t="e">
        <f>VLOOKUP($B221,Model!$A$6:$G$145,7,0)</f>
        <v>#N/A</v>
      </c>
      <c r="J221" s="71" t="e">
        <f>VLOOKUP($B221,Model!$A$6:$G$145,5,0)</f>
        <v>#N/A</v>
      </c>
      <c r="K221" s="73"/>
    </row>
    <row r="222" spans="1:11" ht="18" customHeight="1" x14ac:dyDescent="0.25">
      <c r="A222" s="68"/>
      <c r="B222" s="75" t="s">
        <v>133</v>
      </c>
      <c r="C222" s="70" t="s">
        <v>508</v>
      </c>
      <c r="D222" s="74" t="s">
        <v>355</v>
      </c>
      <c r="E222" s="71">
        <v>17</v>
      </c>
      <c r="F222" s="71">
        <f t="shared" ref="F222:F228" si="12">235/E222</f>
        <v>13.823529411764707</v>
      </c>
      <c r="G222" s="71" t="s">
        <v>466</v>
      </c>
      <c r="H222" s="72">
        <f>VLOOKUP($B222,Players!$A$2:$I$299,9,0)</f>
        <v>58500</v>
      </c>
      <c r="I222" s="71" t="e">
        <f>VLOOKUP($B222,Model!$A$6:$G$145,7,0)</f>
        <v>#N/A</v>
      </c>
      <c r="J222" s="71" t="e">
        <f>VLOOKUP($B222,Model!$A$6:$G$145,5,0)</f>
        <v>#N/A</v>
      </c>
      <c r="K222" s="73"/>
    </row>
    <row r="223" spans="1:11" ht="18" customHeight="1" x14ac:dyDescent="0.25">
      <c r="A223" s="68"/>
      <c r="B223" s="75" t="s">
        <v>133</v>
      </c>
      <c r="C223" s="70" t="s">
        <v>508</v>
      </c>
      <c r="D223" s="70" t="s">
        <v>63</v>
      </c>
      <c r="E223" s="71">
        <v>1</v>
      </c>
      <c r="F223" s="71">
        <f t="shared" si="12"/>
        <v>235</v>
      </c>
      <c r="G223" s="71" t="s">
        <v>466</v>
      </c>
      <c r="H223" s="72">
        <f>VLOOKUP($B223,Players!$A$2:$I$299,9,0)</f>
        <v>58500</v>
      </c>
      <c r="I223" s="71" t="e">
        <f>VLOOKUP($B223,Model!$A$6:$G$145,7,0)</f>
        <v>#N/A</v>
      </c>
      <c r="J223" s="71" t="e">
        <f>VLOOKUP($B223,Model!$A$6:$G$145,5,0)</f>
        <v>#N/A</v>
      </c>
      <c r="K223" s="73"/>
    </row>
    <row r="224" spans="1:11" ht="18" customHeight="1" x14ac:dyDescent="0.25">
      <c r="A224" s="68"/>
      <c r="B224" s="75" t="s">
        <v>133</v>
      </c>
      <c r="C224" s="70" t="s">
        <v>508</v>
      </c>
      <c r="D224" s="74" t="s">
        <v>286</v>
      </c>
      <c r="E224" s="71">
        <v>6</v>
      </c>
      <c r="F224" s="71">
        <f t="shared" si="12"/>
        <v>39.166666666666664</v>
      </c>
      <c r="G224" s="71" t="s">
        <v>466</v>
      </c>
      <c r="H224" s="72">
        <f>VLOOKUP($B224,Players!$A$2:$I$299,9,0)</f>
        <v>58500</v>
      </c>
      <c r="I224" s="71" t="e">
        <f>VLOOKUP($B224,Model!$A$6:$G$145,7,0)</f>
        <v>#N/A</v>
      </c>
      <c r="J224" s="71" t="e">
        <f>VLOOKUP($B224,Model!$A$6:$G$145,5,0)</f>
        <v>#N/A</v>
      </c>
      <c r="K224" s="73"/>
    </row>
    <row r="225" spans="1:11" ht="18" customHeight="1" x14ac:dyDescent="0.25">
      <c r="A225" s="68"/>
      <c r="B225" s="69" t="s">
        <v>133</v>
      </c>
      <c r="C225" s="70" t="s">
        <v>508</v>
      </c>
      <c r="D225" s="70" t="s">
        <v>106</v>
      </c>
      <c r="E225" s="71">
        <v>10</v>
      </c>
      <c r="F225" s="71">
        <f t="shared" si="12"/>
        <v>23.5</v>
      </c>
      <c r="G225" s="71" t="s">
        <v>466</v>
      </c>
      <c r="H225" s="72">
        <f>VLOOKUP($B225,Players!$A$2:$I$299,9,0)</f>
        <v>58500</v>
      </c>
      <c r="I225" s="71" t="e">
        <f>VLOOKUP($B225,Model!$A$6:$G$145,7,0)</f>
        <v>#N/A</v>
      </c>
      <c r="J225" s="71" t="e">
        <f>VLOOKUP($B225,Model!$A$6:$G$145,5,0)</f>
        <v>#N/A</v>
      </c>
      <c r="K225" s="73"/>
    </row>
    <row r="226" spans="1:11" ht="18" customHeight="1" x14ac:dyDescent="0.25">
      <c r="A226" s="68"/>
      <c r="B226" s="69" t="s">
        <v>133</v>
      </c>
      <c r="C226" s="70" t="s">
        <v>508</v>
      </c>
      <c r="D226" s="71" t="s">
        <v>112</v>
      </c>
      <c r="E226" s="71">
        <v>1</v>
      </c>
      <c r="F226" s="71">
        <f t="shared" si="12"/>
        <v>235</v>
      </c>
      <c r="G226" s="71" t="s">
        <v>466</v>
      </c>
      <c r="H226" s="72">
        <f>VLOOKUP($B226,Players!$A$2:$I$299,9,0)</f>
        <v>58500</v>
      </c>
      <c r="I226" s="71" t="e">
        <f>VLOOKUP($B226,Model!$A$6:$G$145,7,0)</f>
        <v>#N/A</v>
      </c>
      <c r="J226" s="71" t="e">
        <f>VLOOKUP($B226,Model!$A$6:$G$145,5,0)</f>
        <v>#N/A</v>
      </c>
      <c r="K226" s="73"/>
    </row>
    <row r="227" spans="1:11" ht="18" customHeight="1" x14ac:dyDescent="0.25">
      <c r="A227" s="68"/>
      <c r="B227" s="75" t="s">
        <v>70</v>
      </c>
      <c r="C227" s="70" t="s">
        <v>71</v>
      </c>
      <c r="D227" s="74" t="s">
        <v>355</v>
      </c>
      <c r="E227" s="71">
        <v>11</v>
      </c>
      <c r="F227" s="71">
        <f t="shared" si="12"/>
        <v>21.363636363636363</v>
      </c>
      <c r="G227" s="71" t="s">
        <v>466</v>
      </c>
      <c r="H227" s="72">
        <f>VLOOKUP($B227,Players!$A$2:$I$299,9,0)</f>
        <v>10500</v>
      </c>
      <c r="I227" s="71" t="e">
        <f>VLOOKUP($B227,Model!$A$6:$G$145,7,0)</f>
        <v>#N/A</v>
      </c>
      <c r="J227" s="72" t="e">
        <f>VLOOKUP($B227,Model!$A$6:$G$145,5,0)</f>
        <v>#N/A</v>
      </c>
      <c r="K227" s="73"/>
    </row>
    <row r="228" spans="1:11" ht="18" customHeight="1" x14ac:dyDescent="0.25">
      <c r="A228" s="68"/>
      <c r="B228" s="69" t="s">
        <v>70</v>
      </c>
      <c r="C228" s="74" t="s">
        <v>71</v>
      </c>
      <c r="D228" s="70" t="s">
        <v>115</v>
      </c>
      <c r="E228" s="71">
        <v>3</v>
      </c>
      <c r="F228" s="71">
        <f t="shared" si="12"/>
        <v>78.333333333333329</v>
      </c>
      <c r="G228" s="71" t="s">
        <v>466</v>
      </c>
      <c r="H228" s="72">
        <f>VLOOKUP($B228,Players!$A$2:$I$299,9,0)</f>
        <v>10500</v>
      </c>
      <c r="I228" s="71" t="e">
        <f>VLOOKUP($B228,Model!$A$6:$G$145,7,0)</f>
        <v>#N/A</v>
      </c>
      <c r="J228" s="72" t="e">
        <f>VLOOKUP($B228,Model!$A$6:$G$145,5,0)</f>
        <v>#N/A</v>
      </c>
      <c r="K228" s="73"/>
    </row>
    <row r="229" spans="1:11" ht="18" customHeight="1" x14ac:dyDescent="0.25">
      <c r="A229" s="68"/>
      <c r="B229" s="75" t="s">
        <v>384</v>
      </c>
      <c r="C229" s="70" t="s">
        <v>385</v>
      </c>
      <c r="D229" s="74" t="s">
        <v>355</v>
      </c>
      <c r="E229" s="70">
        <v>5</v>
      </c>
      <c r="F229" s="71">
        <f>77/E229</f>
        <v>15.4</v>
      </c>
      <c r="G229" s="71" t="s">
        <v>469</v>
      </c>
      <c r="H229" s="72">
        <f>VLOOKUP($B229,Players!$A$2:$I$299,9,0)</f>
        <v>2500</v>
      </c>
      <c r="I229" s="71" t="e">
        <f>VLOOKUP($B229,Model!$A$6:$G$145,7,0)</f>
        <v>#N/A</v>
      </c>
      <c r="J229" s="72" t="e">
        <f>VLOOKUP($B229,Model!$A$6:$G$145,5,0)</f>
        <v>#N/A</v>
      </c>
      <c r="K229" s="73"/>
    </row>
    <row r="230" spans="1:11" ht="18" customHeight="1" x14ac:dyDescent="0.25">
      <c r="A230" s="68"/>
      <c r="B230" s="75" t="s">
        <v>384</v>
      </c>
      <c r="C230" s="70" t="s">
        <v>385</v>
      </c>
      <c r="D230" s="76" t="s">
        <v>84</v>
      </c>
      <c r="E230" s="71">
        <v>10</v>
      </c>
      <c r="F230" s="71">
        <f>77/E230</f>
        <v>7.7</v>
      </c>
      <c r="G230" s="71" t="s">
        <v>469</v>
      </c>
      <c r="H230" s="72">
        <f>VLOOKUP($B230,Players!$A$2:$I$299,9,0)</f>
        <v>2500</v>
      </c>
      <c r="I230" s="71" t="e">
        <f>VLOOKUP($B230,Model!$A$6:$G$145,7,0)</f>
        <v>#N/A</v>
      </c>
      <c r="J230" s="72" t="e">
        <f>VLOOKUP($B230,Model!$A$6:$G$145,5,0)</f>
        <v>#N/A</v>
      </c>
      <c r="K230" s="73"/>
    </row>
    <row r="231" spans="1:11" ht="18" customHeight="1" x14ac:dyDescent="0.25">
      <c r="A231" s="68"/>
      <c r="B231" s="69" t="s">
        <v>437</v>
      </c>
      <c r="C231" s="70" t="s">
        <v>438</v>
      </c>
      <c r="D231" s="70" t="s">
        <v>81</v>
      </c>
      <c r="E231" s="71">
        <v>17</v>
      </c>
      <c r="F231" s="71">
        <f>235/E231</f>
        <v>13.823529411764707</v>
      </c>
      <c r="G231" s="71" t="s">
        <v>466</v>
      </c>
      <c r="H231" s="72">
        <f>VLOOKUP($B231,Players!$A$2:$I$299,9,0)</f>
        <v>1500</v>
      </c>
      <c r="I231" s="71" t="e">
        <f>VLOOKUP($B231,Model!$A$6:$G$145,7,0)</f>
        <v>#N/A</v>
      </c>
      <c r="J231" s="72" t="e">
        <f>VLOOKUP($B231,Model!$A$6:$G$145,5,0)</f>
        <v>#N/A</v>
      </c>
      <c r="K231" s="73"/>
    </row>
    <row r="232" spans="1:11" ht="18" customHeight="1" x14ac:dyDescent="0.25">
      <c r="A232" s="68"/>
      <c r="B232" s="75" t="s">
        <v>458</v>
      </c>
      <c r="C232" s="70" t="s">
        <v>509</v>
      </c>
      <c r="D232" s="76" t="s">
        <v>84</v>
      </c>
      <c r="E232" s="71">
        <v>13</v>
      </c>
      <c r="F232" s="71">
        <f t="shared" ref="F232:F238" si="13">77/E232</f>
        <v>5.9230769230769234</v>
      </c>
      <c r="G232" s="71" t="s">
        <v>469</v>
      </c>
      <c r="H232" s="72">
        <f>VLOOKUP($B232,Players!$A$2:$I$299,9,0)</f>
        <v>500</v>
      </c>
      <c r="I232" s="71" t="e">
        <f>VLOOKUP($B232,Model!$A$6:$G$145,7,0)</f>
        <v>#N/A</v>
      </c>
      <c r="J232" s="71" t="e">
        <f>VLOOKUP($B232,Model!$A$6:$G$145,5,0)</f>
        <v>#N/A</v>
      </c>
      <c r="K232" s="73"/>
    </row>
    <row r="233" spans="1:11" ht="18" customHeight="1" x14ac:dyDescent="0.25">
      <c r="A233" s="68"/>
      <c r="B233" s="75" t="s">
        <v>29</v>
      </c>
      <c r="C233" s="70" t="s">
        <v>480</v>
      </c>
      <c r="D233" s="74" t="s">
        <v>355</v>
      </c>
      <c r="E233" s="70">
        <v>2</v>
      </c>
      <c r="F233" s="71">
        <f t="shared" si="13"/>
        <v>38.5</v>
      </c>
      <c r="G233" s="71" t="s">
        <v>469</v>
      </c>
      <c r="H233" s="72">
        <f>VLOOKUP($B233,Players!$A$2:$I$299,9,0)</f>
        <v>165000</v>
      </c>
      <c r="I233" s="71" t="str">
        <f>VLOOKUP($B233,Model!$A$6:$G$145,7,0)</f>
        <v>Ninja</v>
      </c>
      <c r="J233" s="71">
        <f>VLOOKUP($B233,Model!$A$6:$G$145,5,0)</f>
        <v>560000</v>
      </c>
      <c r="K233" s="73"/>
    </row>
    <row r="234" spans="1:11" ht="18" customHeight="1" x14ac:dyDescent="0.25">
      <c r="A234" s="68"/>
      <c r="B234" s="75" t="s">
        <v>29</v>
      </c>
      <c r="C234" s="75" t="s">
        <v>480</v>
      </c>
      <c r="D234" s="74" t="s">
        <v>470</v>
      </c>
      <c r="E234" s="70">
        <v>2</v>
      </c>
      <c r="F234" s="71">
        <f t="shared" si="13"/>
        <v>38.5</v>
      </c>
      <c r="G234" s="71" t="s">
        <v>469</v>
      </c>
      <c r="H234" s="72">
        <f>VLOOKUP($B234,Players!$A$2:$I$299,9,0)</f>
        <v>165000</v>
      </c>
      <c r="I234" s="71" t="str">
        <f>VLOOKUP($B234,Model!$A$6:$G$145,7,0)</f>
        <v>Ninja</v>
      </c>
      <c r="J234" s="71">
        <f>VLOOKUP($B234,Model!$A$6:$G$145,5,0)</f>
        <v>560000</v>
      </c>
      <c r="K234" s="73"/>
    </row>
    <row r="235" spans="1:11" ht="18" customHeight="1" x14ac:dyDescent="0.25">
      <c r="A235" s="68"/>
      <c r="B235" s="75" t="s">
        <v>29</v>
      </c>
      <c r="C235" s="75" t="s">
        <v>480</v>
      </c>
      <c r="D235" s="70" t="s">
        <v>112</v>
      </c>
      <c r="E235" s="71">
        <v>2</v>
      </c>
      <c r="F235" s="71">
        <f t="shared" si="13"/>
        <v>38.5</v>
      </c>
      <c r="G235" s="71" t="s">
        <v>469</v>
      </c>
      <c r="H235" s="72">
        <f>VLOOKUP($B235,Players!$A$2:$I$299,9,0)</f>
        <v>165000</v>
      </c>
      <c r="I235" s="71" t="str">
        <f>VLOOKUP($B235,Model!$A$6:$G$145,7,0)</f>
        <v>Ninja</v>
      </c>
      <c r="J235" s="71">
        <f>VLOOKUP($B235,Model!$A$6:$G$145,5,0)</f>
        <v>560000</v>
      </c>
      <c r="K235" s="73"/>
    </row>
    <row r="236" spans="1:11" ht="18" customHeight="1" x14ac:dyDescent="0.25">
      <c r="A236" s="68"/>
      <c r="B236" s="69" t="s">
        <v>29</v>
      </c>
      <c r="C236" s="75" t="s">
        <v>480</v>
      </c>
      <c r="D236" s="74" t="s">
        <v>87</v>
      </c>
      <c r="E236" s="71">
        <v>2</v>
      </c>
      <c r="F236" s="71">
        <f t="shared" si="13"/>
        <v>38.5</v>
      </c>
      <c r="G236" s="71" t="s">
        <v>469</v>
      </c>
      <c r="H236" s="72">
        <f>VLOOKUP($B236,Players!$A$2:$I$299,9,0)</f>
        <v>165000</v>
      </c>
      <c r="I236" s="71" t="str">
        <f>VLOOKUP($B236,Model!$A$6:$G$145,7,0)</f>
        <v>Ninja</v>
      </c>
      <c r="J236" s="71">
        <f>VLOOKUP($B236,Model!$A$6:$G$145,5,0)</f>
        <v>560000</v>
      </c>
      <c r="K236" s="73"/>
    </row>
    <row r="237" spans="1:11" ht="18" customHeight="1" x14ac:dyDescent="0.25">
      <c r="A237" s="68"/>
      <c r="B237" s="75" t="s">
        <v>29</v>
      </c>
      <c r="C237" s="70" t="s">
        <v>480</v>
      </c>
      <c r="D237" s="76" t="s">
        <v>84</v>
      </c>
      <c r="E237" s="71">
        <v>1</v>
      </c>
      <c r="F237" s="71">
        <f t="shared" si="13"/>
        <v>77</v>
      </c>
      <c r="G237" s="71" t="s">
        <v>469</v>
      </c>
      <c r="H237" s="72">
        <f>VLOOKUP($B237,Players!$A$2:$I$299,9,0)</f>
        <v>165000</v>
      </c>
      <c r="I237" s="71" t="str">
        <f>VLOOKUP($B237,Model!$A$6:$G$145,7,0)</f>
        <v>Ninja</v>
      </c>
      <c r="J237" s="71">
        <f>VLOOKUP($B237,Model!$A$6:$G$145,5,0)</f>
        <v>560000</v>
      </c>
      <c r="K237" s="73"/>
    </row>
    <row r="238" spans="1:11" ht="18" customHeight="1" x14ac:dyDescent="0.25">
      <c r="A238" s="68"/>
      <c r="B238" s="75" t="s">
        <v>29</v>
      </c>
      <c r="C238" s="70" t="s">
        <v>480</v>
      </c>
      <c r="D238" s="76" t="s">
        <v>314</v>
      </c>
      <c r="E238" s="71">
        <v>1</v>
      </c>
      <c r="F238" s="71">
        <f t="shared" si="13"/>
        <v>77</v>
      </c>
      <c r="G238" s="71" t="s">
        <v>469</v>
      </c>
      <c r="H238" s="72">
        <f>VLOOKUP($B238,Players!$A$2:$I$299,9,0)</f>
        <v>165000</v>
      </c>
      <c r="I238" s="71" t="str">
        <f>VLOOKUP($B238,Model!$A$6:$G$145,7,0)</f>
        <v>Ninja</v>
      </c>
      <c r="J238" s="71">
        <f>VLOOKUP($B238,Model!$A$6:$G$145,5,0)</f>
        <v>560000</v>
      </c>
      <c r="K238" s="73"/>
    </row>
    <row r="239" spans="1:11" ht="18" customHeight="1" x14ac:dyDescent="0.25">
      <c r="A239" s="68"/>
      <c r="B239" s="75" t="s">
        <v>307</v>
      </c>
      <c r="C239" s="74" t="s">
        <v>308</v>
      </c>
      <c r="D239" s="70" t="s">
        <v>97</v>
      </c>
      <c r="E239" s="71">
        <v>19</v>
      </c>
      <c r="F239" s="71">
        <f t="shared" ref="F239:F245" si="14">235/E239</f>
        <v>12.368421052631579</v>
      </c>
      <c r="G239" s="71" t="s">
        <v>466</v>
      </c>
      <c r="H239" s="72">
        <f>VLOOKUP($B239,Players!$A$2:$I$299,9,0)</f>
        <v>3500</v>
      </c>
      <c r="I239" s="71" t="e">
        <f>VLOOKUP($B239,Model!$A$6:$G$145,7,0)</f>
        <v>#N/A</v>
      </c>
      <c r="J239" s="71" t="e">
        <f>VLOOKUP($B239,Model!$A$6:$G$145,5,0)</f>
        <v>#N/A</v>
      </c>
      <c r="K239" s="73"/>
    </row>
    <row r="240" spans="1:11" ht="18" customHeight="1" x14ac:dyDescent="0.25">
      <c r="A240" s="68"/>
      <c r="B240" s="69" t="s">
        <v>307</v>
      </c>
      <c r="C240" s="74" t="s">
        <v>308</v>
      </c>
      <c r="D240" s="74" t="s">
        <v>470</v>
      </c>
      <c r="E240" s="71">
        <v>10</v>
      </c>
      <c r="F240" s="71">
        <f t="shared" si="14"/>
        <v>23.5</v>
      </c>
      <c r="G240" s="71" t="s">
        <v>466</v>
      </c>
      <c r="H240" s="72">
        <f>VLOOKUP($B240,Players!$A$2:$I$299,9,0)</f>
        <v>3500</v>
      </c>
      <c r="I240" s="71" t="e">
        <f>VLOOKUP($B240,Model!$A$6:$G$145,7,0)</f>
        <v>#N/A</v>
      </c>
      <c r="J240" s="71" t="e">
        <f>VLOOKUP($B240,Model!$A$6:$G$145,5,0)</f>
        <v>#N/A</v>
      </c>
      <c r="K240" s="73"/>
    </row>
    <row r="241" spans="1:11" ht="18" customHeight="1" x14ac:dyDescent="0.25">
      <c r="A241" s="68"/>
      <c r="B241" s="69" t="s">
        <v>402</v>
      </c>
      <c r="C241" s="75" t="s">
        <v>403</v>
      </c>
      <c r="D241" s="74" t="s">
        <v>125</v>
      </c>
      <c r="E241" s="71">
        <v>12</v>
      </c>
      <c r="F241" s="71">
        <f t="shared" si="14"/>
        <v>19.583333333333332</v>
      </c>
      <c r="G241" s="71" t="s">
        <v>466</v>
      </c>
      <c r="H241" s="72">
        <f>VLOOKUP($B241,Players!$A$2:$I$299,9,0)</f>
        <v>2000</v>
      </c>
      <c r="I241" s="71" t="e">
        <f>VLOOKUP($B241,Model!$A$6:$G$145,7,0)</f>
        <v>#N/A</v>
      </c>
      <c r="J241" s="71" t="e">
        <f>VLOOKUP($B241,Model!$A$6:$G$145,5,0)</f>
        <v>#N/A</v>
      </c>
      <c r="K241" s="73"/>
    </row>
    <row r="242" spans="1:11" ht="18" customHeight="1" x14ac:dyDescent="0.25">
      <c r="A242" s="68"/>
      <c r="B242" s="75" t="s">
        <v>287</v>
      </c>
      <c r="C242" s="74" t="s">
        <v>288</v>
      </c>
      <c r="D242" s="70" t="s">
        <v>97</v>
      </c>
      <c r="E242" s="71">
        <v>13</v>
      </c>
      <c r="F242" s="71">
        <f t="shared" si="14"/>
        <v>18.076923076923077</v>
      </c>
      <c r="G242" s="71" t="s">
        <v>466</v>
      </c>
      <c r="H242" s="72">
        <f>VLOOKUP($B242,Players!$A$2:$I$299,9,0)</f>
        <v>5000</v>
      </c>
      <c r="I242" s="71" t="e">
        <f>VLOOKUP($B242,Model!$A$6:$G$145,7,0)</f>
        <v>#N/A</v>
      </c>
      <c r="J242" s="71" t="e">
        <f>VLOOKUP($B242,Model!$A$6:$G$145,5,0)</f>
        <v>#N/A</v>
      </c>
      <c r="K242" s="73"/>
    </row>
    <row r="243" spans="1:11" ht="18" customHeight="1" x14ac:dyDescent="0.25">
      <c r="A243" s="68"/>
      <c r="B243" s="75" t="s">
        <v>287</v>
      </c>
      <c r="C243" s="70" t="s">
        <v>288</v>
      </c>
      <c r="D243" s="74" t="s">
        <v>286</v>
      </c>
      <c r="E243" s="71">
        <v>14</v>
      </c>
      <c r="F243" s="71">
        <f t="shared" si="14"/>
        <v>16.785714285714285</v>
      </c>
      <c r="G243" s="71" t="s">
        <v>466</v>
      </c>
      <c r="H243" s="72">
        <f>VLOOKUP($B243,Players!$A$2:$I$299,9,0)</f>
        <v>5000</v>
      </c>
      <c r="I243" s="71" t="e">
        <f>VLOOKUP($B243,Model!$A$6:$G$145,7,0)</f>
        <v>#N/A</v>
      </c>
      <c r="J243" s="71" t="e">
        <f>VLOOKUP($B243,Model!$A$6:$G$145,5,0)</f>
        <v>#N/A</v>
      </c>
      <c r="K243" s="73"/>
    </row>
    <row r="244" spans="1:11" ht="18" customHeight="1" x14ac:dyDescent="0.25">
      <c r="A244" s="68"/>
      <c r="B244" s="69" t="s">
        <v>287</v>
      </c>
      <c r="C244" s="70" t="s">
        <v>288</v>
      </c>
      <c r="D244" s="74" t="s">
        <v>314</v>
      </c>
      <c r="E244" s="77">
        <v>20</v>
      </c>
      <c r="F244" s="71">
        <f t="shared" si="14"/>
        <v>11.75</v>
      </c>
      <c r="G244" s="71" t="s">
        <v>466</v>
      </c>
      <c r="H244" s="72">
        <f>VLOOKUP($B244,Players!$A$2:$I$299,9,0)</f>
        <v>5000</v>
      </c>
      <c r="I244" s="71" t="e">
        <f>VLOOKUP($B244,Model!$A$6:$G$145,7,0)</f>
        <v>#N/A</v>
      </c>
      <c r="J244" s="71" t="e">
        <f>VLOOKUP($B244,Model!$A$6:$G$145,5,0)</f>
        <v>#N/A</v>
      </c>
      <c r="K244" s="73"/>
    </row>
    <row r="245" spans="1:11" ht="18" customHeight="1" x14ac:dyDescent="0.25">
      <c r="A245" s="68"/>
      <c r="B245" s="69" t="s">
        <v>61</v>
      </c>
      <c r="C245" s="70" t="s">
        <v>62</v>
      </c>
      <c r="D245" s="70" t="s">
        <v>63</v>
      </c>
      <c r="E245" s="71">
        <v>2</v>
      </c>
      <c r="F245" s="71">
        <f t="shared" si="14"/>
        <v>117.5</v>
      </c>
      <c r="G245" s="71" t="s">
        <v>466</v>
      </c>
      <c r="H245" s="72">
        <f>VLOOKUP($B245,Players!$A$2:$I$299,9,0)</f>
        <v>13000</v>
      </c>
      <c r="I245" s="71" t="e">
        <f>VLOOKUP($B245,Model!$A$6:$G$145,7,0)</f>
        <v>#N/A</v>
      </c>
      <c r="J245" s="72" t="e">
        <f>VLOOKUP($B245,Model!$A$6:$G$145,5,0)</f>
        <v>#N/A</v>
      </c>
      <c r="K245" s="73"/>
    </row>
    <row r="246" spans="1:11" ht="18" customHeight="1" x14ac:dyDescent="0.25">
      <c r="A246" s="68"/>
      <c r="B246" s="75" t="s">
        <v>182</v>
      </c>
      <c r="C246" s="70" t="s">
        <v>183</v>
      </c>
      <c r="D246" s="74" t="s">
        <v>355</v>
      </c>
      <c r="E246" s="70">
        <v>3</v>
      </c>
      <c r="F246" s="71">
        <f t="shared" ref="F246:F254" si="15">77/E246</f>
        <v>25.666666666666668</v>
      </c>
      <c r="G246" s="71" t="s">
        <v>469</v>
      </c>
      <c r="H246" s="72">
        <f>VLOOKUP($B246,Players!$A$2:$I$299,9,0)</f>
        <v>18500</v>
      </c>
      <c r="I246" s="71" t="e">
        <f>VLOOKUP($B246,Model!$A$6:$G$145,7,0)</f>
        <v>#N/A</v>
      </c>
      <c r="J246" s="71" t="e">
        <f>VLOOKUP($B246,Model!$A$6:$G$145,5,0)</f>
        <v>#N/A</v>
      </c>
      <c r="K246" s="73"/>
    </row>
    <row r="247" spans="1:11" ht="18" customHeight="1" x14ac:dyDescent="0.25">
      <c r="A247" s="68"/>
      <c r="B247" s="75" t="s">
        <v>182</v>
      </c>
      <c r="C247" s="74" t="s">
        <v>183</v>
      </c>
      <c r="D247" s="74" t="s">
        <v>286</v>
      </c>
      <c r="E247" s="71">
        <v>2</v>
      </c>
      <c r="F247" s="71">
        <f t="shared" si="15"/>
        <v>38.5</v>
      </c>
      <c r="G247" s="71" t="s">
        <v>469</v>
      </c>
      <c r="H247" s="72">
        <f>VLOOKUP($B247,Players!$A$2:$I$299,9,0)</f>
        <v>18500</v>
      </c>
      <c r="I247" s="71" t="e">
        <f>VLOOKUP($B247,Model!$A$6:$G$145,7,0)</f>
        <v>#N/A</v>
      </c>
      <c r="J247" s="71" t="e">
        <f>VLOOKUP($B247,Model!$A$6:$G$145,5,0)</f>
        <v>#N/A</v>
      </c>
      <c r="K247" s="73"/>
    </row>
    <row r="248" spans="1:11" ht="18" customHeight="1" x14ac:dyDescent="0.25">
      <c r="A248" s="68"/>
      <c r="B248" s="75" t="s">
        <v>182</v>
      </c>
      <c r="C248" s="75" t="s">
        <v>183</v>
      </c>
      <c r="D248" s="70" t="s">
        <v>106</v>
      </c>
      <c r="E248" s="70">
        <v>1</v>
      </c>
      <c r="F248" s="71">
        <f t="shared" si="15"/>
        <v>77</v>
      </c>
      <c r="G248" s="71" t="s">
        <v>469</v>
      </c>
      <c r="H248" s="72">
        <f>VLOOKUP($B248,Players!$A$2:$I$299,9,0)</f>
        <v>18500</v>
      </c>
      <c r="I248" s="71" t="e">
        <f>VLOOKUP($B248,Model!$A$6:$G$145,7,0)</f>
        <v>#N/A</v>
      </c>
      <c r="J248" s="71" t="e">
        <f>VLOOKUP($B248,Model!$A$6:$G$145,5,0)</f>
        <v>#N/A</v>
      </c>
      <c r="K248" s="73"/>
    </row>
    <row r="249" spans="1:11" ht="18" customHeight="1" x14ac:dyDescent="0.25">
      <c r="A249" s="68"/>
      <c r="B249" s="75" t="s">
        <v>182</v>
      </c>
      <c r="C249" s="74" t="s">
        <v>183</v>
      </c>
      <c r="D249" s="70" t="s">
        <v>112</v>
      </c>
      <c r="E249" s="71">
        <v>3</v>
      </c>
      <c r="F249" s="71">
        <f t="shared" si="15"/>
        <v>25.666666666666668</v>
      </c>
      <c r="G249" s="71" t="s">
        <v>469</v>
      </c>
      <c r="H249" s="72">
        <f>VLOOKUP($B249,Players!$A$2:$I$299,9,0)</f>
        <v>18500</v>
      </c>
      <c r="I249" s="71" t="e">
        <f>VLOOKUP($B249,Model!$A$6:$G$145,7,0)</f>
        <v>#N/A</v>
      </c>
      <c r="J249" s="72" t="e">
        <f>VLOOKUP($B249,Model!$A$6:$G$145,5,0)</f>
        <v>#N/A</v>
      </c>
      <c r="K249" s="73"/>
    </row>
    <row r="250" spans="1:11" ht="18" customHeight="1" x14ac:dyDescent="0.25">
      <c r="A250" s="68"/>
      <c r="B250" s="75" t="s">
        <v>182</v>
      </c>
      <c r="C250" s="75" t="s">
        <v>183</v>
      </c>
      <c r="D250" s="76" t="s">
        <v>84</v>
      </c>
      <c r="E250" s="71">
        <v>13</v>
      </c>
      <c r="F250" s="71">
        <f t="shared" si="15"/>
        <v>5.9230769230769234</v>
      </c>
      <c r="G250" s="71" t="s">
        <v>469</v>
      </c>
      <c r="H250" s="72">
        <f>VLOOKUP($B250,Players!$A$2:$I$299,9,0)</f>
        <v>18500</v>
      </c>
      <c r="I250" s="71" t="e">
        <f>VLOOKUP($B250,Model!$A$6:$G$145,7,0)</f>
        <v>#N/A</v>
      </c>
      <c r="J250" s="72" t="e">
        <f>VLOOKUP($B250,Model!$A$6:$G$145,5,0)</f>
        <v>#N/A</v>
      </c>
      <c r="K250" s="73"/>
    </row>
    <row r="251" spans="1:11" ht="18" customHeight="1" x14ac:dyDescent="0.25">
      <c r="A251" s="68"/>
      <c r="B251" s="69" t="s">
        <v>101</v>
      </c>
      <c r="C251" s="76" t="s">
        <v>102</v>
      </c>
      <c r="D251" s="70" t="s">
        <v>97</v>
      </c>
      <c r="E251" s="71">
        <v>2</v>
      </c>
      <c r="F251" s="71">
        <f t="shared" si="15"/>
        <v>38.5</v>
      </c>
      <c r="G251" s="71" t="s">
        <v>469</v>
      </c>
      <c r="H251" s="72">
        <f>VLOOKUP($B251,Players!$A$2:$I$299,9,0)</f>
        <v>15500</v>
      </c>
      <c r="I251" s="71" t="e">
        <f>VLOOKUP($B251,Model!$A$6:$G$145,7,0)</f>
        <v>#N/A</v>
      </c>
      <c r="J251" s="72" t="e">
        <f>VLOOKUP($B251,Model!$A$6:$G$145,5,0)</f>
        <v>#N/A</v>
      </c>
      <c r="K251" s="73"/>
    </row>
    <row r="252" spans="1:11" ht="18" customHeight="1" x14ac:dyDescent="0.25">
      <c r="A252" s="68"/>
      <c r="B252" s="69" t="s">
        <v>101</v>
      </c>
      <c r="C252" s="70" t="s">
        <v>102</v>
      </c>
      <c r="D252" s="76" t="s">
        <v>199</v>
      </c>
      <c r="E252" s="71">
        <v>4</v>
      </c>
      <c r="F252" s="71">
        <f t="shared" si="15"/>
        <v>19.25</v>
      </c>
      <c r="G252" s="71" t="s">
        <v>469</v>
      </c>
      <c r="H252" s="72">
        <f>VLOOKUP($B252,Players!$A$2:$I$299,9,0)</f>
        <v>15500</v>
      </c>
      <c r="I252" s="71" t="e">
        <f>VLOOKUP($B252,Model!$A$6:$G$145,7,0)</f>
        <v>#N/A</v>
      </c>
      <c r="J252" s="72" t="e">
        <f>VLOOKUP($B252,Model!$A$6:$G$145,5,0)</f>
        <v>#N/A</v>
      </c>
      <c r="K252" s="73"/>
    </row>
    <row r="253" spans="1:11" ht="18" customHeight="1" x14ac:dyDescent="0.25">
      <c r="A253" s="68"/>
      <c r="B253" s="69" t="s">
        <v>101</v>
      </c>
      <c r="C253" s="74" t="s">
        <v>102</v>
      </c>
      <c r="D253" s="70" t="s">
        <v>112</v>
      </c>
      <c r="E253" s="71">
        <v>1</v>
      </c>
      <c r="F253" s="71">
        <f t="shared" si="15"/>
        <v>77</v>
      </c>
      <c r="G253" s="71" t="s">
        <v>469</v>
      </c>
      <c r="H253" s="72">
        <f>VLOOKUP($B253,Players!$A$2:$I$299,9,0)</f>
        <v>15500</v>
      </c>
      <c r="I253" s="71" t="e">
        <f>VLOOKUP($B253,Model!$A$6:$G$145,7,0)</f>
        <v>#N/A</v>
      </c>
      <c r="J253" s="72" t="e">
        <f>VLOOKUP($B253,Model!$A$6:$G$145,5,0)</f>
        <v>#N/A</v>
      </c>
      <c r="K253" s="73"/>
    </row>
    <row r="254" spans="1:11" ht="18" customHeight="1" x14ac:dyDescent="0.25">
      <c r="A254" s="68"/>
      <c r="B254" s="75" t="s">
        <v>101</v>
      </c>
      <c r="C254" s="75" t="s">
        <v>102</v>
      </c>
      <c r="D254" s="76" t="s">
        <v>84</v>
      </c>
      <c r="E254" s="71">
        <v>7</v>
      </c>
      <c r="F254" s="71">
        <f t="shared" si="15"/>
        <v>11</v>
      </c>
      <c r="G254" s="71" t="s">
        <v>469</v>
      </c>
      <c r="H254" s="72">
        <f>VLOOKUP($B254,Players!$A$2:$I$299,9,0)</f>
        <v>15500</v>
      </c>
      <c r="I254" s="71" t="e">
        <f>VLOOKUP($B254,Model!$A$6:$G$145,7,0)</f>
        <v>#N/A</v>
      </c>
      <c r="J254" s="72" t="e">
        <f>VLOOKUP($B254,Model!$A$6:$G$145,5,0)</f>
        <v>#N/A</v>
      </c>
      <c r="K254" s="73"/>
    </row>
    <row r="255" spans="1:11" ht="18" customHeight="1" x14ac:dyDescent="0.25">
      <c r="A255" s="68"/>
      <c r="B255" s="69" t="s">
        <v>269</v>
      </c>
      <c r="C255" s="74" t="s">
        <v>270</v>
      </c>
      <c r="D255" s="70" t="s">
        <v>106</v>
      </c>
      <c r="E255" s="71">
        <v>8</v>
      </c>
      <c r="F255" s="71">
        <f>235/E255</f>
        <v>29.375</v>
      </c>
      <c r="G255" s="71" t="s">
        <v>466</v>
      </c>
      <c r="H255" s="72">
        <f>VLOOKUP($B255,Players!$A$2:$I$299,9,0)</f>
        <v>6000</v>
      </c>
      <c r="I255" s="71" t="e">
        <f>VLOOKUP($B255,Model!$A$6:$G$145,7,0)</f>
        <v>#N/A</v>
      </c>
      <c r="J255" s="71" t="e">
        <f>VLOOKUP($B255,Model!$A$6:$G$145,5,0)</f>
        <v>#N/A</v>
      </c>
      <c r="K255" s="73"/>
    </row>
    <row r="256" spans="1:11" ht="18" customHeight="1" x14ac:dyDescent="0.25">
      <c r="A256" s="68"/>
      <c r="B256" s="69" t="s">
        <v>269</v>
      </c>
      <c r="C256" s="74" t="s">
        <v>270</v>
      </c>
      <c r="D256" s="70" t="s">
        <v>115</v>
      </c>
      <c r="E256" s="71">
        <v>9</v>
      </c>
      <c r="F256" s="71">
        <f>235/E256</f>
        <v>26.111111111111111</v>
      </c>
      <c r="G256" s="71" t="s">
        <v>466</v>
      </c>
      <c r="H256" s="72">
        <f>VLOOKUP($B256,Players!$A$2:$I$299,9,0)</f>
        <v>6000</v>
      </c>
      <c r="I256" s="71" t="e">
        <f>VLOOKUP($B256,Model!$A$6:$G$145,7,0)</f>
        <v>#N/A</v>
      </c>
      <c r="J256" s="71" t="e">
        <f>VLOOKUP($B256,Model!$A$6:$G$145,5,0)</f>
        <v>#N/A</v>
      </c>
      <c r="K256" s="73"/>
    </row>
    <row r="257" spans="1:11" ht="18" customHeight="1" x14ac:dyDescent="0.25">
      <c r="A257" s="68"/>
      <c r="B257" s="69" t="s">
        <v>88</v>
      </c>
      <c r="C257" s="74" t="s">
        <v>89</v>
      </c>
      <c r="D257" s="71" t="s">
        <v>87</v>
      </c>
      <c r="E257" s="71">
        <v>1</v>
      </c>
      <c r="F257" s="71">
        <f>235/E257</f>
        <v>235</v>
      </c>
      <c r="G257" s="71" t="s">
        <v>466</v>
      </c>
      <c r="H257" s="72">
        <f>VLOOKUP($B257,Players!$A$2:$I$299,9,0)</f>
        <v>13000</v>
      </c>
      <c r="I257" s="71" t="e">
        <f>VLOOKUP($B257,Model!$A$6:$G$145,7,0)</f>
        <v>#N/A</v>
      </c>
      <c r="J257" s="72" t="e">
        <f>VLOOKUP($B257,Model!$A$6:$G$145,5,0)</f>
        <v>#N/A</v>
      </c>
      <c r="K257" s="73"/>
    </row>
    <row r="258" spans="1:11" ht="18" customHeight="1" x14ac:dyDescent="0.25">
      <c r="A258" s="68"/>
      <c r="B258" s="69" t="s">
        <v>166</v>
      </c>
      <c r="C258" s="70" t="s">
        <v>510</v>
      </c>
      <c r="D258" s="70" t="s">
        <v>81</v>
      </c>
      <c r="E258" s="71">
        <v>18</v>
      </c>
      <c r="F258" s="71">
        <f>235/E258</f>
        <v>13.055555555555555</v>
      </c>
      <c r="G258" s="71" t="s">
        <v>466</v>
      </c>
      <c r="H258" s="72">
        <f>VLOOKUP($B258,Players!$A$2:$I$299,9,0)</f>
        <v>26500</v>
      </c>
      <c r="I258" s="71" t="e">
        <f>VLOOKUP($B258,Model!$A$6:$G$145,7,0)</f>
        <v>#N/A</v>
      </c>
      <c r="J258" s="72" t="e">
        <f>VLOOKUP($B258,Model!$A$6:$G$145,5,0)</f>
        <v>#N/A</v>
      </c>
      <c r="K258" s="73"/>
    </row>
    <row r="259" spans="1:11" ht="18" customHeight="1" x14ac:dyDescent="0.25">
      <c r="A259" s="68"/>
      <c r="B259" s="69" t="s">
        <v>166</v>
      </c>
      <c r="C259" s="70" t="s">
        <v>510</v>
      </c>
      <c r="D259" s="70" t="s">
        <v>106</v>
      </c>
      <c r="E259" s="71">
        <v>2</v>
      </c>
      <c r="F259" s="71">
        <f>235/E259</f>
        <v>117.5</v>
      </c>
      <c r="G259" s="71" t="s">
        <v>466</v>
      </c>
      <c r="H259" s="72">
        <f>VLOOKUP($B259,Players!$A$2:$I$299,9,0)</f>
        <v>26500</v>
      </c>
      <c r="I259" s="71" t="e">
        <f>VLOOKUP($B259,Model!$A$6:$G$145,7,0)</f>
        <v>#N/A</v>
      </c>
      <c r="J259" s="71" t="e">
        <f>VLOOKUP($B259,Model!$A$6:$G$145,5,0)</f>
        <v>#N/A</v>
      </c>
      <c r="K259" s="73"/>
    </row>
    <row r="260" spans="1:11" ht="18" customHeight="1" x14ac:dyDescent="0.25">
      <c r="A260" s="68"/>
      <c r="B260" s="69" t="s">
        <v>383</v>
      </c>
      <c r="C260" s="76" t="s">
        <v>511</v>
      </c>
      <c r="D260" s="70" t="s">
        <v>97</v>
      </c>
      <c r="E260" s="71">
        <v>3</v>
      </c>
      <c r="F260" s="71">
        <f>77/E260</f>
        <v>25.666666666666668</v>
      </c>
      <c r="G260" s="71" t="s">
        <v>469</v>
      </c>
      <c r="H260" s="72">
        <f>VLOOKUP($B260,Players!$A$2:$I$299,9,0)</f>
        <v>2500</v>
      </c>
      <c r="I260" s="71" t="e">
        <f>VLOOKUP($B260,Model!$A$6:$G$145,7,0)</f>
        <v>#N/A</v>
      </c>
      <c r="J260" s="71" t="e">
        <f>VLOOKUP($B260,Model!$A$6:$G$145,5,0)</f>
        <v>#N/A</v>
      </c>
      <c r="K260" s="73"/>
    </row>
    <row r="261" spans="1:11" ht="18" customHeight="1" x14ac:dyDescent="0.25">
      <c r="A261" s="68"/>
      <c r="B261" s="75" t="s">
        <v>451</v>
      </c>
      <c r="C261" s="70" t="s">
        <v>512</v>
      </c>
      <c r="D261" s="76" t="s">
        <v>84</v>
      </c>
      <c r="E261" s="71">
        <v>7</v>
      </c>
      <c r="F261" s="71">
        <f>77/E261</f>
        <v>11</v>
      </c>
      <c r="G261" s="71" t="s">
        <v>469</v>
      </c>
      <c r="H261" s="72">
        <f>VLOOKUP($B261,Players!$A$2:$I$299,9,0)</f>
        <v>1000</v>
      </c>
      <c r="I261" s="71" t="e">
        <f>VLOOKUP($B261,Model!$A$6:$G$145,7,0)</f>
        <v>#N/A</v>
      </c>
      <c r="J261" s="71" t="e">
        <f>VLOOKUP($B261,Model!$A$6:$G$145,5,0)</f>
        <v>#N/A</v>
      </c>
      <c r="K261" s="73"/>
    </row>
    <row r="262" spans="1:11" ht="18" customHeight="1" x14ac:dyDescent="0.25">
      <c r="A262" s="68"/>
      <c r="B262" s="75" t="s">
        <v>52</v>
      </c>
      <c r="C262" s="70" t="s">
        <v>481</v>
      </c>
      <c r="D262" s="70" t="s">
        <v>97</v>
      </c>
      <c r="E262" s="71">
        <v>1</v>
      </c>
      <c r="F262" s="71">
        <f t="shared" ref="F262:F273" si="16">235/E262</f>
        <v>235</v>
      </c>
      <c r="G262" s="71" t="s">
        <v>466</v>
      </c>
      <c r="H262" s="72">
        <f>VLOOKUP($B262,Players!$A$2:$I$299,9,0)</f>
        <v>50500</v>
      </c>
      <c r="I262" s="71" t="e">
        <f>VLOOKUP($B262,Model!$A$6:$G$145,7,0)</f>
        <v>#N/A</v>
      </c>
      <c r="J262" s="72" t="e">
        <f>VLOOKUP($B262,Model!$A$6:$G$145,5,0)</f>
        <v>#N/A</v>
      </c>
      <c r="K262" s="73"/>
    </row>
    <row r="263" spans="1:11" ht="18" customHeight="1" x14ac:dyDescent="0.25">
      <c r="A263" s="68"/>
      <c r="B263" s="69" t="s">
        <v>52</v>
      </c>
      <c r="C263" s="70" t="s">
        <v>481</v>
      </c>
      <c r="D263" s="74" t="s">
        <v>470</v>
      </c>
      <c r="E263" s="71">
        <v>3</v>
      </c>
      <c r="F263" s="71">
        <f t="shared" si="16"/>
        <v>78.333333333333329</v>
      </c>
      <c r="G263" s="71" t="s">
        <v>466</v>
      </c>
      <c r="H263" s="72">
        <f>VLOOKUP($B263,Players!$A$2:$I$299,9,0)</f>
        <v>50500</v>
      </c>
      <c r="I263" s="71" t="e">
        <f>VLOOKUP($B263,Model!$A$6:$G$145,7,0)</f>
        <v>#N/A</v>
      </c>
      <c r="J263" s="72" t="e">
        <f>VLOOKUP($B263,Model!$A$6:$G$145,5,0)</f>
        <v>#N/A</v>
      </c>
      <c r="K263" s="73"/>
    </row>
    <row r="264" spans="1:11" ht="18" customHeight="1" x14ac:dyDescent="0.25">
      <c r="A264" s="68"/>
      <c r="B264" s="75" t="s">
        <v>52</v>
      </c>
      <c r="C264" s="70" t="s">
        <v>481</v>
      </c>
      <c r="D264" s="74" t="s">
        <v>286</v>
      </c>
      <c r="E264" s="71">
        <v>13</v>
      </c>
      <c r="F264" s="71">
        <f t="shared" si="16"/>
        <v>18.076923076923077</v>
      </c>
      <c r="G264" s="71" t="s">
        <v>466</v>
      </c>
      <c r="H264" s="72">
        <f>VLOOKUP($B264,Players!$A$2:$I$299,9,0)</f>
        <v>50500</v>
      </c>
      <c r="I264" s="71" t="e">
        <f>VLOOKUP($B264,Model!$A$6:$G$145,7,0)</f>
        <v>#N/A</v>
      </c>
      <c r="J264" s="72" t="e">
        <f>VLOOKUP($B264,Model!$A$6:$G$145,5,0)</f>
        <v>#N/A</v>
      </c>
      <c r="K264" s="73"/>
    </row>
    <row r="265" spans="1:11" ht="18" customHeight="1" x14ac:dyDescent="0.25">
      <c r="A265" s="68"/>
      <c r="B265" s="69" t="s">
        <v>52</v>
      </c>
      <c r="C265" s="70" t="s">
        <v>481</v>
      </c>
      <c r="D265" s="70" t="s">
        <v>106</v>
      </c>
      <c r="E265" s="71">
        <v>4</v>
      </c>
      <c r="F265" s="71">
        <f t="shared" si="16"/>
        <v>58.75</v>
      </c>
      <c r="G265" s="71" t="s">
        <v>466</v>
      </c>
      <c r="H265" s="72">
        <f>VLOOKUP($B265,Players!$A$2:$I$299,9,0)</f>
        <v>50500</v>
      </c>
      <c r="I265" s="71" t="e">
        <f>VLOOKUP($B265,Model!$A$6:$G$145,7,0)</f>
        <v>#N/A</v>
      </c>
      <c r="J265" s="72" t="e">
        <f>VLOOKUP($B265,Model!$A$6:$G$145,5,0)</f>
        <v>#N/A</v>
      </c>
      <c r="K265" s="73"/>
    </row>
    <row r="266" spans="1:11" ht="18" customHeight="1" x14ac:dyDescent="0.25">
      <c r="A266" s="68"/>
      <c r="B266" s="69" t="s">
        <v>52</v>
      </c>
      <c r="C266" s="70" t="s">
        <v>481</v>
      </c>
      <c r="D266" s="74" t="s">
        <v>314</v>
      </c>
      <c r="E266" s="77">
        <v>4</v>
      </c>
      <c r="F266" s="71">
        <f t="shared" si="16"/>
        <v>58.75</v>
      </c>
      <c r="G266" s="71" t="s">
        <v>466</v>
      </c>
      <c r="H266" s="72">
        <f>VLOOKUP($B266,Players!$A$2:$I$299,9,0)</f>
        <v>50500</v>
      </c>
      <c r="I266" s="71" t="e">
        <f>VLOOKUP($B266,Model!$A$6:$G$145,7,0)</f>
        <v>#N/A</v>
      </c>
      <c r="J266" s="72" t="e">
        <f>VLOOKUP($B266,Model!$A$6:$G$145,5,0)</f>
        <v>#N/A</v>
      </c>
      <c r="K266" s="73"/>
    </row>
    <row r="267" spans="1:11" ht="18" customHeight="1" x14ac:dyDescent="0.25">
      <c r="A267" s="68"/>
      <c r="B267" s="75" t="s">
        <v>309</v>
      </c>
      <c r="C267" s="70" t="s">
        <v>310</v>
      </c>
      <c r="D267" s="74" t="s">
        <v>355</v>
      </c>
      <c r="E267" s="71">
        <v>15</v>
      </c>
      <c r="F267" s="71">
        <f t="shared" si="16"/>
        <v>15.666666666666666</v>
      </c>
      <c r="G267" s="71" t="s">
        <v>466</v>
      </c>
      <c r="H267" s="72">
        <f>VLOOKUP($B267,Players!$A$2:$I$299,9,0)</f>
        <v>3500</v>
      </c>
      <c r="I267" s="71" t="e">
        <f>VLOOKUP($B267,Model!$A$6:$G$145,7,0)</f>
        <v>#N/A</v>
      </c>
      <c r="J267" s="71" t="e">
        <f>VLOOKUP($B267,Model!$A$6:$G$145,5,0)</f>
        <v>#N/A</v>
      </c>
      <c r="K267" s="73"/>
    </row>
    <row r="268" spans="1:11" ht="18" customHeight="1" x14ac:dyDescent="0.25">
      <c r="A268" s="68"/>
      <c r="B268" s="69" t="s">
        <v>309</v>
      </c>
      <c r="C268" s="70" t="s">
        <v>310</v>
      </c>
      <c r="D268" s="70" t="s">
        <v>106</v>
      </c>
      <c r="E268" s="71">
        <v>13</v>
      </c>
      <c r="F268" s="71">
        <f t="shared" si="16"/>
        <v>18.076923076923077</v>
      </c>
      <c r="G268" s="71" t="s">
        <v>466</v>
      </c>
      <c r="H268" s="72">
        <f>VLOOKUP($B268,Players!$A$2:$I$299,9,0)</f>
        <v>3500</v>
      </c>
      <c r="I268" s="71" t="e">
        <f>VLOOKUP($B268,Model!$A$6:$G$145,7,0)</f>
        <v>#N/A</v>
      </c>
      <c r="J268" s="71" t="e">
        <f>VLOOKUP($B268,Model!$A$6:$G$145,5,0)</f>
        <v>#N/A</v>
      </c>
      <c r="K268" s="73"/>
    </row>
    <row r="269" spans="1:11" ht="18" customHeight="1" x14ac:dyDescent="0.25">
      <c r="A269" s="68"/>
      <c r="B269" s="75" t="s">
        <v>31</v>
      </c>
      <c r="C269" s="70" t="s">
        <v>482</v>
      </c>
      <c r="D269" s="70" t="s">
        <v>97</v>
      </c>
      <c r="E269" s="71">
        <v>2</v>
      </c>
      <c r="F269" s="71">
        <f t="shared" si="16"/>
        <v>117.5</v>
      </c>
      <c r="G269" s="71" t="s">
        <v>466</v>
      </c>
      <c r="H269" s="72">
        <f>VLOOKUP($B269,Players!$A$2:$I$299,9,0)</f>
        <v>112500</v>
      </c>
      <c r="I269" s="71" t="str">
        <f>VLOOKUP($B269,Model!$A$6:$G$145,7,0)</f>
        <v>Knights</v>
      </c>
      <c r="J269" s="71">
        <f>VLOOKUP($B269,Model!$A$6:$G$145,5,0)</f>
        <v>430000</v>
      </c>
      <c r="K269" s="73"/>
    </row>
    <row r="270" spans="1:11" ht="18" customHeight="1" x14ac:dyDescent="0.25">
      <c r="A270" s="68"/>
      <c r="B270" s="69" t="s">
        <v>31</v>
      </c>
      <c r="C270" s="70" t="s">
        <v>482</v>
      </c>
      <c r="D270" s="70" t="s">
        <v>106</v>
      </c>
      <c r="E270" s="71">
        <v>17</v>
      </c>
      <c r="F270" s="71">
        <f t="shared" si="16"/>
        <v>13.823529411764707</v>
      </c>
      <c r="G270" s="71" t="s">
        <v>466</v>
      </c>
      <c r="H270" s="72">
        <f>VLOOKUP($B270,Players!$A$2:$I$299,9,0)</f>
        <v>112500</v>
      </c>
      <c r="I270" s="71" t="str">
        <f>VLOOKUP($B270,Model!$A$6:$G$145,7,0)</f>
        <v>Knights</v>
      </c>
      <c r="J270" s="71">
        <f>VLOOKUP($B270,Model!$A$6:$G$145,5,0)</f>
        <v>430000</v>
      </c>
      <c r="K270" s="73"/>
    </row>
    <row r="271" spans="1:11" ht="18" customHeight="1" x14ac:dyDescent="0.25">
      <c r="A271" s="68"/>
      <c r="B271" s="69" t="s">
        <v>31</v>
      </c>
      <c r="C271" s="70" t="s">
        <v>482</v>
      </c>
      <c r="D271" s="74" t="s">
        <v>314</v>
      </c>
      <c r="E271" s="77">
        <v>3</v>
      </c>
      <c r="F271" s="71">
        <f t="shared" si="16"/>
        <v>78.333333333333329</v>
      </c>
      <c r="G271" s="71" t="s">
        <v>466</v>
      </c>
      <c r="H271" s="72">
        <f>VLOOKUP($B271,Players!$A$2:$I$299,9,0)</f>
        <v>112500</v>
      </c>
      <c r="I271" s="71" t="str">
        <f>VLOOKUP($B271,Model!$A$6:$G$145,7,0)</f>
        <v>Knights</v>
      </c>
      <c r="J271" s="71">
        <f>VLOOKUP($B271,Model!$A$6:$G$145,5,0)</f>
        <v>430000</v>
      </c>
      <c r="K271" s="73"/>
    </row>
    <row r="272" spans="1:11" ht="18" customHeight="1" x14ac:dyDescent="0.25">
      <c r="A272" s="68"/>
      <c r="B272" s="69" t="s">
        <v>339</v>
      </c>
      <c r="C272" s="70" t="s">
        <v>340</v>
      </c>
      <c r="D272" s="74" t="s">
        <v>125</v>
      </c>
      <c r="E272" s="71">
        <v>16</v>
      </c>
      <c r="F272" s="71">
        <f t="shared" si="16"/>
        <v>14.6875</v>
      </c>
      <c r="G272" s="71" t="s">
        <v>466</v>
      </c>
      <c r="H272" s="72">
        <f>VLOOKUP($B272,Players!$A$2:$I$299,9,0)</f>
        <v>3000</v>
      </c>
      <c r="I272" s="71" t="e">
        <f>VLOOKUP($B272,Model!$A$6:$G$145,7,0)</f>
        <v>#N/A</v>
      </c>
      <c r="J272" s="71" t="e">
        <f>VLOOKUP($B272,Model!$A$6:$G$145,5,0)</f>
        <v>#N/A</v>
      </c>
      <c r="K272" s="73"/>
    </row>
    <row r="273" spans="1:11" ht="18" customHeight="1" x14ac:dyDescent="0.25">
      <c r="A273" s="68"/>
      <c r="B273" s="75" t="s">
        <v>339</v>
      </c>
      <c r="C273" s="70" t="s">
        <v>340</v>
      </c>
      <c r="D273" s="74" t="s">
        <v>286</v>
      </c>
      <c r="E273" s="71">
        <v>17</v>
      </c>
      <c r="F273" s="71">
        <f t="shared" si="16"/>
        <v>13.823529411764707</v>
      </c>
      <c r="G273" s="71" t="s">
        <v>466</v>
      </c>
      <c r="H273" s="72">
        <f>VLOOKUP($B273,Players!$A$2:$I$299,9,0)</f>
        <v>3000</v>
      </c>
      <c r="I273" s="71" t="e">
        <f>VLOOKUP($B273,Model!$A$6:$G$145,7,0)</f>
        <v>#N/A</v>
      </c>
      <c r="J273" s="71" t="e">
        <f>VLOOKUP($B273,Model!$A$6:$G$145,5,0)</f>
        <v>#N/A</v>
      </c>
      <c r="K273" s="73"/>
    </row>
    <row r="274" spans="1:11" ht="18" customHeight="1" x14ac:dyDescent="0.25">
      <c r="A274" s="68"/>
      <c r="B274" s="75" t="s">
        <v>82</v>
      </c>
      <c r="C274" s="70" t="s">
        <v>83</v>
      </c>
      <c r="D274" s="76" t="s">
        <v>84</v>
      </c>
      <c r="E274" s="71">
        <v>4</v>
      </c>
      <c r="F274" s="71">
        <f>77/E274</f>
        <v>19.25</v>
      </c>
      <c r="G274" s="71" t="s">
        <v>469</v>
      </c>
      <c r="H274" s="72">
        <f>VLOOKUP($B274,Players!$A$2:$I$299,9,0)</f>
        <v>2000</v>
      </c>
      <c r="I274" s="71" t="e">
        <f>VLOOKUP($B274,Model!$A$6:$G$145,7,0)</f>
        <v>#N/A</v>
      </c>
      <c r="J274" s="72" t="e">
        <f>VLOOKUP($B274,Model!$A$6:$G$145,5,0)</f>
        <v>#N/A</v>
      </c>
      <c r="K274" s="73"/>
    </row>
    <row r="275" spans="1:11" ht="18" customHeight="1" x14ac:dyDescent="0.25">
      <c r="A275" s="68"/>
      <c r="B275" s="69" t="s">
        <v>324</v>
      </c>
      <c r="C275" s="70" t="s">
        <v>325</v>
      </c>
      <c r="D275" s="74" t="s">
        <v>125</v>
      </c>
      <c r="E275" s="71">
        <v>15</v>
      </c>
      <c r="F275" s="71">
        <f t="shared" ref="F275:F280" si="17">235/E275</f>
        <v>15.666666666666666</v>
      </c>
      <c r="G275" s="71" t="s">
        <v>466</v>
      </c>
      <c r="H275" s="72">
        <f>VLOOKUP($B275,Players!$A$2:$I$299,9,0)</f>
        <v>3000</v>
      </c>
      <c r="I275" s="71" t="e">
        <f>VLOOKUP($B275,Model!$A$6:$G$145,7,0)</f>
        <v>#N/A</v>
      </c>
      <c r="J275" s="71" t="e">
        <f>VLOOKUP($B275,Model!$A$6:$G$145,5,0)</f>
        <v>#N/A</v>
      </c>
      <c r="K275" s="73"/>
    </row>
    <row r="276" spans="1:11" ht="18" customHeight="1" x14ac:dyDescent="0.25">
      <c r="A276" s="68"/>
      <c r="B276" s="69" t="s">
        <v>324</v>
      </c>
      <c r="C276" s="70" t="s">
        <v>325</v>
      </c>
      <c r="D276" s="70" t="s">
        <v>199</v>
      </c>
      <c r="E276" s="71">
        <v>14</v>
      </c>
      <c r="F276" s="71">
        <f t="shared" si="17"/>
        <v>16.785714285714285</v>
      </c>
      <c r="G276" s="71" t="s">
        <v>466</v>
      </c>
      <c r="H276" s="72">
        <f>VLOOKUP($B276,Players!$A$2:$I$299,9,0)</f>
        <v>3000</v>
      </c>
      <c r="I276" s="71" t="e">
        <f>VLOOKUP($B276,Model!$A$6:$G$145,7,0)</f>
        <v>#N/A</v>
      </c>
      <c r="J276" s="71" t="e">
        <f>VLOOKUP($B276,Model!$A$6:$G$145,5,0)</f>
        <v>#N/A</v>
      </c>
      <c r="K276" s="73"/>
    </row>
    <row r="277" spans="1:11" ht="18" customHeight="1" x14ac:dyDescent="0.25">
      <c r="A277" s="68"/>
      <c r="B277" s="69" t="s">
        <v>394</v>
      </c>
      <c r="C277" s="74" t="s">
        <v>395</v>
      </c>
      <c r="D277" s="70" t="s">
        <v>115</v>
      </c>
      <c r="E277" s="71">
        <v>11</v>
      </c>
      <c r="F277" s="71">
        <f t="shared" si="17"/>
        <v>21.363636363636363</v>
      </c>
      <c r="G277" s="71" t="s">
        <v>466</v>
      </c>
      <c r="H277" s="72">
        <f>VLOOKUP($B277,Players!$A$2:$I$299,9,0)</f>
        <v>2000</v>
      </c>
      <c r="I277" s="71" t="e">
        <f>VLOOKUP($B277,Model!$A$6:$G$145,7,0)</f>
        <v>#N/A</v>
      </c>
      <c r="J277" s="71" t="e">
        <f>VLOOKUP($B277,Model!$A$6:$G$145,5,0)</f>
        <v>#N/A</v>
      </c>
      <c r="K277" s="73"/>
    </row>
    <row r="278" spans="1:11" ht="18" customHeight="1" x14ac:dyDescent="0.25">
      <c r="A278" s="68"/>
      <c r="B278" s="75" t="s">
        <v>222</v>
      </c>
      <c r="C278" s="74" t="s">
        <v>513</v>
      </c>
      <c r="D278" s="70" t="s">
        <v>97</v>
      </c>
      <c r="E278" s="71">
        <v>4</v>
      </c>
      <c r="F278" s="71">
        <f t="shared" si="17"/>
        <v>58.75</v>
      </c>
      <c r="G278" s="71" t="s">
        <v>466</v>
      </c>
      <c r="H278" s="72">
        <f>VLOOKUP($B278,Players!$A$2:$I$299,9,0)</f>
        <v>9000</v>
      </c>
      <c r="I278" s="71" t="e">
        <f>VLOOKUP($B278,Model!$A$6:$G$145,7,0)</f>
        <v>#N/A</v>
      </c>
      <c r="J278" s="71" t="e">
        <f>VLOOKUP($B278,Model!$A$6:$G$145,5,0)</f>
        <v>#N/A</v>
      </c>
      <c r="K278" s="73"/>
    </row>
    <row r="279" spans="1:11" ht="18" customHeight="1" x14ac:dyDescent="0.25">
      <c r="A279" s="68"/>
      <c r="B279" s="75" t="s">
        <v>222</v>
      </c>
      <c r="C279" s="74" t="s">
        <v>513</v>
      </c>
      <c r="D279" s="74" t="s">
        <v>470</v>
      </c>
      <c r="E279" s="71">
        <v>9</v>
      </c>
      <c r="F279" s="71">
        <f t="shared" si="17"/>
        <v>26.111111111111111</v>
      </c>
      <c r="G279" s="71" t="s">
        <v>466</v>
      </c>
      <c r="H279" s="72">
        <f>VLOOKUP($B279,Players!$A$2:$I$299,9,0)</f>
        <v>9000</v>
      </c>
      <c r="I279" s="71" t="e">
        <f>VLOOKUP($B279,Model!$A$6:$G$145,7,0)</f>
        <v>#N/A</v>
      </c>
      <c r="J279" s="71" t="e">
        <f>VLOOKUP($B279,Model!$A$6:$G$145,5,0)</f>
        <v>#N/A</v>
      </c>
      <c r="K279" s="73"/>
    </row>
    <row r="280" spans="1:11" ht="18" customHeight="1" x14ac:dyDescent="0.25">
      <c r="A280" s="68"/>
      <c r="B280" s="69" t="s">
        <v>322</v>
      </c>
      <c r="C280" s="74" t="s">
        <v>323</v>
      </c>
      <c r="D280" s="71" t="s">
        <v>87</v>
      </c>
      <c r="E280" s="71">
        <v>7</v>
      </c>
      <c r="F280" s="71">
        <f t="shared" si="17"/>
        <v>33.571428571428569</v>
      </c>
      <c r="G280" s="71" t="s">
        <v>466</v>
      </c>
      <c r="H280" s="72">
        <f>VLOOKUP($B280,Players!$A$2:$I$299,9,0)</f>
        <v>3500</v>
      </c>
      <c r="I280" s="71" t="e">
        <f>VLOOKUP($B280,Model!$A$6:$G$145,7,0)</f>
        <v>#N/A</v>
      </c>
      <c r="J280" s="71" t="e">
        <f>VLOOKUP($B280,Model!$A$6:$G$145,5,0)</f>
        <v>#N/A</v>
      </c>
      <c r="K280" s="73"/>
    </row>
    <row r="281" spans="1:11" ht="18" customHeight="1" x14ac:dyDescent="0.25">
      <c r="A281" s="68"/>
      <c r="B281" s="69" t="s">
        <v>452</v>
      </c>
      <c r="C281" s="70" t="s">
        <v>514</v>
      </c>
      <c r="D281" s="74" t="s">
        <v>81</v>
      </c>
      <c r="E281" s="71">
        <v>7</v>
      </c>
      <c r="F281" s="71">
        <f>77/E281</f>
        <v>11</v>
      </c>
      <c r="G281" s="71" t="s">
        <v>469</v>
      </c>
      <c r="H281" s="72">
        <f>VLOOKUP($B281,Players!$A$2:$I$299,9,0)</f>
        <v>1000</v>
      </c>
      <c r="I281" s="71" t="e">
        <f>VLOOKUP($B281,Model!$A$6:$G$145,7,0)</f>
        <v>#N/A</v>
      </c>
      <c r="J281" s="71" t="e">
        <f>VLOOKUP($B281,Model!$A$6:$G$145,5,0)</f>
        <v>#N/A</v>
      </c>
      <c r="K281" s="73"/>
    </row>
    <row r="282" spans="1:11" ht="18" customHeight="1" x14ac:dyDescent="0.25">
      <c r="A282" s="68"/>
      <c r="B282" s="75" t="s">
        <v>179</v>
      </c>
      <c r="C282" s="70" t="s">
        <v>515</v>
      </c>
      <c r="D282" s="70" t="s">
        <v>97</v>
      </c>
      <c r="E282" s="71">
        <v>17</v>
      </c>
      <c r="F282" s="71">
        <f>235/E282</f>
        <v>13.823529411764707</v>
      </c>
      <c r="G282" s="71" t="s">
        <v>466</v>
      </c>
      <c r="H282" s="72">
        <f>VLOOKUP($B282,Players!$A$2:$I$299,9,0)</f>
        <v>23000</v>
      </c>
      <c r="I282" s="71" t="e">
        <f>VLOOKUP($B282,Model!$A$6:$G$145,7,0)</f>
        <v>#N/A</v>
      </c>
      <c r="J282" s="71" t="e">
        <f>VLOOKUP($B282,Model!$A$6:$G$145,5,0)</f>
        <v>#N/A</v>
      </c>
      <c r="K282" s="73"/>
    </row>
    <row r="283" spans="1:11" ht="18" customHeight="1" x14ac:dyDescent="0.25">
      <c r="A283" s="68"/>
      <c r="B283" s="69" t="s">
        <v>179</v>
      </c>
      <c r="C283" s="70" t="s">
        <v>515</v>
      </c>
      <c r="D283" s="74" t="s">
        <v>125</v>
      </c>
      <c r="E283" s="71">
        <v>9</v>
      </c>
      <c r="F283" s="71">
        <f>235/E283</f>
        <v>26.111111111111111</v>
      </c>
      <c r="G283" s="71" t="s">
        <v>466</v>
      </c>
      <c r="H283" s="72">
        <f>VLOOKUP($B283,Players!$A$2:$I$299,9,0)</f>
        <v>23000</v>
      </c>
      <c r="I283" s="71" t="e">
        <f>VLOOKUP($B283,Model!$A$6:$G$145,7,0)</f>
        <v>#N/A</v>
      </c>
      <c r="J283" s="72" t="e">
        <f>VLOOKUP($B283,Model!$A$6:$G$145,5,0)</f>
        <v>#N/A</v>
      </c>
      <c r="K283" s="73"/>
    </row>
    <row r="284" spans="1:11" ht="18" customHeight="1" x14ac:dyDescent="0.25">
      <c r="A284" s="68"/>
      <c r="B284" s="75" t="s">
        <v>179</v>
      </c>
      <c r="C284" s="70" t="s">
        <v>515</v>
      </c>
      <c r="D284" s="74" t="s">
        <v>286</v>
      </c>
      <c r="E284" s="71">
        <v>2</v>
      </c>
      <c r="F284" s="71">
        <f>235/E284</f>
        <v>117.5</v>
      </c>
      <c r="G284" s="71" t="s">
        <v>466</v>
      </c>
      <c r="H284" s="72">
        <f>VLOOKUP($B284,Players!$A$2:$I$299,9,0)</f>
        <v>23000</v>
      </c>
      <c r="I284" s="71" t="e">
        <f>VLOOKUP($B284,Model!$A$6:$G$145,7,0)</f>
        <v>#N/A</v>
      </c>
      <c r="J284" s="71" t="e">
        <f>VLOOKUP($B284,Model!$A$6:$G$145,5,0)</f>
        <v>#N/A</v>
      </c>
      <c r="K284" s="73"/>
    </row>
    <row r="285" spans="1:11" ht="18" customHeight="1" x14ac:dyDescent="0.25">
      <c r="A285" s="68"/>
      <c r="B285" s="69" t="s">
        <v>179</v>
      </c>
      <c r="C285" s="70" t="s">
        <v>515</v>
      </c>
      <c r="D285" s="70" t="s">
        <v>199</v>
      </c>
      <c r="E285" s="71">
        <v>7</v>
      </c>
      <c r="F285" s="71">
        <f>235/E285</f>
        <v>33.571428571428569</v>
      </c>
      <c r="G285" s="71" t="s">
        <v>466</v>
      </c>
      <c r="H285" s="72">
        <f>VLOOKUP($B285,Players!$A$2:$I$299,9,0)</f>
        <v>23000</v>
      </c>
      <c r="I285" s="71" t="e">
        <f>VLOOKUP($B285,Model!$A$6:$G$145,7,0)</f>
        <v>#N/A</v>
      </c>
      <c r="J285" s="72" t="e">
        <f>VLOOKUP($B285,Model!$A$6:$G$145,5,0)</f>
        <v>#N/A</v>
      </c>
      <c r="K285" s="73"/>
    </row>
    <row r="286" spans="1:11" ht="18" customHeight="1" x14ac:dyDescent="0.25">
      <c r="A286" s="68"/>
      <c r="B286" s="69" t="s">
        <v>179</v>
      </c>
      <c r="C286" s="70" t="s">
        <v>515</v>
      </c>
      <c r="D286" s="74" t="s">
        <v>314</v>
      </c>
      <c r="E286" s="77">
        <v>10</v>
      </c>
      <c r="F286" s="71">
        <f>235/E286</f>
        <v>23.5</v>
      </c>
      <c r="G286" s="71" t="s">
        <v>466</v>
      </c>
      <c r="H286" s="72">
        <f>VLOOKUP($B286,Players!$A$2:$I$299,9,0)</f>
        <v>23000</v>
      </c>
      <c r="I286" s="71" t="e">
        <f>VLOOKUP($B286,Model!$A$6:$G$145,7,0)</f>
        <v>#N/A</v>
      </c>
      <c r="J286" s="71" t="e">
        <f>VLOOKUP($B286,Model!$A$6:$G$145,5,0)</f>
        <v>#N/A</v>
      </c>
      <c r="K286" s="73"/>
    </row>
    <row r="287" spans="1:11" ht="18" customHeight="1" x14ac:dyDescent="0.25">
      <c r="A287" s="68"/>
      <c r="B287" s="75" t="s">
        <v>417</v>
      </c>
      <c r="C287" s="70" t="s">
        <v>418</v>
      </c>
      <c r="D287" s="74" t="s">
        <v>63</v>
      </c>
      <c r="E287" s="71">
        <v>4</v>
      </c>
      <c r="F287" s="71">
        <f t="shared" ref="F287:F293" si="18">77/E287</f>
        <v>19.25</v>
      </c>
      <c r="G287" s="71" t="s">
        <v>469</v>
      </c>
      <c r="H287" s="72">
        <f>VLOOKUP($B287,Players!$A$2:$I$299,9,0)</f>
        <v>2000</v>
      </c>
      <c r="I287" s="71" t="e">
        <f>VLOOKUP($B287,Model!$A$6:$G$145,7,0)</f>
        <v>#N/A</v>
      </c>
      <c r="J287" s="72" t="e">
        <f>VLOOKUP($B287,Model!$A$6:$G$145,5,0)</f>
        <v>#N/A</v>
      </c>
      <c r="K287" s="73"/>
    </row>
    <row r="288" spans="1:11" ht="18" customHeight="1" x14ac:dyDescent="0.25">
      <c r="A288" s="68"/>
      <c r="B288" s="69" t="s">
        <v>43</v>
      </c>
      <c r="C288" s="70" t="s">
        <v>44</v>
      </c>
      <c r="D288" s="70" t="s">
        <v>125</v>
      </c>
      <c r="E288" s="70">
        <v>1</v>
      </c>
      <c r="F288" s="71">
        <f t="shared" si="18"/>
        <v>77</v>
      </c>
      <c r="G288" s="71" t="s">
        <v>469</v>
      </c>
      <c r="H288" s="72">
        <f>VLOOKUP($B288,Players!$A$2:$I$299,9,0)</f>
        <v>38500</v>
      </c>
      <c r="I288" s="71" t="e">
        <f>VLOOKUP($B288,Model!$A$6:$G$145,7,0)</f>
        <v>#N/A</v>
      </c>
      <c r="J288" s="72" t="e">
        <f>VLOOKUP($B288,Model!$A$6:$G$145,5,0)</f>
        <v>#N/A</v>
      </c>
      <c r="K288" s="73"/>
    </row>
    <row r="289" spans="1:11" ht="18" customHeight="1" x14ac:dyDescent="0.25">
      <c r="A289" s="68"/>
      <c r="B289" s="75" t="s">
        <v>43</v>
      </c>
      <c r="C289" s="70" t="s">
        <v>44</v>
      </c>
      <c r="D289" s="74" t="s">
        <v>63</v>
      </c>
      <c r="E289" s="71">
        <v>1</v>
      </c>
      <c r="F289" s="71">
        <f t="shared" si="18"/>
        <v>77</v>
      </c>
      <c r="G289" s="71" t="s">
        <v>469</v>
      </c>
      <c r="H289" s="72">
        <f>VLOOKUP($B289,Players!$A$2:$I$299,9,0)</f>
        <v>38500</v>
      </c>
      <c r="I289" s="71" t="e">
        <f>VLOOKUP($B289,Model!$A$6:$G$145,7,0)</f>
        <v>#N/A</v>
      </c>
      <c r="J289" s="72" t="e">
        <f>VLOOKUP($B289,Model!$A$6:$G$145,5,0)</f>
        <v>#N/A</v>
      </c>
      <c r="K289" s="73"/>
    </row>
    <row r="290" spans="1:11" ht="18" customHeight="1" x14ac:dyDescent="0.25">
      <c r="A290" s="68"/>
      <c r="B290" s="75" t="s">
        <v>43</v>
      </c>
      <c r="C290" s="74" t="s">
        <v>44</v>
      </c>
      <c r="D290" s="74" t="s">
        <v>286</v>
      </c>
      <c r="E290" s="71">
        <v>1</v>
      </c>
      <c r="F290" s="71">
        <f t="shared" si="18"/>
        <v>77</v>
      </c>
      <c r="G290" s="71" t="s">
        <v>469</v>
      </c>
      <c r="H290" s="72">
        <f>VLOOKUP($B290,Players!$A$2:$I$299,9,0)</f>
        <v>38500</v>
      </c>
      <c r="I290" s="71" t="e">
        <f>VLOOKUP($B290,Model!$A$6:$G$145,7,0)</f>
        <v>#N/A</v>
      </c>
      <c r="J290" s="72" t="e">
        <f>VLOOKUP($B290,Model!$A$6:$G$145,5,0)</f>
        <v>#N/A</v>
      </c>
      <c r="K290" s="73"/>
    </row>
    <row r="291" spans="1:11" ht="18" customHeight="1" x14ac:dyDescent="0.25">
      <c r="A291" s="68"/>
      <c r="B291" s="76" t="s">
        <v>43</v>
      </c>
      <c r="C291" s="74" t="s">
        <v>44</v>
      </c>
      <c r="D291" s="74" t="s">
        <v>115</v>
      </c>
      <c r="E291" s="71">
        <v>3</v>
      </c>
      <c r="F291" s="71">
        <f t="shared" si="18"/>
        <v>25.666666666666668</v>
      </c>
      <c r="G291" s="71" t="s">
        <v>469</v>
      </c>
      <c r="H291" s="72">
        <f>VLOOKUP($B291,Players!$A$2:$I$299,9,0)</f>
        <v>38500</v>
      </c>
      <c r="I291" s="71" t="e">
        <f>VLOOKUP($B291,Model!$A$6:$G$145,7,0)</f>
        <v>#N/A</v>
      </c>
      <c r="J291" s="72" t="e">
        <f>VLOOKUP($B291,Model!$A$6:$G$145,5,0)</f>
        <v>#N/A</v>
      </c>
      <c r="K291" s="73"/>
    </row>
    <row r="292" spans="1:11" ht="18" customHeight="1" x14ac:dyDescent="0.25">
      <c r="A292" s="68"/>
      <c r="B292" s="75" t="s">
        <v>43</v>
      </c>
      <c r="C292" s="70" t="s">
        <v>44</v>
      </c>
      <c r="D292" s="76" t="s">
        <v>84</v>
      </c>
      <c r="E292" s="71">
        <v>1</v>
      </c>
      <c r="F292" s="71">
        <f t="shared" si="18"/>
        <v>77</v>
      </c>
      <c r="G292" s="71" t="s">
        <v>469</v>
      </c>
      <c r="H292" s="72">
        <f>VLOOKUP($B292,Players!$A$2:$I$299,9,0)</f>
        <v>38500</v>
      </c>
      <c r="I292" s="71" t="e">
        <f>VLOOKUP($B292,Model!$A$6:$G$145,7,0)</f>
        <v>#N/A</v>
      </c>
      <c r="J292" s="72" t="e">
        <f>VLOOKUP($B292,Model!$A$6:$G$145,5,0)</f>
        <v>#N/A</v>
      </c>
      <c r="K292" s="73"/>
    </row>
    <row r="293" spans="1:11" ht="18" customHeight="1" x14ac:dyDescent="0.25">
      <c r="A293" s="68"/>
      <c r="B293" s="75" t="s">
        <v>43</v>
      </c>
      <c r="C293" s="70" t="s">
        <v>44</v>
      </c>
      <c r="D293" s="76" t="s">
        <v>314</v>
      </c>
      <c r="E293" s="71">
        <v>3</v>
      </c>
      <c r="F293" s="71">
        <f t="shared" si="18"/>
        <v>25.666666666666668</v>
      </c>
      <c r="G293" s="71" t="s">
        <v>469</v>
      </c>
      <c r="H293" s="72">
        <f>VLOOKUP($B293,Players!$A$2:$I$299,9,0)</f>
        <v>38500</v>
      </c>
      <c r="I293" s="71" t="e">
        <f>VLOOKUP($B293,Model!$A$6:$G$145,7,0)</f>
        <v>#N/A</v>
      </c>
      <c r="J293" s="72" t="e">
        <f>VLOOKUP($B293,Model!$A$6:$G$145,5,0)</f>
        <v>#N/A</v>
      </c>
      <c r="K293" s="73"/>
    </row>
    <row r="294" spans="1:11" ht="18" customHeight="1" x14ac:dyDescent="0.25">
      <c r="A294" s="68"/>
      <c r="B294" s="69" t="s">
        <v>408</v>
      </c>
      <c r="C294" s="70" t="s">
        <v>409</v>
      </c>
      <c r="D294" s="70" t="s">
        <v>199</v>
      </c>
      <c r="E294" s="71">
        <v>13</v>
      </c>
      <c r="F294" s="71">
        <f t="shared" ref="F294:F303" si="19">235/E294</f>
        <v>18.076923076923077</v>
      </c>
      <c r="G294" s="71" t="s">
        <v>466</v>
      </c>
      <c r="H294" s="72">
        <f>VLOOKUP($B294,Players!$A$2:$I$299,9,0)</f>
        <v>2000</v>
      </c>
      <c r="I294" s="71" t="e">
        <f>VLOOKUP($B294,Model!$A$6:$G$145,7,0)</f>
        <v>#N/A</v>
      </c>
      <c r="J294" s="71" t="e">
        <f>VLOOKUP($B294,Model!$A$6:$G$145,5,0)</f>
        <v>#N/A</v>
      </c>
      <c r="K294" s="73"/>
    </row>
    <row r="295" spans="1:11" ht="18" customHeight="1" x14ac:dyDescent="0.25">
      <c r="A295" s="68"/>
      <c r="B295" s="69" t="s">
        <v>360</v>
      </c>
      <c r="C295" s="70" t="s">
        <v>361</v>
      </c>
      <c r="D295" s="71" t="s">
        <v>87</v>
      </c>
      <c r="E295" s="71">
        <v>9</v>
      </c>
      <c r="F295" s="71">
        <f t="shared" si="19"/>
        <v>26.111111111111111</v>
      </c>
      <c r="G295" s="71" t="s">
        <v>466</v>
      </c>
      <c r="H295" s="72">
        <f>VLOOKUP($B295,Players!$A$2:$I$299,9,0)</f>
        <v>2500</v>
      </c>
      <c r="I295" s="71" t="e">
        <f>VLOOKUP($B295,Model!$A$6:$G$145,7,0)</f>
        <v>#N/A</v>
      </c>
      <c r="J295" s="71" t="e">
        <f>VLOOKUP($B295,Model!$A$6:$G$145,5,0)</f>
        <v>#N/A</v>
      </c>
      <c r="K295" s="73"/>
    </row>
    <row r="296" spans="1:11" ht="18" customHeight="1" x14ac:dyDescent="0.25">
      <c r="A296" s="68"/>
      <c r="B296" s="75" t="s">
        <v>345</v>
      </c>
      <c r="C296" s="70" t="s">
        <v>346</v>
      </c>
      <c r="D296" s="74" t="s">
        <v>286</v>
      </c>
      <c r="E296" s="71">
        <v>20</v>
      </c>
      <c r="F296" s="71">
        <f t="shared" si="19"/>
        <v>11.75</v>
      </c>
      <c r="G296" s="71" t="s">
        <v>466</v>
      </c>
      <c r="H296" s="72">
        <f>VLOOKUP($B296,Players!$A$2:$I$299,9,0)</f>
        <v>2500</v>
      </c>
      <c r="I296" s="71" t="e">
        <f>VLOOKUP($B296,Model!$A$6:$G$145,7,0)</f>
        <v>#N/A</v>
      </c>
      <c r="J296" s="71" t="e">
        <f>VLOOKUP($B296,Model!$A$6:$G$145,5,0)</f>
        <v>#N/A</v>
      </c>
      <c r="K296" s="73"/>
    </row>
    <row r="297" spans="1:11" ht="18" customHeight="1" x14ac:dyDescent="0.25">
      <c r="A297" s="68"/>
      <c r="B297" s="69" t="s">
        <v>345</v>
      </c>
      <c r="C297" s="70" t="s">
        <v>516</v>
      </c>
      <c r="D297" s="70" t="s">
        <v>81</v>
      </c>
      <c r="E297" s="71">
        <v>15</v>
      </c>
      <c r="F297" s="71">
        <f t="shared" si="19"/>
        <v>15.666666666666666</v>
      </c>
      <c r="G297" s="71" t="s">
        <v>466</v>
      </c>
      <c r="H297" s="72">
        <f>VLOOKUP($B297,Players!$A$2:$I$299,9,0)</f>
        <v>2500</v>
      </c>
      <c r="I297" s="71" t="e">
        <f>VLOOKUP($B297,Model!$A$6:$G$145,7,0)</f>
        <v>#N/A</v>
      </c>
      <c r="J297" s="71" t="e">
        <f>VLOOKUP($B297,Model!$A$6:$G$145,5,0)</f>
        <v>#N/A</v>
      </c>
      <c r="K297" s="73"/>
    </row>
    <row r="298" spans="1:11" ht="18" customHeight="1" x14ac:dyDescent="0.25">
      <c r="A298" s="68"/>
      <c r="B298" s="75" t="s">
        <v>95</v>
      </c>
      <c r="C298" s="74" t="s">
        <v>96</v>
      </c>
      <c r="D298" s="70" t="s">
        <v>97</v>
      </c>
      <c r="E298" s="71">
        <v>7</v>
      </c>
      <c r="F298" s="71">
        <f t="shared" si="19"/>
        <v>33.571428571428569</v>
      </c>
      <c r="G298" s="71" t="s">
        <v>466</v>
      </c>
      <c r="H298" s="72">
        <f>VLOOKUP($B298,Players!$A$2:$I$299,9,0)</f>
        <v>3500</v>
      </c>
      <c r="I298" s="71" t="e">
        <f>VLOOKUP($B298,Model!$A$6:$G$145,7,0)</f>
        <v>#N/A</v>
      </c>
      <c r="J298" s="72" t="e">
        <f>VLOOKUP($B298,Model!$A$6:$G$145,5,0)</f>
        <v>#N/A</v>
      </c>
      <c r="K298" s="73"/>
    </row>
    <row r="299" spans="1:11" ht="18" customHeight="1" x14ac:dyDescent="0.25">
      <c r="A299" s="68"/>
      <c r="B299" s="69" t="s">
        <v>362</v>
      </c>
      <c r="C299" s="74" t="s">
        <v>363</v>
      </c>
      <c r="D299" s="71" t="s">
        <v>112</v>
      </c>
      <c r="E299" s="71">
        <v>9</v>
      </c>
      <c r="F299" s="71">
        <f t="shared" si="19"/>
        <v>26.111111111111111</v>
      </c>
      <c r="G299" s="71" t="s">
        <v>466</v>
      </c>
      <c r="H299" s="72">
        <f>VLOOKUP($B299,Players!$A$2:$I$299,9,0)</f>
        <v>2500</v>
      </c>
      <c r="I299" s="71" t="e">
        <f>VLOOKUP($B299,Model!$A$6:$G$145,7,0)</f>
        <v>#N/A</v>
      </c>
      <c r="J299" s="71" t="e">
        <f>VLOOKUP($B299,Model!$A$6:$G$145,5,0)</f>
        <v>#N/A</v>
      </c>
      <c r="K299" s="73"/>
    </row>
    <row r="300" spans="1:11" ht="18" customHeight="1" x14ac:dyDescent="0.25">
      <c r="A300" s="68"/>
      <c r="B300" s="88" t="s">
        <v>284</v>
      </c>
      <c r="C300" s="70" t="s">
        <v>285</v>
      </c>
      <c r="D300" s="74" t="s">
        <v>286</v>
      </c>
      <c r="E300" s="71">
        <v>5</v>
      </c>
      <c r="F300" s="71">
        <f t="shared" si="19"/>
        <v>47</v>
      </c>
      <c r="G300" s="71" t="s">
        <v>466</v>
      </c>
      <c r="H300" s="72">
        <f>VLOOKUP($B300,Players!$A$2:$I$299,9,0)</f>
        <v>5000</v>
      </c>
      <c r="I300" s="71" t="e">
        <f>VLOOKUP($B300,Model!$A$6:$G$145,7,0)</f>
        <v>#N/A</v>
      </c>
      <c r="J300" s="71" t="e">
        <f>VLOOKUP($B300,Model!$A$6:$G$145,5,0)</f>
        <v>#N/A</v>
      </c>
      <c r="K300" s="73"/>
    </row>
    <row r="301" spans="1:11" ht="18" customHeight="1" x14ac:dyDescent="0.25">
      <c r="A301" s="68"/>
      <c r="B301" s="69" t="s">
        <v>143</v>
      </c>
      <c r="C301" s="74" t="s">
        <v>144</v>
      </c>
      <c r="D301" s="74" t="s">
        <v>470</v>
      </c>
      <c r="E301" s="71">
        <v>2</v>
      </c>
      <c r="F301" s="71">
        <f t="shared" si="19"/>
        <v>117.5</v>
      </c>
      <c r="G301" s="71" t="s">
        <v>466</v>
      </c>
      <c r="H301" s="72">
        <f>VLOOKUP($B301,Players!$A$2:$I$299,9,0)</f>
        <v>38000</v>
      </c>
      <c r="I301" s="71" t="e">
        <f>VLOOKUP($B301,Model!$A$6:$G$145,7,0)</f>
        <v>#N/A</v>
      </c>
      <c r="J301" s="71" t="e">
        <f>VLOOKUP($B301,Model!$A$6:$G$145,5,0)</f>
        <v>#N/A</v>
      </c>
      <c r="K301" s="73"/>
    </row>
    <row r="302" spans="1:11" ht="18" customHeight="1" x14ac:dyDescent="0.25">
      <c r="A302" s="68"/>
      <c r="B302" s="71" t="s">
        <v>143</v>
      </c>
      <c r="C302" s="71" t="s">
        <v>144</v>
      </c>
      <c r="D302" s="70" t="s">
        <v>199</v>
      </c>
      <c r="E302" s="71">
        <v>2</v>
      </c>
      <c r="F302" s="71">
        <f t="shared" si="19"/>
        <v>117.5</v>
      </c>
      <c r="G302" s="71" t="s">
        <v>466</v>
      </c>
      <c r="H302" s="72">
        <f>VLOOKUP($B302,Players!$A$2:$I$299,9,0)</f>
        <v>38000</v>
      </c>
      <c r="I302" s="71" t="e">
        <f>VLOOKUP($B302,Model!$A$6:$G$145,7,0)</f>
        <v>#N/A</v>
      </c>
      <c r="J302" s="72" t="e">
        <f>VLOOKUP($B302,Model!$A$6:$G$145,5,0)</f>
        <v>#N/A</v>
      </c>
      <c r="K302" s="73"/>
    </row>
    <row r="303" spans="1:11" ht="18" customHeight="1" x14ac:dyDescent="0.25">
      <c r="A303" s="68"/>
      <c r="B303" s="69" t="s">
        <v>143</v>
      </c>
      <c r="C303" s="70" t="s">
        <v>144</v>
      </c>
      <c r="D303" s="74" t="s">
        <v>314</v>
      </c>
      <c r="E303" s="77">
        <v>2</v>
      </c>
      <c r="F303" s="71">
        <f t="shared" si="19"/>
        <v>117.5</v>
      </c>
      <c r="G303" s="71" t="s">
        <v>466</v>
      </c>
      <c r="H303" s="72">
        <f>VLOOKUP($B303,Players!$A$2:$I$299,9,0)</f>
        <v>38000</v>
      </c>
      <c r="I303" s="71" t="e">
        <f>VLOOKUP($B303,Model!$A$6:$G$145,7,0)</f>
        <v>#N/A</v>
      </c>
      <c r="J303" s="72" t="e">
        <f>VLOOKUP($B303,Model!$A$6:$G$145,5,0)</f>
        <v>#N/A</v>
      </c>
      <c r="K303" s="73"/>
    </row>
    <row r="304" spans="1:11" ht="18" customHeight="1" x14ac:dyDescent="0.25">
      <c r="A304" s="68"/>
      <c r="B304" s="69" t="s">
        <v>79</v>
      </c>
      <c r="C304" s="70" t="s">
        <v>80</v>
      </c>
      <c r="D304" s="74" t="s">
        <v>81</v>
      </c>
      <c r="E304" s="71">
        <v>2</v>
      </c>
      <c r="F304" s="71">
        <f>77/E304</f>
        <v>38.5</v>
      </c>
      <c r="G304" s="71" t="s">
        <v>469</v>
      </c>
      <c r="H304" s="72">
        <f>VLOOKUP($B304,Players!$A$2:$I$299,9,0)</f>
        <v>4500</v>
      </c>
      <c r="I304" s="71" t="e">
        <f>VLOOKUP($B304,Model!$A$6:$G$145,7,0)</f>
        <v>#N/A</v>
      </c>
      <c r="J304" s="72" t="e">
        <f>VLOOKUP($B304,Model!$A$6:$G$145,5,0)</f>
        <v>#N/A</v>
      </c>
      <c r="K304" s="73"/>
    </row>
    <row r="305" spans="1:11" ht="18" customHeight="1" x14ac:dyDescent="0.25">
      <c r="A305" s="68"/>
      <c r="B305" s="69" t="s">
        <v>433</v>
      </c>
      <c r="C305" s="70" t="s">
        <v>434</v>
      </c>
      <c r="D305" s="74" t="s">
        <v>314</v>
      </c>
      <c r="E305" s="77">
        <v>15</v>
      </c>
      <c r="F305" s="71">
        <f>235/E305</f>
        <v>15.666666666666666</v>
      </c>
      <c r="G305" s="71" t="s">
        <v>466</v>
      </c>
      <c r="H305" s="72">
        <f>VLOOKUP($B305,Players!$A$2:$I$299,9,0)</f>
        <v>1500</v>
      </c>
      <c r="I305" s="71" t="e">
        <f>VLOOKUP($B305,Model!$A$6:$G$145,7,0)</f>
        <v>#N/A</v>
      </c>
      <c r="J305" s="71" t="e">
        <f>VLOOKUP($B305,Model!$A$6:$G$145,5,0)</f>
        <v>#N/A</v>
      </c>
      <c r="K305" s="73"/>
    </row>
    <row r="306" spans="1:11" ht="18" customHeight="1" x14ac:dyDescent="0.25">
      <c r="A306" s="68"/>
      <c r="B306" s="69" t="s">
        <v>109</v>
      </c>
      <c r="C306" s="74" t="s">
        <v>243</v>
      </c>
      <c r="D306" s="74" t="s">
        <v>87</v>
      </c>
      <c r="E306" s="71">
        <v>1</v>
      </c>
      <c r="F306" s="71">
        <f>77/E306</f>
        <v>77</v>
      </c>
      <c r="G306" s="71" t="s">
        <v>469</v>
      </c>
      <c r="H306" s="72">
        <f>VLOOKUP($B306,Players!$A$2:$I$299,9,0)</f>
        <v>8000</v>
      </c>
      <c r="I306" s="71" t="e">
        <f>VLOOKUP($B306,Model!$A$6:$G$145,7,0)</f>
        <v>#N/A</v>
      </c>
      <c r="J306" s="72" t="e">
        <f>VLOOKUP($B306,Model!$A$6:$G$145,5,0)</f>
        <v>#N/A</v>
      </c>
      <c r="K306" s="73"/>
    </row>
    <row r="307" spans="1:11" ht="18" customHeight="1" x14ac:dyDescent="0.25">
      <c r="A307" s="68"/>
      <c r="B307" s="69" t="s">
        <v>228</v>
      </c>
      <c r="C307" s="75" t="s">
        <v>229</v>
      </c>
      <c r="D307" s="71" t="s">
        <v>112</v>
      </c>
      <c r="E307" s="71">
        <v>4</v>
      </c>
      <c r="F307" s="71">
        <f>235/E307</f>
        <v>58.75</v>
      </c>
      <c r="G307" s="71" t="s">
        <v>466</v>
      </c>
      <c r="H307" s="72">
        <f>VLOOKUP($B307,Players!$A$2:$I$299,9,0)</f>
        <v>8500</v>
      </c>
      <c r="I307" s="71" t="e">
        <f>VLOOKUP($B307,Model!$A$6:$G$145,7,0)</f>
        <v>#N/A</v>
      </c>
      <c r="J307" s="71" t="e">
        <f>VLOOKUP($B307,Model!$A$6:$G$145,5,0)</f>
        <v>#N/A</v>
      </c>
      <c r="K307" s="73"/>
    </row>
    <row r="308" spans="1:11" ht="18" customHeight="1" x14ac:dyDescent="0.25">
      <c r="A308" s="68"/>
      <c r="B308" s="69" t="s">
        <v>173</v>
      </c>
      <c r="C308" s="74" t="s">
        <v>174</v>
      </c>
      <c r="D308" s="70" t="s">
        <v>115</v>
      </c>
      <c r="E308" s="71">
        <v>1</v>
      </c>
      <c r="F308" s="71">
        <f>235/E308</f>
        <v>235</v>
      </c>
      <c r="G308" s="71" t="s">
        <v>466</v>
      </c>
      <c r="H308" s="72">
        <f>VLOOKUP($B308,Players!$A$2:$I$299,9,0)</f>
        <v>25000</v>
      </c>
      <c r="I308" s="71" t="e">
        <f>VLOOKUP($B308,Model!$A$6:$G$145,7,0)</f>
        <v>#N/A</v>
      </c>
      <c r="J308" s="71" t="e">
        <f>VLOOKUP($B308,Model!$A$6:$G$145,5,0)</f>
        <v>#N/A</v>
      </c>
      <c r="K308" s="73"/>
    </row>
    <row r="309" spans="1:11" ht="18" customHeight="1" x14ac:dyDescent="0.25">
      <c r="A309" s="68"/>
      <c r="B309" s="69" t="s">
        <v>85</v>
      </c>
      <c r="C309" s="74" t="s">
        <v>86</v>
      </c>
      <c r="D309" s="71" t="s">
        <v>87</v>
      </c>
      <c r="E309" s="71">
        <v>3</v>
      </c>
      <c r="F309" s="71">
        <f>235/E309</f>
        <v>78.333333333333329</v>
      </c>
      <c r="G309" s="71" t="s">
        <v>466</v>
      </c>
      <c r="H309" s="72">
        <f>VLOOKUP($B309,Players!$A$2:$I$299,9,0)</f>
        <v>8500</v>
      </c>
      <c r="I309" s="71" t="e">
        <f>VLOOKUP($B309,Model!$A$6:$G$145,7,0)</f>
        <v>#N/A</v>
      </c>
      <c r="J309" s="72" t="e">
        <f>VLOOKUP($B309,Model!$A$6:$G$145,5,0)</f>
        <v>#N/A</v>
      </c>
      <c r="K309" s="73"/>
    </row>
    <row r="310" spans="1:11" ht="18" customHeight="1" x14ac:dyDescent="0.25">
      <c r="A310" s="68"/>
      <c r="B310" s="75" t="s">
        <v>410</v>
      </c>
      <c r="C310" s="70" t="s">
        <v>411</v>
      </c>
      <c r="D310" s="74" t="s">
        <v>355</v>
      </c>
      <c r="E310" s="70">
        <v>6</v>
      </c>
      <c r="F310" s="71">
        <f>77/E310</f>
        <v>12.833333333333334</v>
      </c>
      <c r="G310" s="71" t="s">
        <v>469</v>
      </c>
      <c r="H310" s="72">
        <f>VLOOKUP($B310,Players!$A$2:$I$299,9,0)</f>
        <v>2000</v>
      </c>
      <c r="I310" s="71" t="e">
        <f>VLOOKUP($B310,Model!$A$6:$G$145,7,0)</f>
        <v>#N/A</v>
      </c>
      <c r="J310" s="71" t="e">
        <f>VLOOKUP($B310,Model!$A$6:$G$145,5,0)</f>
        <v>#N/A</v>
      </c>
      <c r="K310" s="73"/>
    </row>
    <row r="311" spans="1:11" ht="18" customHeight="1" x14ac:dyDescent="0.25">
      <c r="A311" s="68"/>
      <c r="B311" s="69" t="s">
        <v>410</v>
      </c>
      <c r="C311" s="70" t="s">
        <v>411</v>
      </c>
      <c r="D311" s="74" t="s">
        <v>81</v>
      </c>
      <c r="E311" s="71">
        <v>8</v>
      </c>
      <c r="F311" s="71">
        <f>77/E311</f>
        <v>9.625</v>
      </c>
      <c r="G311" s="71" t="s">
        <v>469</v>
      </c>
      <c r="H311" s="72">
        <f>VLOOKUP($B311,Players!$A$2:$I$299,9,0)</f>
        <v>2000</v>
      </c>
      <c r="I311" s="71" t="e">
        <f>VLOOKUP($B311,Model!$A$6:$G$145,7,0)</f>
        <v>#N/A</v>
      </c>
      <c r="J311" s="71" t="e">
        <f>VLOOKUP($B311,Model!$A$6:$G$145,5,0)</f>
        <v>#N/A</v>
      </c>
      <c r="K311" s="73"/>
    </row>
    <row r="312" spans="1:11" ht="18" customHeight="1" x14ac:dyDescent="0.25">
      <c r="A312" s="68"/>
      <c r="B312" s="75" t="s">
        <v>459</v>
      </c>
      <c r="C312" s="75" t="s">
        <v>517</v>
      </c>
      <c r="D312" s="76" t="s">
        <v>84</v>
      </c>
      <c r="E312" s="71">
        <v>13</v>
      </c>
      <c r="F312" s="71">
        <f>77/E312</f>
        <v>5.9230769230769234</v>
      </c>
      <c r="G312" s="71" t="s">
        <v>469</v>
      </c>
      <c r="H312" s="72">
        <f>VLOOKUP($B312,Players!$A$2:$I$299,9,0)</f>
        <v>500</v>
      </c>
      <c r="I312" s="71" t="e">
        <f>VLOOKUP($B312,Model!$A$6:$G$145,7,0)</f>
        <v>#N/A</v>
      </c>
      <c r="J312" s="72" t="e">
        <f>VLOOKUP($B312,Model!$A$6:$G$145,5,0)</f>
        <v>#N/A</v>
      </c>
      <c r="K312" s="73"/>
    </row>
    <row r="313" spans="1:11" ht="18" customHeight="1" x14ac:dyDescent="0.25">
      <c r="A313" s="68"/>
      <c r="B313" s="75" t="s">
        <v>364</v>
      </c>
      <c r="C313" s="74" t="s">
        <v>518</v>
      </c>
      <c r="D313" s="70" t="s">
        <v>97</v>
      </c>
      <c r="E313" s="71">
        <v>9</v>
      </c>
      <c r="F313" s="71">
        <f>235/E313</f>
        <v>26.111111111111111</v>
      </c>
      <c r="G313" s="71" t="s">
        <v>466</v>
      </c>
      <c r="H313" s="72">
        <f>VLOOKUP($B313,Players!$A$2:$I$299,9,0)</f>
        <v>2500</v>
      </c>
      <c r="I313" s="71" t="e">
        <f>VLOOKUP($B313,Model!$A$6:$G$145,7,0)</f>
        <v>#N/A</v>
      </c>
      <c r="J313" s="71" t="e">
        <f>VLOOKUP($B313,Model!$A$6:$G$145,5,0)</f>
        <v>#N/A</v>
      </c>
      <c r="K313" s="73"/>
    </row>
    <row r="314" spans="1:11" ht="18" customHeight="1" x14ac:dyDescent="0.25">
      <c r="A314" s="68"/>
      <c r="B314" s="69" t="s">
        <v>377</v>
      </c>
      <c r="C314" s="74" t="s">
        <v>378</v>
      </c>
      <c r="D314" s="71" t="s">
        <v>112</v>
      </c>
      <c r="E314" s="71">
        <v>10</v>
      </c>
      <c r="F314" s="71">
        <f>235/E314</f>
        <v>23.5</v>
      </c>
      <c r="G314" s="71" t="s">
        <v>466</v>
      </c>
      <c r="H314" s="72">
        <f>VLOOKUP($B314,Players!$A$2:$I$299,9,0)</f>
        <v>2500</v>
      </c>
      <c r="I314" s="71" t="e">
        <f>VLOOKUP($B314,Model!$A$6:$G$145,7,0)</f>
        <v>#N/A</v>
      </c>
      <c r="J314" s="71" t="e">
        <f>VLOOKUP($B314,Model!$A$6:$G$145,5,0)</f>
        <v>#N/A</v>
      </c>
      <c r="K314" s="73"/>
    </row>
    <row r="315" spans="1:11" ht="18" customHeight="1" x14ac:dyDescent="0.25">
      <c r="A315" s="68"/>
      <c r="B315" s="69" t="s">
        <v>254</v>
      </c>
      <c r="C315" s="70" t="s">
        <v>255</v>
      </c>
      <c r="D315" s="70" t="s">
        <v>63</v>
      </c>
      <c r="E315" s="71">
        <v>9</v>
      </c>
      <c r="F315" s="71">
        <f>235/E315</f>
        <v>26.111111111111111</v>
      </c>
      <c r="G315" s="71" t="s">
        <v>466</v>
      </c>
      <c r="H315" s="72">
        <f>VLOOKUP($B315,Players!$A$2:$I$299,9,0)</f>
        <v>7000</v>
      </c>
      <c r="I315" s="71" t="e">
        <f>VLOOKUP($B315,Model!$A$6:$G$145,7,0)</f>
        <v>#N/A</v>
      </c>
      <c r="J315" s="71" t="e">
        <f>VLOOKUP($B315,Model!$A$6:$G$145,5,0)</f>
        <v>#N/A</v>
      </c>
      <c r="K315" s="73"/>
    </row>
    <row r="316" spans="1:11" ht="18" customHeight="1" x14ac:dyDescent="0.25">
      <c r="A316" s="90"/>
      <c r="B316" s="69" t="s">
        <v>254</v>
      </c>
      <c r="C316" s="70" t="s">
        <v>519</v>
      </c>
      <c r="D316" s="70" t="s">
        <v>81</v>
      </c>
      <c r="E316" s="71">
        <v>6</v>
      </c>
      <c r="F316" s="71">
        <f>235/E316</f>
        <v>39.166666666666664</v>
      </c>
      <c r="G316" s="71" t="s">
        <v>466</v>
      </c>
      <c r="H316" s="72">
        <f>VLOOKUP($B316,Players!$A$2:$I$299,9,0)</f>
        <v>7000</v>
      </c>
      <c r="I316" s="71" t="e">
        <f>VLOOKUP($B316,Model!$A$6:$G$145,7,0)</f>
        <v>#N/A</v>
      </c>
      <c r="J316" s="72" t="e">
        <f>VLOOKUP($B316,Model!$A$6:$G$145,5,0)</f>
        <v>#N/A</v>
      </c>
      <c r="K316" s="73"/>
    </row>
  </sheetData>
  <autoFilter ref="A1:IU1">
    <sortState ref="A2:IU311">
      <sortCondition ref="B1"/>
    </sortState>
  </autoFilter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82"/>
  <sheetViews>
    <sheetView showGridLines="0" topLeftCell="A184" workbookViewId="0">
      <selection activeCell="A208" sqref="A208"/>
    </sheetView>
  </sheetViews>
  <sheetFormatPr defaultColWidth="6.59765625" defaultRowHeight="15" customHeight="1" x14ac:dyDescent="0.2"/>
  <cols>
    <col min="1" max="1" width="13.5" style="91" customWidth="1"/>
    <col min="2" max="2" width="30.69921875" style="91" customWidth="1"/>
    <col min="3" max="3" width="8.19921875" style="91" customWidth="1"/>
    <col min="4" max="4" width="2.19921875" style="91" customWidth="1"/>
    <col min="5" max="5" width="16.8984375" style="91" customWidth="1"/>
    <col min="6" max="6" width="30.19921875" style="91" customWidth="1"/>
    <col min="7" max="7" width="9.3984375" style="91" customWidth="1"/>
    <col min="8" max="8" width="6.8984375" style="91" customWidth="1"/>
    <col min="9" max="9" width="8.59765625" style="91" customWidth="1"/>
    <col min="10" max="10" width="3" style="91" customWidth="1"/>
    <col min="11" max="12" width="10" style="91" customWidth="1"/>
    <col min="13" max="16" width="3" style="91" customWidth="1"/>
    <col min="17" max="17" width="12.19921875" style="91" customWidth="1"/>
    <col min="18" max="18" width="5.3984375" style="91" customWidth="1"/>
    <col min="19" max="19" width="8" style="91" customWidth="1"/>
    <col min="20" max="20" width="7.59765625" style="91" customWidth="1"/>
    <col min="21" max="21" width="5.59765625" style="91" customWidth="1"/>
    <col min="22" max="22" width="4.59765625" style="91" customWidth="1"/>
    <col min="23" max="256" width="6.59765625" style="91" customWidth="1"/>
  </cols>
  <sheetData>
    <row r="1" spans="1:22" ht="18" customHeight="1" x14ac:dyDescent="0.25">
      <c r="A1" s="92" t="s">
        <v>97</v>
      </c>
      <c r="B1" s="93"/>
      <c r="C1" s="93"/>
      <c r="D1" s="94"/>
      <c r="E1" s="197" t="s">
        <v>462</v>
      </c>
      <c r="F1" s="198"/>
      <c r="G1" s="198"/>
      <c r="H1" s="198"/>
      <c r="I1" s="199"/>
      <c r="J1" s="95"/>
      <c r="K1" s="96"/>
      <c r="L1" s="96"/>
      <c r="M1" s="96"/>
      <c r="N1" s="96"/>
      <c r="O1" s="96"/>
      <c r="P1" s="96"/>
      <c r="Q1" s="97"/>
      <c r="R1" s="97"/>
      <c r="S1" s="97"/>
      <c r="T1" s="97"/>
      <c r="U1" s="97"/>
      <c r="V1" s="98"/>
    </row>
    <row r="2" spans="1:22" ht="18" customHeight="1" x14ac:dyDescent="0.25">
      <c r="A2" s="67" t="s">
        <v>16</v>
      </c>
      <c r="B2" s="67" t="s">
        <v>6</v>
      </c>
      <c r="C2" s="67" t="s">
        <v>461</v>
      </c>
      <c r="D2" s="99"/>
      <c r="E2" s="67" t="s">
        <v>16</v>
      </c>
      <c r="F2" s="67" t="s">
        <v>6</v>
      </c>
      <c r="G2" s="67" t="s">
        <v>460</v>
      </c>
      <c r="H2" s="67" t="s">
        <v>461</v>
      </c>
      <c r="I2" s="67" t="s">
        <v>462</v>
      </c>
      <c r="J2" s="100"/>
      <c r="K2" s="101"/>
      <c r="L2" s="101"/>
      <c r="M2" s="102"/>
      <c r="N2" s="102"/>
      <c r="O2" s="102"/>
      <c r="P2" s="102"/>
      <c r="Q2" s="103"/>
      <c r="R2" s="104"/>
      <c r="S2" s="104"/>
      <c r="T2" s="104"/>
      <c r="U2" s="104"/>
      <c r="V2" s="105"/>
    </row>
    <row r="3" spans="1:22" ht="18" customHeight="1" x14ac:dyDescent="0.25">
      <c r="A3" s="75" t="s">
        <v>52</v>
      </c>
      <c r="B3" s="74" t="s">
        <v>53</v>
      </c>
      <c r="C3" s="71">
        <v>1</v>
      </c>
      <c r="D3" s="99"/>
      <c r="E3" s="69" t="s">
        <v>386</v>
      </c>
      <c r="F3" s="74" t="s">
        <v>387</v>
      </c>
      <c r="G3" s="71" t="s">
        <v>87</v>
      </c>
      <c r="H3" s="71">
        <v>11</v>
      </c>
      <c r="I3" s="71">
        <f t="shared" ref="I3:I66" si="0">235/H3</f>
        <v>21.363636363636363</v>
      </c>
      <c r="J3" s="106"/>
      <c r="K3" s="107" t="s">
        <v>525</v>
      </c>
      <c r="L3" s="107" t="s">
        <v>526</v>
      </c>
      <c r="M3" s="108"/>
      <c r="N3" s="102"/>
      <c r="O3" s="102"/>
      <c r="P3" s="109"/>
      <c r="Q3" s="110" t="s">
        <v>525</v>
      </c>
      <c r="R3" s="104"/>
      <c r="S3" s="104"/>
      <c r="T3" s="104"/>
      <c r="U3" s="104"/>
      <c r="V3" s="105"/>
    </row>
    <row r="4" spans="1:22" ht="18" customHeight="1" x14ac:dyDescent="0.25">
      <c r="A4" s="75" t="s">
        <v>31</v>
      </c>
      <c r="B4" s="74" t="s">
        <v>527</v>
      </c>
      <c r="C4" s="71">
        <v>2</v>
      </c>
      <c r="D4" s="99"/>
      <c r="E4" s="75" t="s">
        <v>366</v>
      </c>
      <c r="F4" s="70" t="s">
        <v>367</v>
      </c>
      <c r="G4" s="74" t="s">
        <v>286</v>
      </c>
      <c r="H4" s="71">
        <v>18</v>
      </c>
      <c r="I4" s="71">
        <f t="shared" si="0"/>
        <v>13.055555555555555</v>
      </c>
      <c r="J4" s="100"/>
      <c r="K4" s="111" t="s">
        <v>386</v>
      </c>
      <c r="L4" s="112">
        <v>21.36363636363636</v>
      </c>
      <c r="M4" s="108"/>
      <c r="N4" s="102"/>
      <c r="O4" s="102"/>
      <c r="P4" s="102"/>
      <c r="Q4" s="113" t="s">
        <v>289</v>
      </c>
      <c r="R4" s="104"/>
      <c r="S4" s="104"/>
      <c r="T4" s="104"/>
      <c r="U4" s="104"/>
      <c r="V4" s="105"/>
    </row>
    <row r="5" spans="1:22" ht="18" customHeight="1" x14ac:dyDescent="0.25">
      <c r="A5" s="75" t="s">
        <v>40</v>
      </c>
      <c r="B5" s="74" t="s">
        <v>41</v>
      </c>
      <c r="C5" s="71">
        <v>3</v>
      </c>
      <c r="D5" s="99"/>
      <c r="E5" s="69" t="s">
        <v>366</v>
      </c>
      <c r="F5" s="74" t="s">
        <v>367</v>
      </c>
      <c r="G5" s="70" t="s">
        <v>106</v>
      </c>
      <c r="H5" s="71">
        <v>20</v>
      </c>
      <c r="I5" s="71">
        <f t="shared" si="0"/>
        <v>11.75</v>
      </c>
      <c r="J5" s="100"/>
      <c r="K5" s="111" t="s">
        <v>366</v>
      </c>
      <c r="L5" s="112">
        <v>24.805555555555561</v>
      </c>
      <c r="M5" s="108"/>
      <c r="N5" s="102"/>
      <c r="O5" s="102"/>
      <c r="P5" s="102"/>
      <c r="Q5" s="114" t="s">
        <v>470</v>
      </c>
      <c r="R5" s="104"/>
      <c r="S5" s="104"/>
      <c r="T5" s="104"/>
      <c r="U5" s="104"/>
      <c r="V5" s="105"/>
    </row>
    <row r="6" spans="1:22" ht="18" customHeight="1" x14ac:dyDescent="0.25">
      <c r="A6" s="75" t="s">
        <v>222</v>
      </c>
      <c r="B6" s="74" t="s">
        <v>223</v>
      </c>
      <c r="C6" s="71">
        <v>4</v>
      </c>
      <c r="D6" s="99"/>
      <c r="E6" s="69" t="s">
        <v>388</v>
      </c>
      <c r="F6" s="70" t="s">
        <v>389</v>
      </c>
      <c r="G6" s="70" t="s">
        <v>63</v>
      </c>
      <c r="H6" s="71">
        <v>11</v>
      </c>
      <c r="I6" s="71">
        <f t="shared" si="0"/>
        <v>21.363636363636363</v>
      </c>
      <c r="J6" s="100"/>
      <c r="K6" s="111" t="s">
        <v>388</v>
      </c>
      <c r="L6" s="112">
        <v>21.36363636363636</v>
      </c>
      <c r="M6" s="108"/>
      <c r="N6" s="102"/>
      <c r="O6" s="102"/>
      <c r="P6" s="102"/>
      <c r="Q6" s="114" t="s">
        <v>81</v>
      </c>
      <c r="R6" s="104"/>
      <c r="S6" s="104"/>
      <c r="T6" s="104"/>
      <c r="U6" s="104"/>
      <c r="V6" s="105"/>
    </row>
    <row r="7" spans="1:22" ht="18" customHeight="1" x14ac:dyDescent="0.25">
      <c r="A7" s="75" t="s">
        <v>23</v>
      </c>
      <c r="B7" s="74" t="s">
        <v>24</v>
      </c>
      <c r="C7" s="71">
        <v>5</v>
      </c>
      <c r="D7" s="99"/>
      <c r="E7" s="69" t="s">
        <v>289</v>
      </c>
      <c r="F7" s="70" t="s">
        <v>290</v>
      </c>
      <c r="G7" s="70" t="s">
        <v>81</v>
      </c>
      <c r="H7" s="71">
        <v>10</v>
      </c>
      <c r="I7" s="71">
        <f t="shared" si="0"/>
        <v>23.5</v>
      </c>
      <c r="J7" s="100"/>
      <c r="K7" s="111" t="s">
        <v>289</v>
      </c>
      <c r="L7" s="112">
        <v>43.083333333333329</v>
      </c>
      <c r="M7" s="108"/>
      <c r="N7" s="102"/>
      <c r="O7" s="102"/>
      <c r="P7" s="102"/>
      <c r="Q7" s="113" t="s">
        <v>396</v>
      </c>
      <c r="R7" s="104"/>
      <c r="S7" s="104"/>
      <c r="T7" s="104"/>
      <c r="U7" s="104"/>
      <c r="V7" s="105"/>
    </row>
    <row r="8" spans="1:22" ht="18" customHeight="1" x14ac:dyDescent="0.25">
      <c r="A8" s="75" t="s">
        <v>25</v>
      </c>
      <c r="B8" s="74" t="s">
        <v>127</v>
      </c>
      <c r="C8" s="71">
        <v>6</v>
      </c>
      <c r="D8" s="99"/>
      <c r="E8" s="69" t="s">
        <v>289</v>
      </c>
      <c r="F8" s="74" t="s">
        <v>483</v>
      </c>
      <c r="G8" s="74" t="s">
        <v>470</v>
      </c>
      <c r="H8" s="71">
        <v>12</v>
      </c>
      <c r="I8" s="71">
        <f t="shared" si="0"/>
        <v>19.583333333333332</v>
      </c>
      <c r="J8" s="100"/>
      <c r="K8" s="111" t="s">
        <v>329</v>
      </c>
      <c r="L8" s="112">
        <v>29.375</v>
      </c>
      <c r="M8" s="108"/>
      <c r="N8" s="102"/>
      <c r="O8" s="102"/>
      <c r="P8" s="102"/>
      <c r="Q8" s="114" t="s">
        <v>106</v>
      </c>
      <c r="R8" s="104"/>
      <c r="S8" s="104"/>
      <c r="T8" s="104"/>
      <c r="U8" s="104"/>
      <c r="V8" s="105"/>
    </row>
    <row r="9" spans="1:22" ht="18" customHeight="1" x14ac:dyDescent="0.25">
      <c r="A9" s="75" t="s">
        <v>95</v>
      </c>
      <c r="B9" s="74" t="s">
        <v>96</v>
      </c>
      <c r="C9" s="71">
        <v>7</v>
      </c>
      <c r="D9" s="99"/>
      <c r="E9" s="69" t="s">
        <v>329</v>
      </c>
      <c r="F9" s="70" t="s">
        <v>330</v>
      </c>
      <c r="G9" s="70" t="s">
        <v>63</v>
      </c>
      <c r="H9" s="71">
        <v>8</v>
      </c>
      <c r="I9" s="71">
        <f t="shared" si="0"/>
        <v>29.375</v>
      </c>
      <c r="J9" s="100"/>
      <c r="K9" s="111" t="s">
        <v>396</v>
      </c>
      <c r="L9" s="112">
        <v>19.583333333333329</v>
      </c>
      <c r="M9" s="108"/>
      <c r="N9" s="102"/>
      <c r="O9" s="102"/>
      <c r="P9" s="102"/>
      <c r="Q9" s="113" t="s">
        <v>73</v>
      </c>
      <c r="R9" s="104"/>
      <c r="S9" s="104"/>
      <c r="T9" s="104"/>
      <c r="U9" s="104"/>
      <c r="V9" s="105"/>
    </row>
    <row r="10" spans="1:22" ht="18" customHeight="1" x14ac:dyDescent="0.25">
      <c r="A10" s="75" t="s">
        <v>337</v>
      </c>
      <c r="B10" s="74" t="s">
        <v>338</v>
      </c>
      <c r="C10" s="71">
        <v>8</v>
      </c>
      <c r="D10" s="99"/>
      <c r="E10" s="69" t="s">
        <v>396</v>
      </c>
      <c r="F10" s="74" t="s">
        <v>397</v>
      </c>
      <c r="G10" s="70" t="s">
        <v>106</v>
      </c>
      <c r="H10" s="71">
        <v>12</v>
      </c>
      <c r="I10" s="71">
        <f t="shared" si="0"/>
        <v>19.583333333333332</v>
      </c>
      <c r="J10" s="100"/>
      <c r="K10" s="111" t="s">
        <v>73</v>
      </c>
      <c r="L10" s="112">
        <v>97.916666666666657</v>
      </c>
      <c r="M10" s="108"/>
      <c r="N10" s="102"/>
      <c r="O10" s="102"/>
      <c r="P10" s="102"/>
      <c r="Q10" s="114" t="s">
        <v>470</v>
      </c>
      <c r="R10" s="104"/>
      <c r="S10" s="104"/>
      <c r="T10" s="104"/>
      <c r="U10" s="104"/>
      <c r="V10" s="105"/>
    </row>
    <row r="11" spans="1:22" ht="18" customHeight="1" x14ac:dyDescent="0.25">
      <c r="A11" s="75" t="s">
        <v>364</v>
      </c>
      <c r="B11" s="74" t="s">
        <v>528</v>
      </c>
      <c r="C11" s="71">
        <v>9</v>
      </c>
      <c r="D11" s="99"/>
      <c r="E11" s="70" t="s">
        <v>73</v>
      </c>
      <c r="F11" s="74" t="s">
        <v>74</v>
      </c>
      <c r="G11" s="70" t="s">
        <v>115</v>
      </c>
      <c r="H11" s="71">
        <v>4</v>
      </c>
      <c r="I11" s="71">
        <f t="shared" si="0"/>
        <v>58.75</v>
      </c>
      <c r="J11" s="100"/>
      <c r="K11" s="111" t="s">
        <v>259</v>
      </c>
      <c r="L11" s="112">
        <v>58.75</v>
      </c>
      <c r="M11" s="108"/>
      <c r="N11" s="102"/>
      <c r="O11" s="102"/>
      <c r="P11" s="102"/>
      <c r="Q11" s="114" t="s">
        <v>115</v>
      </c>
      <c r="R11" s="104"/>
      <c r="S11" s="104"/>
      <c r="T11" s="104"/>
      <c r="U11" s="104"/>
      <c r="V11" s="105"/>
    </row>
    <row r="12" spans="1:22" ht="18" customHeight="1" x14ac:dyDescent="0.25">
      <c r="A12" s="75" t="s">
        <v>213</v>
      </c>
      <c r="B12" s="74" t="s">
        <v>214</v>
      </c>
      <c r="C12" s="71">
        <v>10</v>
      </c>
      <c r="D12" s="99"/>
      <c r="E12" s="69" t="s">
        <v>73</v>
      </c>
      <c r="F12" s="74" t="s">
        <v>74</v>
      </c>
      <c r="G12" s="74" t="s">
        <v>470</v>
      </c>
      <c r="H12" s="71">
        <v>6</v>
      </c>
      <c r="I12" s="71">
        <f t="shared" si="0"/>
        <v>39.166666666666664</v>
      </c>
      <c r="J12" s="100"/>
      <c r="K12" s="111" t="s">
        <v>261</v>
      </c>
      <c r="L12" s="112">
        <v>58.75</v>
      </c>
      <c r="M12" s="108"/>
      <c r="N12" s="102"/>
      <c r="O12" s="102"/>
      <c r="P12" s="102"/>
      <c r="Q12" s="113" t="s">
        <v>259</v>
      </c>
      <c r="R12" s="104"/>
      <c r="S12" s="104"/>
      <c r="T12" s="104"/>
      <c r="U12" s="104"/>
      <c r="V12" s="105"/>
    </row>
    <row r="13" spans="1:22" ht="18" customHeight="1" x14ac:dyDescent="0.25">
      <c r="A13" s="75" t="s">
        <v>175</v>
      </c>
      <c r="B13" s="74" t="s">
        <v>176</v>
      </c>
      <c r="C13" s="71">
        <v>11</v>
      </c>
      <c r="D13" s="99"/>
      <c r="E13" s="75" t="s">
        <v>259</v>
      </c>
      <c r="F13" s="79" t="s">
        <v>260</v>
      </c>
      <c r="G13" s="71" t="s">
        <v>242</v>
      </c>
      <c r="H13" s="71">
        <v>4</v>
      </c>
      <c r="I13" s="71">
        <f t="shared" si="0"/>
        <v>58.75</v>
      </c>
      <c r="J13" s="100"/>
      <c r="K13" s="111" t="s">
        <v>188</v>
      </c>
      <c r="L13" s="112">
        <v>117.5</v>
      </c>
      <c r="M13" s="108"/>
      <c r="N13" s="102"/>
      <c r="O13" s="102"/>
      <c r="P13" s="102"/>
      <c r="Q13" s="114" t="s">
        <v>242</v>
      </c>
      <c r="R13" s="104"/>
      <c r="S13" s="104"/>
      <c r="T13" s="104"/>
      <c r="U13" s="104"/>
      <c r="V13" s="105"/>
    </row>
    <row r="14" spans="1:22" ht="18" customHeight="1" x14ac:dyDescent="0.25">
      <c r="A14" s="75" t="s">
        <v>216</v>
      </c>
      <c r="B14" s="74" t="s">
        <v>217</v>
      </c>
      <c r="C14" s="71">
        <v>12</v>
      </c>
      <c r="D14" s="99"/>
      <c r="E14" s="69" t="s">
        <v>261</v>
      </c>
      <c r="F14" s="70" t="s">
        <v>262</v>
      </c>
      <c r="G14" s="70" t="s">
        <v>199</v>
      </c>
      <c r="H14" s="71">
        <v>4</v>
      </c>
      <c r="I14" s="71">
        <f t="shared" si="0"/>
        <v>58.75</v>
      </c>
      <c r="J14" s="100"/>
      <c r="K14" s="111" t="s">
        <v>297</v>
      </c>
      <c r="L14" s="112">
        <v>38.479532163742689</v>
      </c>
      <c r="M14" s="108"/>
      <c r="N14" s="102"/>
      <c r="O14" s="102"/>
      <c r="P14" s="102"/>
      <c r="Q14" s="113" t="s">
        <v>297</v>
      </c>
      <c r="R14" s="104"/>
      <c r="S14" s="104"/>
      <c r="T14" s="104"/>
      <c r="U14" s="104"/>
      <c r="V14" s="105"/>
    </row>
    <row r="15" spans="1:22" ht="18" customHeight="1" x14ac:dyDescent="0.25">
      <c r="A15" s="75" t="s">
        <v>287</v>
      </c>
      <c r="B15" s="74" t="s">
        <v>288</v>
      </c>
      <c r="C15" s="71">
        <v>13</v>
      </c>
      <c r="D15" s="99"/>
      <c r="E15" s="75" t="s">
        <v>188</v>
      </c>
      <c r="F15" s="75" t="s">
        <v>189</v>
      </c>
      <c r="G15" s="71" t="s">
        <v>242</v>
      </c>
      <c r="H15" s="71">
        <v>2</v>
      </c>
      <c r="I15" s="71">
        <f t="shared" si="0"/>
        <v>117.5</v>
      </c>
      <c r="J15" s="100"/>
      <c r="K15" s="111" t="s">
        <v>295</v>
      </c>
      <c r="L15" s="112">
        <v>39.166666666666657</v>
      </c>
      <c r="M15" s="108"/>
      <c r="N15" s="102"/>
      <c r="O15" s="102"/>
      <c r="P15" s="102"/>
      <c r="Q15" s="114" t="s">
        <v>81</v>
      </c>
      <c r="R15" s="104"/>
      <c r="S15" s="104"/>
      <c r="T15" s="104"/>
      <c r="U15" s="104"/>
      <c r="V15" s="105"/>
    </row>
    <row r="16" spans="1:22" ht="18" customHeight="1" x14ac:dyDescent="0.25">
      <c r="A16" s="75" t="s">
        <v>55</v>
      </c>
      <c r="B16" s="74" t="s">
        <v>56</v>
      </c>
      <c r="C16" s="71">
        <v>14</v>
      </c>
      <c r="D16" s="99"/>
      <c r="E16" s="69" t="s">
        <v>297</v>
      </c>
      <c r="F16" s="70" t="s">
        <v>298</v>
      </c>
      <c r="G16" s="70" t="s">
        <v>81</v>
      </c>
      <c r="H16" s="71">
        <v>9</v>
      </c>
      <c r="I16" s="71">
        <f t="shared" si="0"/>
        <v>26.111111111111111</v>
      </c>
      <c r="J16" s="100"/>
      <c r="K16" s="111" t="s">
        <v>230</v>
      </c>
      <c r="L16" s="112">
        <v>75.51102941176471</v>
      </c>
      <c r="M16" s="108"/>
      <c r="N16" s="102"/>
      <c r="O16" s="102"/>
      <c r="P16" s="102"/>
      <c r="Q16" s="114" t="s">
        <v>314</v>
      </c>
      <c r="R16" s="104"/>
      <c r="S16" s="104"/>
      <c r="T16" s="104"/>
      <c r="U16" s="104"/>
      <c r="V16" s="105"/>
    </row>
    <row r="17" spans="1:22" ht="18" customHeight="1" x14ac:dyDescent="0.25">
      <c r="A17" s="75" t="s">
        <v>139</v>
      </c>
      <c r="B17" s="74" t="s">
        <v>140</v>
      </c>
      <c r="C17" s="71">
        <v>15</v>
      </c>
      <c r="D17" s="99"/>
      <c r="E17" s="69" t="s">
        <v>297</v>
      </c>
      <c r="F17" s="70" t="s">
        <v>485</v>
      </c>
      <c r="G17" s="74" t="s">
        <v>314</v>
      </c>
      <c r="H17" s="77">
        <v>19</v>
      </c>
      <c r="I17" s="71">
        <f t="shared" si="0"/>
        <v>12.368421052631579</v>
      </c>
      <c r="J17" s="100"/>
      <c r="K17" s="111" t="s">
        <v>424</v>
      </c>
      <c r="L17" s="112">
        <v>16.785714285714281</v>
      </c>
      <c r="M17" s="108"/>
      <c r="N17" s="102"/>
      <c r="O17" s="102"/>
      <c r="P17" s="102"/>
      <c r="Q17" s="113" t="s">
        <v>230</v>
      </c>
      <c r="R17" s="104"/>
      <c r="S17" s="104"/>
      <c r="T17" s="104"/>
      <c r="U17" s="104"/>
      <c r="V17" s="105"/>
    </row>
    <row r="18" spans="1:22" ht="18" customHeight="1" x14ac:dyDescent="0.25">
      <c r="A18" s="75" t="s">
        <v>247</v>
      </c>
      <c r="B18" s="74" t="s">
        <v>248</v>
      </c>
      <c r="C18" s="71">
        <v>16</v>
      </c>
      <c r="D18" s="99"/>
      <c r="E18" s="69" t="s">
        <v>295</v>
      </c>
      <c r="F18" s="70" t="s">
        <v>296</v>
      </c>
      <c r="G18" s="70" t="s">
        <v>199</v>
      </c>
      <c r="H18" s="71">
        <v>6</v>
      </c>
      <c r="I18" s="71">
        <f t="shared" si="0"/>
        <v>39.166666666666664</v>
      </c>
      <c r="J18" s="100"/>
      <c r="K18" s="111" t="s">
        <v>390</v>
      </c>
      <c r="L18" s="112">
        <v>21.36363636363636</v>
      </c>
      <c r="M18" s="108"/>
      <c r="N18" s="102"/>
      <c r="O18" s="102"/>
      <c r="P18" s="102"/>
      <c r="Q18" s="114" t="s">
        <v>470</v>
      </c>
      <c r="R18" s="104"/>
      <c r="S18" s="104"/>
      <c r="T18" s="104"/>
      <c r="U18" s="104"/>
      <c r="V18" s="105"/>
    </row>
    <row r="19" spans="1:22" ht="18" customHeight="1" x14ac:dyDescent="0.25">
      <c r="A19" s="75" t="s">
        <v>179</v>
      </c>
      <c r="B19" s="74" t="s">
        <v>180</v>
      </c>
      <c r="C19" s="71">
        <v>17</v>
      </c>
      <c r="D19" s="99"/>
      <c r="E19" s="69" t="s">
        <v>230</v>
      </c>
      <c r="F19" s="70" t="s">
        <v>231</v>
      </c>
      <c r="G19" s="74" t="s">
        <v>125</v>
      </c>
      <c r="H19" s="71">
        <v>17</v>
      </c>
      <c r="I19" s="71">
        <f t="shared" si="0"/>
        <v>13.823529411764707</v>
      </c>
      <c r="J19" s="100"/>
      <c r="K19" s="111" t="s">
        <v>272</v>
      </c>
      <c r="L19" s="112">
        <v>53.854166666666657</v>
      </c>
      <c r="M19" s="108"/>
      <c r="N19" s="102"/>
      <c r="O19" s="102"/>
      <c r="P19" s="102"/>
      <c r="Q19" s="114" t="s">
        <v>125</v>
      </c>
      <c r="R19" s="104"/>
      <c r="S19" s="104"/>
      <c r="T19" s="104"/>
      <c r="U19" s="104"/>
      <c r="V19" s="105"/>
    </row>
    <row r="20" spans="1:22" ht="18" customHeight="1" x14ac:dyDescent="0.25">
      <c r="A20" s="75" t="s">
        <v>157</v>
      </c>
      <c r="B20" s="74" t="s">
        <v>158</v>
      </c>
      <c r="C20" s="71">
        <v>18</v>
      </c>
      <c r="D20" s="99"/>
      <c r="E20" s="69" t="s">
        <v>230</v>
      </c>
      <c r="F20" s="70" t="s">
        <v>231</v>
      </c>
      <c r="G20" s="70" t="s">
        <v>199</v>
      </c>
      <c r="H20" s="71">
        <v>5</v>
      </c>
      <c r="I20" s="71">
        <f t="shared" si="0"/>
        <v>47</v>
      </c>
      <c r="J20" s="100"/>
      <c r="K20" s="111" t="s">
        <v>163</v>
      </c>
      <c r="L20" s="112">
        <v>254.58333333333329</v>
      </c>
      <c r="M20" s="108"/>
      <c r="N20" s="102"/>
      <c r="O20" s="102"/>
      <c r="P20" s="102"/>
      <c r="Q20" s="114" t="s">
        <v>199</v>
      </c>
      <c r="R20" s="104"/>
      <c r="S20" s="104"/>
      <c r="T20" s="104"/>
      <c r="U20" s="104"/>
      <c r="V20" s="105"/>
    </row>
    <row r="21" spans="1:22" ht="18" customHeight="1" x14ac:dyDescent="0.25">
      <c r="A21" s="75" t="s">
        <v>307</v>
      </c>
      <c r="B21" s="74" t="s">
        <v>529</v>
      </c>
      <c r="C21" s="71">
        <v>19</v>
      </c>
      <c r="D21" s="99"/>
      <c r="E21" s="69" t="s">
        <v>230</v>
      </c>
      <c r="F21" s="74" t="s">
        <v>231</v>
      </c>
      <c r="G21" s="74" t="s">
        <v>470</v>
      </c>
      <c r="H21" s="71">
        <v>16</v>
      </c>
      <c r="I21" s="71">
        <f t="shared" si="0"/>
        <v>14.6875</v>
      </c>
      <c r="J21" s="100"/>
      <c r="K21" s="111" t="s">
        <v>369</v>
      </c>
      <c r="L21" s="112">
        <v>23.5</v>
      </c>
      <c r="M21" s="102"/>
      <c r="N21" s="102"/>
      <c r="O21" s="102"/>
      <c r="P21" s="102"/>
      <c r="Q21" s="113" t="s">
        <v>369</v>
      </c>
      <c r="R21" s="104"/>
      <c r="S21" s="104"/>
      <c r="T21" s="104"/>
      <c r="U21" s="104"/>
      <c r="V21" s="105"/>
    </row>
    <row r="22" spans="1:22" ht="18" customHeight="1" x14ac:dyDescent="0.25">
      <c r="A22" s="115"/>
      <c r="B22" s="116"/>
      <c r="C22" s="117"/>
      <c r="D22" s="118"/>
      <c r="E22" s="69" t="s">
        <v>424</v>
      </c>
      <c r="F22" s="74" t="s">
        <v>425</v>
      </c>
      <c r="G22" s="70" t="s">
        <v>115</v>
      </c>
      <c r="H22" s="71">
        <v>14</v>
      </c>
      <c r="I22" s="71">
        <f t="shared" si="0"/>
        <v>16.785714285714285</v>
      </c>
      <c r="J22" s="100"/>
      <c r="K22" s="111" t="s">
        <v>331</v>
      </c>
      <c r="L22" s="112">
        <v>29.375</v>
      </c>
      <c r="M22" s="102"/>
      <c r="N22" s="102"/>
      <c r="O22" s="102"/>
      <c r="P22" s="102"/>
      <c r="Q22" s="114" t="s">
        <v>125</v>
      </c>
      <c r="R22" s="104"/>
      <c r="S22" s="104"/>
      <c r="T22" s="104"/>
      <c r="U22" s="104"/>
      <c r="V22" s="105"/>
    </row>
    <row r="23" spans="1:22" ht="18" customHeight="1" x14ac:dyDescent="0.25">
      <c r="A23" s="92" t="s">
        <v>355</v>
      </c>
      <c r="B23" s="93"/>
      <c r="C23" s="93"/>
      <c r="D23" s="119"/>
      <c r="E23" s="69" t="s">
        <v>390</v>
      </c>
      <c r="F23" s="70" t="s">
        <v>391</v>
      </c>
      <c r="G23" s="70" t="s">
        <v>199</v>
      </c>
      <c r="H23" s="71">
        <v>11</v>
      </c>
      <c r="I23" s="71">
        <f t="shared" si="0"/>
        <v>21.363636363636363</v>
      </c>
      <c r="J23" s="100"/>
      <c r="K23" s="111" t="s">
        <v>237</v>
      </c>
      <c r="L23" s="112">
        <v>72.738095238095241</v>
      </c>
      <c r="M23" s="102"/>
      <c r="N23" s="102"/>
      <c r="O23" s="102"/>
      <c r="P23" s="102"/>
      <c r="Q23" s="113" t="s">
        <v>237</v>
      </c>
      <c r="R23" s="104"/>
      <c r="S23" s="104"/>
      <c r="T23" s="104"/>
      <c r="U23" s="104"/>
      <c r="V23" s="105"/>
    </row>
    <row r="24" spans="1:22" ht="18" customHeight="1" x14ac:dyDescent="0.25">
      <c r="A24" s="120" t="s">
        <v>16</v>
      </c>
      <c r="B24" s="67" t="s">
        <v>6</v>
      </c>
      <c r="C24" s="67" t="s">
        <v>461</v>
      </c>
      <c r="D24" s="99"/>
      <c r="E24" s="75" t="s">
        <v>272</v>
      </c>
      <c r="F24" s="70" t="s">
        <v>273</v>
      </c>
      <c r="G24" s="74" t="s">
        <v>355</v>
      </c>
      <c r="H24" s="71">
        <v>6</v>
      </c>
      <c r="I24" s="71">
        <f t="shared" si="0"/>
        <v>39.166666666666664</v>
      </c>
      <c r="J24" s="100"/>
      <c r="K24" s="111" t="s">
        <v>445</v>
      </c>
      <c r="L24" s="112">
        <v>12.368421052631581</v>
      </c>
      <c r="M24" s="102"/>
      <c r="N24" s="102"/>
      <c r="O24" s="102"/>
      <c r="P24" s="102"/>
      <c r="Q24" s="114" t="s">
        <v>125</v>
      </c>
      <c r="R24" s="104"/>
      <c r="S24" s="104"/>
      <c r="T24" s="104"/>
      <c r="U24" s="104"/>
      <c r="V24" s="105"/>
    </row>
    <row r="25" spans="1:22" ht="18" customHeight="1" x14ac:dyDescent="0.25">
      <c r="A25" s="75" t="s">
        <v>157</v>
      </c>
      <c r="B25" s="70" t="s">
        <v>158</v>
      </c>
      <c r="C25" s="71">
        <v>1</v>
      </c>
      <c r="D25" s="99"/>
      <c r="E25" s="75" t="s">
        <v>272</v>
      </c>
      <c r="F25" s="70" t="s">
        <v>273</v>
      </c>
      <c r="G25" s="74" t="s">
        <v>286</v>
      </c>
      <c r="H25" s="71">
        <v>16</v>
      </c>
      <c r="I25" s="71">
        <f t="shared" si="0"/>
        <v>14.6875</v>
      </c>
      <c r="J25" s="100"/>
      <c r="K25" s="111" t="s">
        <v>247</v>
      </c>
      <c r="L25" s="112">
        <v>66.33585164835165</v>
      </c>
      <c r="M25" s="102"/>
      <c r="N25" s="102"/>
      <c r="O25" s="102"/>
      <c r="P25" s="102"/>
      <c r="Q25" s="114" t="s">
        <v>81</v>
      </c>
      <c r="R25" s="104"/>
      <c r="S25" s="104"/>
      <c r="T25" s="104"/>
      <c r="U25" s="104"/>
      <c r="V25" s="105"/>
    </row>
    <row r="26" spans="1:22" ht="18" customHeight="1" x14ac:dyDescent="0.25">
      <c r="A26" s="75" t="s">
        <v>175</v>
      </c>
      <c r="B26" s="70" t="s">
        <v>176</v>
      </c>
      <c r="C26" s="71">
        <v>2</v>
      </c>
      <c r="D26" s="99"/>
      <c r="E26" s="75" t="s">
        <v>163</v>
      </c>
      <c r="F26" s="70" t="s">
        <v>164</v>
      </c>
      <c r="G26" s="74" t="s">
        <v>355</v>
      </c>
      <c r="H26" s="71">
        <v>12</v>
      </c>
      <c r="I26" s="71">
        <f t="shared" si="0"/>
        <v>19.583333333333332</v>
      </c>
      <c r="J26" s="100"/>
      <c r="K26" s="111" t="s">
        <v>185</v>
      </c>
      <c r="L26" s="112">
        <v>137.08333333333329</v>
      </c>
      <c r="M26" s="102"/>
      <c r="N26" s="102"/>
      <c r="O26" s="102"/>
      <c r="P26" s="102"/>
      <c r="Q26" s="113" t="s">
        <v>263</v>
      </c>
      <c r="R26" s="104"/>
      <c r="S26" s="104"/>
      <c r="T26" s="104"/>
      <c r="U26" s="104"/>
      <c r="V26" s="105"/>
    </row>
    <row r="27" spans="1:22" ht="18" customHeight="1" x14ac:dyDescent="0.25">
      <c r="A27" s="75" t="s">
        <v>46</v>
      </c>
      <c r="B27" s="70" t="s">
        <v>47</v>
      </c>
      <c r="C27" s="71">
        <v>3</v>
      </c>
      <c r="D27" s="99"/>
      <c r="E27" s="75" t="s">
        <v>163</v>
      </c>
      <c r="F27" s="75" t="s">
        <v>164</v>
      </c>
      <c r="G27" s="71" t="s">
        <v>242</v>
      </c>
      <c r="H27" s="71">
        <v>1</v>
      </c>
      <c r="I27" s="71">
        <f t="shared" si="0"/>
        <v>235</v>
      </c>
      <c r="J27" s="100"/>
      <c r="K27" s="111" t="s">
        <v>312</v>
      </c>
      <c r="L27" s="112">
        <v>33.571428571428569</v>
      </c>
      <c r="M27" s="102"/>
      <c r="N27" s="102"/>
      <c r="O27" s="102"/>
      <c r="P27" s="102"/>
      <c r="Q27" s="114" t="s">
        <v>63</v>
      </c>
      <c r="R27" s="104"/>
      <c r="S27" s="104"/>
      <c r="T27" s="104"/>
      <c r="U27" s="104"/>
      <c r="V27" s="105"/>
    </row>
    <row r="28" spans="1:22" ht="18" customHeight="1" x14ac:dyDescent="0.25">
      <c r="A28" s="75" t="s">
        <v>475</v>
      </c>
      <c r="B28" s="70" t="s">
        <v>8</v>
      </c>
      <c r="C28" s="71">
        <v>4</v>
      </c>
      <c r="D28" s="99"/>
      <c r="E28" s="69" t="s">
        <v>369</v>
      </c>
      <c r="F28" s="75" t="s">
        <v>370</v>
      </c>
      <c r="G28" s="74" t="s">
        <v>125</v>
      </c>
      <c r="H28" s="71">
        <v>10</v>
      </c>
      <c r="I28" s="71">
        <f t="shared" si="0"/>
        <v>23.5</v>
      </c>
      <c r="J28" s="100"/>
      <c r="K28" s="111" t="s">
        <v>435</v>
      </c>
      <c r="L28" s="112">
        <v>13.82352941176471</v>
      </c>
      <c r="M28" s="102"/>
      <c r="N28" s="102"/>
      <c r="O28" s="102"/>
      <c r="P28" s="102"/>
      <c r="Q28" s="113" t="s">
        <v>300</v>
      </c>
      <c r="R28" s="104"/>
      <c r="S28" s="104"/>
      <c r="T28" s="104"/>
      <c r="U28" s="104"/>
      <c r="V28" s="105"/>
    </row>
    <row r="29" spans="1:22" ht="18" customHeight="1" x14ac:dyDescent="0.25">
      <c r="A29" s="75" t="s">
        <v>150</v>
      </c>
      <c r="B29" s="70" t="s">
        <v>151</v>
      </c>
      <c r="C29" s="71">
        <v>5</v>
      </c>
      <c r="D29" s="99"/>
      <c r="E29" s="69" t="s">
        <v>331</v>
      </c>
      <c r="F29" s="74" t="s">
        <v>332</v>
      </c>
      <c r="G29" s="70" t="s">
        <v>115</v>
      </c>
      <c r="H29" s="71">
        <v>8</v>
      </c>
      <c r="I29" s="71">
        <f t="shared" si="0"/>
        <v>29.375</v>
      </c>
      <c r="J29" s="100"/>
      <c r="K29" s="111" t="s">
        <v>263</v>
      </c>
      <c r="L29" s="112">
        <v>58.75</v>
      </c>
      <c r="M29" s="102"/>
      <c r="N29" s="102"/>
      <c r="O29" s="102"/>
      <c r="P29" s="102"/>
      <c r="Q29" s="114" t="s">
        <v>470</v>
      </c>
      <c r="R29" s="104"/>
      <c r="S29" s="104"/>
      <c r="T29" s="104"/>
      <c r="U29" s="104"/>
      <c r="V29" s="105"/>
    </row>
    <row r="30" spans="1:22" ht="18" customHeight="1" x14ac:dyDescent="0.25">
      <c r="A30" s="75" t="s">
        <v>272</v>
      </c>
      <c r="B30" s="70" t="s">
        <v>273</v>
      </c>
      <c r="C30" s="71">
        <v>6</v>
      </c>
      <c r="D30" s="99"/>
      <c r="E30" s="69" t="s">
        <v>237</v>
      </c>
      <c r="F30" s="70" t="s">
        <v>238</v>
      </c>
      <c r="G30" s="74" t="s">
        <v>125</v>
      </c>
      <c r="H30" s="71">
        <v>6</v>
      </c>
      <c r="I30" s="71">
        <f t="shared" si="0"/>
        <v>39.166666666666664</v>
      </c>
      <c r="J30" s="100"/>
      <c r="K30" s="111" t="s">
        <v>427</v>
      </c>
      <c r="L30" s="112">
        <v>15.66666666666667</v>
      </c>
      <c r="M30" s="102"/>
      <c r="N30" s="102"/>
      <c r="O30" s="102"/>
      <c r="P30" s="102"/>
      <c r="Q30" s="114" t="s">
        <v>314</v>
      </c>
      <c r="R30" s="104"/>
      <c r="S30" s="104"/>
      <c r="T30" s="104"/>
      <c r="U30" s="104"/>
      <c r="V30" s="105"/>
    </row>
    <row r="31" spans="1:22" ht="18" customHeight="1" x14ac:dyDescent="0.25">
      <c r="A31" s="75" t="s">
        <v>213</v>
      </c>
      <c r="B31" s="70" t="s">
        <v>214</v>
      </c>
      <c r="C31" s="71">
        <v>7</v>
      </c>
      <c r="D31" s="99"/>
      <c r="E31" s="69" t="s">
        <v>237</v>
      </c>
      <c r="F31" s="70" t="s">
        <v>238</v>
      </c>
      <c r="G31" s="70" t="s">
        <v>81</v>
      </c>
      <c r="H31" s="71">
        <v>7</v>
      </c>
      <c r="I31" s="71">
        <f t="shared" si="0"/>
        <v>33.571428571428569</v>
      </c>
      <c r="J31" s="100"/>
      <c r="K31" s="111" t="s">
        <v>351</v>
      </c>
      <c r="L31" s="112">
        <v>26.111111111111111</v>
      </c>
      <c r="M31" s="102"/>
      <c r="N31" s="102"/>
      <c r="O31" s="102"/>
      <c r="P31" s="102"/>
      <c r="Q31" s="113" t="s">
        <v>37</v>
      </c>
      <c r="R31" s="104"/>
      <c r="S31" s="104"/>
      <c r="T31" s="104"/>
      <c r="U31" s="104"/>
      <c r="V31" s="105"/>
    </row>
    <row r="32" spans="1:22" ht="18" customHeight="1" x14ac:dyDescent="0.25">
      <c r="A32" s="75" t="s">
        <v>49</v>
      </c>
      <c r="B32" s="70" t="s">
        <v>50</v>
      </c>
      <c r="C32" s="71">
        <v>8</v>
      </c>
      <c r="D32" s="99"/>
      <c r="E32" s="69" t="s">
        <v>445</v>
      </c>
      <c r="F32" s="70" t="s">
        <v>446</v>
      </c>
      <c r="G32" s="70" t="s">
        <v>81</v>
      </c>
      <c r="H32" s="71">
        <v>19</v>
      </c>
      <c r="I32" s="71">
        <f t="shared" si="0"/>
        <v>12.368421052631579</v>
      </c>
      <c r="J32" s="100"/>
      <c r="K32" s="111" t="s">
        <v>315</v>
      </c>
      <c r="L32" s="112">
        <v>33.571428571428569</v>
      </c>
      <c r="M32" s="102"/>
      <c r="N32" s="102"/>
      <c r="O32" s="102"/>
      <c r="P32" s="102"/>
      <c r="Q32" s="114" t="s">
        <v>81</v>
      </c>
      <c r="R32" s="104"/>
      <c r="S32" s="104"/>
      <c r="T32" s="104"/>
      <c r="U32" s="104"/>
      <c r="V32" s="105"/>
    </row>
    <row r="33" spans="1:22" ht="18" customHeight="1" x14ac:dyDescent="0.25">
      <c r="A33" s="75" t="s">
        <v>353</v>
      </c>
      <c r="B33" s="70" t="s">
        <v>354</v>
      </c>
      <c r="C33" s="71">
        <v>9</v>
      </c>
      <c r="D33" s="99"/>
      <c r="E33" s="75" t="s">
        <v>247</v>
      </c>
      <c r="F33" s="74" t="s">
        <v>248</v>
      </c>
      <c r="G33" s="70" t="s">
        <v>97</v>
      </c>
      <c r="H33" s="71">
        <v>16</v>
      </c>
      <c r="I33" s="71">
        <f t="shared" si="0"/>
        <v>14.6875</v>
      </c>
      <c r="J33" s="100"/>
      <c r="K33" s="111" t="s">
        <v>282</v>
      </c>
      <c r="L33" s="112">
        <v>47</v>
      </c>
      <c r="M33" s="102"/>
      <c r="N33" s="102"/>
      <c r="O33" s="102"/>
      <c r="P33" s="102"/>
      <c r="Q33" s="114" t="s">
        <v>115</v>
      </c>
      <c r="R33" s="104"/>
      <c r="S33" s="104"/>
      <c r="T33" s="104"/>
      <c r="U33" s="104"/>
      <c r="V33" s="105"/>
    </row>
    <row r="34" spans="1:22" ht="18" customHeight="1" x14ac:dyDescent="0.25">
      <c r="A34" s="75" t="s">
        <v>58</v>
      </c>
      <c r="B34" s="70" t="s">
        <v>473</v>
      </c>
      <c r="C34" s="71">
        <v>10</v>
      </c>
      <c r="D34" s="99"/>
      <c r="E34" s="71" t="s">
        <v>247</v>
      </c>
      <c r="F34" s="70" t="s">
        <v>530</v>
      </c>
      <c r="G34" s="74" t="s">
        <v>286</v>
      </c>
      <c r="H34" s="71">
        <v>7</v>
      </c>
      <c r="I34" s="71">
        <f t="shared" si="0"/>
        <v>33.571428571428569</v>
      </c>
      <c r="J34" s="100"/>
      <c r="K34" s="111" t="s">
        <v>300</v>
      </c>
      <c r="L34" s="112">
        <v>37.030303030303031</v>
      </c>
      <c r="M34" s="102"/>
      <c r="N34" s="102"/>
      <c r="O34" s="102"/>
      <c r="P34" s="102"/>
      <c r="Q34" s="114" t="s">
        <v>87</v>
      </c>
      <c r="R34" s="104"/>
      <c r="S34" s="104"/>
      <c r="T34" s="104"/>
      <c r="U34" s="104"/>
      <c r="V34" s="105"/>
    </row>
    <row r="35" spans="1:22" ht="18" customHeight="1" x14ac:dyDescent="0.25">
      <c r="A35" s="75" t="s">
        <v>70</v>
      </c>
      <c r="B35" s="70" t="s">
        <v>71</v>
      </c>
      <c r="C35" s="71">
        <v>11</v>
      </c>
      <c r="D35" s="99"/>
      <c r="E35" s="69" t="s">
        <v>247</v>
      </c>
      <c r="F35" s="74" t="s">
        <v>248</v>
      </c>
      <c r="G35" s="70" t="s">
        <v>115</v>
      </c>
      <c r="H35" s="71">
        <v>13</v>
      </c>
      <c r="I35" s="71">
        <f t="shared" si="0"/>
        <v>18.076923076923077</v>
      </c>
      <c r="J35" s="100"/>
      <c r="K35" s="111" t="s">
        <v>447</v>
      </c>
      <c r="L35" s="112">
        <v>12.368421052631581</v>
      </c>
      <c r="M35" s="102"/>
      <c r="N35" s="102"/>
      <c r="O35" s="102"/>
      <c r="P35" s="102"/>
      <c r="Q35" s="113" t="s">
        <v>90</v>
      </c>
      <c r="R35" s="104"/>
      <c r="S35" s="104"/>
      <c r="T35" s="104"/>
      <c r="U35" s="104"/>
      <c r="V35" s="105"/>
    </row>
    <row r="36" spans="1:22" ht="18" customHeight="1" x14ac:dyDescent="0.25">
      <c r="A36" s="75" t="s">
        <v>163</v>
      </c>
      <c r="B36" s="70" t="s">
        <v>164</v>
      </c>
      <c r="C36" s="71">
        <v>12</v>
      </c>
      <c r="D36" s="99"/>
      <c r="E36" s="69" t="s">
        <v>185</v>
      </c>
      <c r="F36" s="70" t="s">
        <v>186</v>
      </c>
      <c r="G36" s="74" t="s">
        <v>125</v>
      </c>
      <c r="H36" s="71">
        <v>2</v>
      </c>
      <c r="I36" s="71">
        <f t="shared" si="0"/>
        <v>117.5</v>
      </c>
      <c r="J36" s="100"/>
      <c r="K36" s="111" t="s">
        <v>244</v>
      </c>
      <c r="L36" s="112">
        <v>71.118421052631575</v>
      </c>
      <c r="M36" s="102"/>
      <c r="N36" s="102"/>
      <c r="O36" s="102"/>
      <c r="P36" s="102"/>
      <c r="Q36" s="114" t="s">
        <v>63</v>
      </c>
      <c r="R36" s="104"/>
      <c r="S36" s="104"/>
      <c r="T36" s="104"/>
      <c r="U36" s="104"/>
      <c r="V36" s="105"/>
    </row>
    <row r="37" spans="1:22" ht="18" customHeight="1" x14ac:dyDescent="0.25">
      <c r="A37" s="75" t="s">
        <v>160</v>
      </c>
      <c r="B37" s="70" t="s">
        <v>161</v>
      </c>
      <c r="C37" s="71">
        <v>13</v>
      </c>
      <c r="D37" s="99"/>
      <c r="E37" s="69" t="s">
        <v>185</v>
      </c>
      <c r="F37" s="74" t="s">
        <v>186</v>
      </c>
      <c r="G37" s="70" t="s">
        <v>115</v>
      </c>
      <c r="H37" s="71">
        <v>12</v>
      </c>
      <c r="I37" s="71">
        <f t="shared" si="0"/>
        <v>19.583333333333332</v>
      </c>
      <c r="J37" s="100"/>
      <c r="K37" s="111" t="s">
        <v>37</v>
      </c>
      <c r="L37" s="112">
        <v>172.33333333333329</v>
      </c>
      <c r="M37" s="102"/>
      <c r="N37" s="102"/>
      <c r="O37" s="102"/>
      <c r="P37" s="102"/>
      <c r="Q37" s="114" t="s">
        <v>81</v>
      </c>
      <c r="R37" s="104"/>
      <c r="S37" s="104"/>
      <c r="T37" s="104"/>
      <c r="U37" s="104"/>
      <c r="V37" s="105"/>
    </row>
    <row r="38" spans="1:22" ht="18" customHeight="1" x14ac:dyDescent="0.25">
      <c r="A38" s="75" t="s">
        <v>309</v>
      </c>
      <c r="B38" s="70" t="s">
        <v>310</v>
      </c>
      <c r="C38" s="71">
        <v>14</v>
      </c>
      <c r="D38" s="99"/>
      <c r="E38" s="69" t="s">
        <v>312</v>
      </c>
      <c r="F38" s="70" t="s">
        <v>313</v>
      </c>
      <c r="G38" s="74" t="s">
        <v>314</v>
      </c>
      <c r="H38" s="77">
        <v>7</v>
      </c>
      <c r="I38" s="71">
        <f t="shared" si="0"/>
        <v>33.571428571428569</v>
      </c>
      <c r="J38" s="100"/>
      <c r="K38" s="111" t="s">
        <v>90</v>
      </c>
      <c r="L38" s="112">
        <v>80.571428571428569</v>
      </c>
      <c r="M38" s="102"/>
      <c r="N38" s="102"/>
      <c r="O38" s="102"/>
      <c r="P38" s="102"/>
      <c r="Q38" s="113" t="s">
        <v>55</v>
      </c>
      <c r="R38" s="104"/>
      <c r="S38" s="104"/>
      <c r="T38" s="104"/>
      <c r="U38" s="104"/>
      <c r="V38" s="105"/>
    </row>
    <row r="39" spans="1:22" ht="18" customHeight="1" x14ac:dyDescent="0.25">
      <c r="A39" s="70" t="s">
        <v>427</v>
      </c>
      <c r="B39" s="70" t="s">
        <v>428</v>
      </c>
      <c r="C39" s="71">
        <v>15</v>
      </c>
      <c r="D39" s="99"/>
      <c r="E39" s="75" t="s">
        <v>435</v>
      </c>
      <c r="F39" s="70" t="s">
        <v>436</v>
      </c>
      <c r="G39" s="74" t="s">
        <v>355</v>
      </c>
      <c r="H39" s="71">
        <v>17</v>
      </c>
      <c r="I39" s="71">
        <f t="shared" si="0"/>
        <v>13.823529411764707</v>
      </c>
      <c r="J39" s="100"/>
      <c r="K39" s="111" t="s">
        <v>449</v>
      </c>
      <c r="L39" s="112">
        <v>11.75</v>
      </c>
      <c r="M39" s="102"/>
      <c r="N39" s="102"/>
      <c r="O39" s="102"/>
      <c r="P39" s="102"/>
      <c r="Q39" s="114" t="s">
        <v>97</v>
      </c>
      <c r="R39" s="104"/>
      <c r="S39" s="104"/>
      <c r="T39" s="104"/>
      <c r="U39" s="104"/>
      <c r="V39" s="105"/>
    </row>
    <row r="40" spans="1:22" ht="18" customHeight="1" x14ac:dyDescent="0.25">
      <c r="A40" s="75" t="s">
        <v>133</v>
      </c>
      <c r="B40" s="70" t="s">
        <v>134</v>
      </c>
      <c r="C40" s="71">
        <v>16</v>
      </c>
      <c r="D40" s="99"/>
      <c r="E40" s="69" t="s">
        <v>263</v>
      </c>
      <c r="F40" s="70" t="s">
        <v>264</v>
      </c>
      <c r="G40" s="70" t="s">
        <v>63</v>
      </c>
      <c r="H40" s="71">
        <v>4</v>
      </c>
      <c r="I40" s="71">
        <f t="shared" si="0"/>
        <v>58.75</v>
      </c>
      <c r="J40" s="100"/>
      <c r="K40" s="111" t="s">
        <v>317</v>
      </c>
      <c r="L40" s="112">
        <v>33.571428571428569</v>
      </c>
      <c r="M40" s="102"/>
      <c r="N40" s="102"/>
      <c r="O40" s="102"/>
      <c r="P40" s="102"/>
      <c r="Q40" s="114" t="s">
        <v>470</v>
      </c>
      <c r="R40" s="104"/>
      <c r="S40" s="104"/>
      <c r="T40" s="104"/>
      <c r="U40" s="104"/>
      <c r="V40" s="105"/>
    </row>
    <row r="41" spans="1:22" ht="18" customHeight="1" x14ac:dyDescent="0.25">
      <c r="A41" s="75" t="s">
        <v>435</v>
      </c>
      <c r="B41" s="70" t="s">
        <v>436</v>
      </c>
      <c r="C41" s="71">
        <v>17</v>
      </c>
      <c r="D41" s="99"/>
      <c r="E41" s="70" t="s">
        <v>427</v>
      </c>
      <c r="F41" s="70" t="s">
        <v>428</v>
      </c>
      <c r="G41" s="74" t="s">
        <v>355</v>
      </c>
      <c r="H41" s="71">
        <v>15</v>
      </c>
      <c r="I41" s="71">
        <f t="shared" si="0"/>
        <v>15.666666666666666</v>
      </c>
      <c r="J41" s="100"/>
      <c r="K41" s="111" t="s">
        <v>55</v>
      </c>
      <c r="L41" s="112">
        <v>100.71428571428569</v>
      </c>
      <c r="M41" s="102"/>
      <c r="N41" s="102"/>
      <c r="O41" s="102"/>
      <c r="P41" s="102"/>
      <c r="Q41" s="114" t="s">
        <v>106</v>
      </c>
      <c r="R41" s="104"/>
      <c r="S41" s="104"/>
      <c r="T41" s="104"/>
      <c r="U41" s="104"/>
      <c r="V41" s="105"/>
    </row>
    <row r="42" spans="1:22" ht="18" customHeight="1" x14ac:dyDescent="0.25">
      <c r="A42" s="75" t="s">
        <v>439</v>
      </c>
      <c r="B42" s="70" t="s">
        <v>440</v>
      </c>
      <c r="C42" s="71">
        <v>18</v>
      </c>
      <c r="D42" s="99"/>
      <c r="E42" s="75" t="s">
        <v>351</v>
      </c>
      <c r="F42" s="70" t="s">
        <v>352</v>
      </c>
      <c r="G42" s="74" t="s">
        <v>286</v>
      </c>
      <c r="H42" s="71">
        <v>9</v>
      </c>
      <c r="I42" s="71">
        <f t="shared" si="0"/>
        <v>26.111111111111111</v>
      </c>
      <c r="J42" s="100"/>
      <c r="K42" s="111" t="s">
        <v>58</v>
      </c>
      <c r="L42" s="112">
        <v>116.1944444444444</v>
      </c>
      <c r="M42" s="102"/>
      <c r="N42" s="102"/>
      <c r="O42" s="102"/>
      <c r="P42" s="102"/>
      <c r="Q42" s="114" t="s">
        <v>314</v>
      </c>
      <c r="R42" s="104"/>
      <c r="S42" s="104"/>
      <c r="T42" s="104"/>
      <c r="U42" s="104"/>
      <c r="V42" s="105"/>
    </row>
    <row r="43" spans="1:22" ht="18" customHeight="1" x14ac:dyDescent="0.25">
      <c r="A43" s="75" t="s">
        <v>244</v>
      </c>
      <c r="B43" s="70" t="s">
        <v>531</v>
      </c>
      <c r="C43" s="71">
        <v>19</v>
      </c>
      <c r="D43" s="99"/>
      <c r="E43" s="75" t="s">
        <v>315</v>
      </c>
      <c r="F43" s="75" t="s">
        <v>316</v>
      </c>
      <c r="G43" s="71" t="s">
        <v>242</v>
      </c>
      <c r="H43" s="71">
        <v>7</v>
      </c>
      <c r="I43" s="71">
        <f t="shared" si="0"/>
        <v>33.571428571428569</v>
      </c>
      <c r="J43" s="100"/>
      <c r="K43" s="111" t="s">
        <v>191</v>
      </c>
      <c r="L43" s="112">
        <v>117.5</v>
      </c>
      <c r="M43" s="102"/>
      <c r="N43" s="102"/>
      <c r="O43" s="102"/>
      <c r="P43" s="102"/>
      <c r="Q43" s="113" t="s">
        <v>58</v>
      </c>
      <c r="R43" s="104"/>
      <c r="S43" s="104"/>
      <c r="T43" s="104"/>
      <c r="U43" s="104"/>
      <c r="V43" s="105"/>
    </row>
    <row r="44" spans="1:22" ht="18" customHeight="1" x14ac:dyDescent="0.25">
      <c r="A44" s="75" t="s">
        <v>326</v>
      </c>
      <c r="B44" s="70" t="s">
        <v>532</v>
      </c>
      <c r="C44" s="71">
        <v>20</v>
      </c>
      <c r="D44" s="99"/>
      <c r="E44" s="75" t="s">
        <v>282</v>
      </c>
      <c r="F44" s="75" t="s">
        <v>283</v>
      </c>
      <c r="G44" s="71" t="s">
        <v>242</v>
      </c>
      <c r="H44" s="71">
        <v>5</v>
      </c>
      <c r="I44" s="71">
        <f t="shared" si="0"/>
        <v>47</v>
      </c>
      <c r="J44" s="100"/>
      <c r="K44" s="111" t="s">
        <v>40</v>
      </c>
      <c r="L44" s="112">
        <v>95.11904761904762</v>
      </c>
      <c r="M44" s="102"/>
      <c r="N44" s="102"/>
      <c r="O44" s="102"/>
      <c r="P44" s="102"/>
      <c r="Q44" s="114" t="s">
        <v>355</v>
      </c>
      <c r="R44" s="104"/>
      <c r="S44" s="104"/>
      <c r="T44" s="104"/>
      <c r="U44" s="104"/>
      <c r="V44" s="105"/>
    </row>
    <row r="45" spans="1:22" ht="18" customHeight="1" x14ac:dyDescent="0.25">
      <c r="A45" s="121"/>
      <c r="B45" s="122"/>
      <c r="C45" s="122"/>
      <c r="D45" s="119"/>
      <c r="E45" s="69" t="s">
        <v>300</v>
      </c>
      <c r="F45" s="70" t="s">
        <v>301</v>
      </c>
      <c r="G45" s="74" t="s">
        <v>314</v>
      </c>
      <c r="H45" s="77">
        <v>11</v>
      </c>
      <c r="I45" s="71">
        <f t="shared" si="0"/>
        <v>21.363636363636363</v>
      </c>
      <c r="J45" s="100"/>
      <c r="K45" s="111" t="s">
        <v>34</v>
      </c>
      <c r="L45" s="112">
        <v>146.875</v>
      </c>
      <c r="M45" s="102"/>
      <c r="N45" s="102"/>
      <c r="O45" s="102"/>
      <c r="P45" s="102"/>
      <c r="Q45" s="114" t="s">
        <v>470</v>
      </c>
      <c r="R45" s="104"/>
      <c r="S45" s="104"/>
      <c r="T45" s="104"/>
      <c r="U45" s="104"/>
      <c r="V45" s="105"/>
    </row>
    <row r="46" spans="1:22" ht="18" customHeight="1" x14ac:dyDescent="0.25">
      <c r="A46" s="194" t="s">
        <v>125</v>
      </c>
      <c r="B46" s="195"/>
      <c r="C46" s="196"/>
      <c r="D46" s="99"/>
      <c r="E46" s="69" t="s">
        <v>300</v>
      </c>
      <c r="F46" s="74" t="s">
        <v>301</v>
      </c>
      <c r="G46" s="74" t="s">
        <v>470</v>
      </c>
      <c r="H46" s="71">
        <v>15</v>
      </c>
      <c r="I46" s="71">
        <f t="shared" si="0"/>
        <v>15.666666666666666</v>
      </c>
      <c r="J46" s="100"/>
      <c r="K46" s="111" t="s">
        <v>49</v>
      </c>
      <c r="L46" s="112">
        <v>58.75</v>
      </c>
      <c r="M46" s="102"/>
      <c r="N46" s="102"/>
      <c r="O46" s="102"/>
      <c r="P46" s="102"/>
      <c r="Q46" s="114" t="s">
        <v>286</v>
      </c>
      <c r="R46" s="104"/>
      <c r="S46" s="104"/>
      <c r="T46" s="104"/>
      <c r="U46" s="104"/>
      <c r="V46" s="105"/>
    </row>
    <row r="47" spans="1:22" ht="18" customHeight="1" x14ac:dyDescent="0.25">
      <c r="A47" s="67" t="s">
        <v>16</v>
      </c>
      <c r="B47" s="67" t="s">
        <v>6</v>
      </c>
      <c r="C47" s="67" t="s">
        <v>461</v>
      </c>
      <c r="D47" s="99"/>
      <c r="E47" s="75" t="s">
        <v>447</v>
      </c>
      <c r="F47" s="70" t="s">
        <v>448</v>
      </c>
      <c r="G47" s="74" t="s">
        <v>286</v>
      </c>
      <c r="H47" s="71">
        <v>19</v>
      </c>
      <c r="I47" s="71">
        <f t="shared" si="0"/>
        <v>12.368421052631579</v>
      </c>
      <c r="J47" s="100"/>
      <c r="K47" s="111" t="s">
        <v>146</v>
      </c>
      <c r="L47" s="112">
        <v>321.16666666666669</v>
      </c>
      <c r="M47" s="102"/>
      <c r="N47" s="102"/>
      <c r="O47" s="102"/>
      <c r="P47" s="102"/>
      <c r="Q47" s="114" t="s">
        <v>199</v>
      </c>
      <c r="R47" s="104"/>
      <c r="S47" s="104"/>
      <c r="T47" s="104"/>
      <c r="U47" s="104"/>
      <c r="V47" s="105"/>
    </row>
    <row r="48" spans="1:22" ht="18" customHeight="1" x14ac:dyDescent="0.25">
      <c r="A48" s="69" t="s">
        <v>27</v>
      </c>
      <c r="B48" s="70" t="s">
        <v>28</v>
      </c>
      <c r="C48" s="71">
        <v>1</v>
      </c>
      <c r="D48" s="99"/>
      <c r="E48" s="75" t="s">
        <v>244</v>
      </c>
      <c r="F48" s="70" t="s">
        <v>245</v>
      </c>
      <c r="G48" s="74" t="s">
        <v>355</v>
      </c>
      <c r="H48" s="71">
        <v>19</v>
      </c>
      <c r="I48" s="71">
        <f t="shared" si="0"/>
        <v>12.368421052631579</v>
      </c>
      <c r="J48" s="100"/>
      <c r="K48" s="111" t="s">
        <v>404</v>
      </c>
      <c r="L48" s="112">
        <v>18.07692307692308</v>
      </c>
      <c r="M48" s="102"/>
      <c r="N48" s="102"/>
      <c r="O48" s="102"/>
      <c r="P48" s="102"/>
      <c r="Q48" s="113" t="s">
        <v>40</v>
      </c>
      <c r="R48" s="104"/>
      <c r="S48" s="104"/>
      <c r="T48" s="104"/>
      <c r="U48" s="104"/>
      <c r="V48" s="105"/>
    </row>
    <row r="49" spans="1:22" ht="18" customHeight="1" x14ac:dyDescent="0.25">
      <c r="A49" s="69" t="s">
        <v>185</v>
      </c>
      <c r="B49" s="70" t="s">
        <v>186</v>
      </c>
      <c r="C49" s="71">
        <v>2</v>
      </c>
      <c r="D49" s="99"/>
      <c r="E49" s="69" t="s">
        <v>244</v>
      </c>
      <c r="F49" s="70" t="s">
        <v>245</v>
      </c>
      <c r="G49" s="74" t="s">
        <v>314</v>
      </c>
      <c r="H49" s="77">
        <v>8</v>
      </c>
      <c r="I49" s="71">
        <f t="shared" si="0"/>
        <v>29.375</v>
      </c>
      <c r="J49" s="100"/>
      <c r="K49" s="111" t="s">
        <v>216</v>
      </c>
      <c r="L49" s="112">
        <v>91.388888888888886</v>
      </c>
      <c r="M49" s="102"/>
      <c r="N49" s="102"/>
      <c r="O49" s="102"/>
      <c r="P49" s="102"/>
      <c r="Q49" s="114" t="s">
        <v>97</v>
      </c>
      <c r="R49" s="104"/>
      <c r="S49" s="104"/>
      <c r="T49" s="104"/>
      <c r="U49" s="104"/>
      <c r="V49" s="105"/>
    </row>
    <row r="50" spans="1:22" ht="18" customHeight="1" x14ac:dyDescent="0.25">
      <c r="A50" s="69" t="s">
        <v>207</v>
      </c>
      <c r="B50" s="75" t="s">
        <v>208</v>
      </c>
      <c r="C50" s="71">
        <v>3</v>
      </c>
      <c r="D50" s="99"/>
      <c r="E50" s="69" t="s">
        <v>244</v>
      </c>
      <c r="F50" s="71" t="s">
        <v>245</v>
      </c>
      <c r="G50" s="74" t="s">
        <v>470</v>
      </c>
      <c r="H50" s="71">
        <v>8</v>
      </c>
      <c r="I50" s="71">
        <f t="shared" si="0"/>
        <v>29.375</v>
      </c>
      <c r="J50" s="100"/>
      <c r="K50" s="111" t="s">
        <v>348</v>
      </c>
      <c r="L50" s="112">
        <v>27.055921052631579</v>
      </c>
      <c r="M50" s="102"/>
      <c r="N50" s="102"/>
      <c r="O50" s="102"/>
      <c r="P50" s="102"/>
      <c r="Q50" s="114" t="s">
        <v>106</v>
      </c>
      <c r="R50" s="104"/>
      <c r="S50" s="104"/>
      <c r="T50" s="104"/>
      <c r="U50" s="104"/>
      <c r="V50" s="105"/>
    </row>
    <row r="51" spans="1:22" ht="18" customHeight="1" x14ac:dyDescent="0.25">
      <c r="A51" s="69" t="s">
        <v>210</v>
      </c>
      <c r="B51" s="70" t="s">
        <v>533</v>
      </c>
      <c r="C51" s="71">
        <v>4</v>
      </c>
      <c r="D51" s="99"/>
      <c r="E51" s="69" t="s">
        <v>37</v>
      </c>
      <c r="F51" s="70" t="s">
        <v>38</v>
      </c>
      <c r="G51" s="70" t="s">
        <v>81</v>
      </c>
      <c r="H51" s="71">
        <v>3</v>
      </c>
      <c r="I51" s="71">
        <f t="shared" si="0"/>
        <v>78.333333333333329</v>
      </c>
      <c r="J51" s="100"/>
      <c r="K51" s="111" t="s">
        <v>251</v>
      </c>
      <c r="L51" s="112">
        <v>65.74404761904762</v>
      </c>
      <c r="M51" s="102"/>
      <c r="N51" s="102"/>
      <c r="O51" s="102"/>
      <c r="P51" s="102"/>
      <c r="Q51" s="113" t="s">
        <v>34</v>
      </c>
      <c r="R51" s="104"/>
      <c r="S51" s="104"/>
      <c r="T51" s="104"/>
      <c r="U51" s="104"/>
      <c r="V51" s="105"/>
    </row>
    <row r="52" spans="1:22" ht="18" customHeight="1" x14ac:dyDescent="0.25">
      <c r="A52" s="69" t="s">
        <v>257</v>
      </c>
      <c r="B52" s="70" t="s">
        <v>258</v>
      </c>
      <c r="C52" s="71">
        <v>5</v>
      </c>
      <c r="D52" s="99"/>
      <c r="E52" s="69" t="s">
        <v>37</v>
      </c>
      <c r="F52" s="74" t="s">
        <v>38</v>
      </c>
      <c r="G52" s="70" t="s">
        <v>115</v>
      </c>
      <c r="H52" s="71">
        <v>5</v>
      </c>
      <c r="I52" s="71">
        <f t="shared" si="0"/>
        <v>47</v>
      </c>
      <c r="J52" s="100"/>
      <c r="K52" s="111" t="s">
        <v>475</v>
      </c>
      <c r="L52" s="112">
        <v>97.916666666666657</v>
      </c>
      <c r="M52" s="102"/>
      <c r="N52" s="102"/>
      <c r="O52" s="102"/>
      <c r="P52" s="102"/>
      <c r="Q52" s="114" t="s">
        <v>286</v>
      </c>
      <c r="R52" s="104"/>
      <c r="S52" s="104"/>
      <c r="T52" s="104"/>
      <c r="U52" s="104"/>
      <c r="V52" s="105"/>
    </row>
    <row r="53" spans="1:22" ht="18" customHeight="1" x14ac:dyDescent="0.25">
      <c r="A53" s="69" t="s">
        <v>237</v>
      </c>
      <c r="B53" s="70" t="s">
        <v>238</v>
      </c>
      <c r="C53" s="71">
        <v>6</v>
      </c>
      <c r="D53" s="99"/>
      <c r="E53" s="69" t="s">
        <v>37</v>
      </c>
      <c r="F53" s="74" t="s">
        <v>38</v>
      </c>
      <c r="G53" s="71" t="s">
        <v>87</v>
      </c>
      <c r="H53" s="71">
        <v>5</v>
      </c>
      <c r="I53" s="71">
        <f t="shared" si="0"/>
        <v>47</v>
      </c>
      <c r="J53" s="100"/>
      <c r="K53" s="111" t="s">
        <v>304</v>
      </c>
      <c r="L53" s="112">
        <v>36.05113636363636</v>
      </c>
      <c r="M53" s="102"/>
      <c r="N53" s="102"/>
      <c r="O53" s="102"/>
      <c r="P53" s="102"/>
      <c r="Q53" s="114" t="s">
        <v>115</v>
      </c>
      <c r="R53" s="104"/>
      <c r="S53" s="104"/>
      <c r="T53" s="104"/>
      <c r="U53" s="104"/>
      <c r="V53" s="105"/>
    </row>
    <row r="54" spans="1:22" ht="18" customHeight="1" x14ac:dyDescent="0.25">
      <c r="A54" s="69" t="s">
        <v>275</v>
      </c>
      <c r="B54" s="70" t="s">
        <v>276</v>
      </c>
      <c r="C54" s="71">
        <v>7</v>
      </c>
      <c r="D54" s="99"/>
      <c r="E54" s="69" t="s">
        <v>90</v>
      </c>
      <c r="F54" s="70" t="s">
        <v>91</v>
      </c>
      <c r="G54" s="70" t="s">
        <v>63</v>
      </c>
      <c r="H54" s="71">
        <v>7</v>
      </c>
      <c r="I54" s="71">
        <f t="shared" si="0"/>
        <v>33.571428571428569</v>
      </c>
      <c r="J54" s="100"/>
      <c r="K54" s="111" t="s">
        <v>534</v>
      </c>
      <c r="L54" s="112">
        <v>35.18716577540107</v>
      </c>
      <c r="M54" s="102"/>
      <c r="N54" s="102"/>
      <c r="O54" s="102"/>
      <c r="P54" s="102"/>
      <c r="Q54" s="114" t="s">
        <v>242</v>
      </c>
      <c r="R54" s="104"/>
      <c r="S54" s="104"/>
      <c r="T54" s="104"/>
      <c r="U54" s="104"/>
      <c r="V54" s="105"/>
    </row>
    <row r="55" spans="1:22" ht="18" customHeight="1" x14ac:dyDescent="0.25">
      <c r="A55" s="69" t="s">
        <v>233</v>
      </c>
      <c r="B55" s="70" t="s">
        <v>234</v>
      </c>
      <c r="C55" s="71">
        <v>8</v>
      </c>
      <c r="D55" s="99"/>
      <c r="E55" s="69" t="s">
        <v>90</v>
      </c>
      <c r="F55" s="70" t="s">
        <v>91</v>
      </c>
      <c r="G55" s="70" t="s">
        <v>81</v>
      </c>
      <c r="H55" s="71">
        <v>5</v>
      </c>
      <c r="I55" s="71">
        <f t="shared" si="0"/>
        <v>47</v>
      </c>
      <c r="J55" s="100"/>
      <c r="K55" s="111" t="s">
        <v>353</v>
      </c>
      <c r="L55" s="112">
        <v>26.111111111111111</v>
      </c>
      <c r="M55" s="102"/>
      <c r="N55" s="102"/>
      <c r="O55" s="102"/>
      <c r="P55" s="102"/>
      <c r="Q55" s="113" t="s">
        <v>49</v>
      </c>
      <c r="R55" s="104"/>
      <c r="S55" s="104"/>
      <c r="T55" s="104"/>
      <c r="U55" s="104"/>
      <c r="V55" s="105"/>
    </row>
    <row r="56" spans="1:22" ht="18" customHeight="1" x14ac:dyDescent="0.25">
      <c r="A56" s="69" t="s">
        <v>179</v>
      </c>
      <c r="B56" s="75" t="s">
        <v>180</v>
      </c>
      <c r="C56" s="71">
        <v>9</v>
      </c>
      <c r="D56" s="99"/>
      <c r="E56" s="69" t="s">
        <v>449</v>
      </c>
      <c r="F56" s="74" t="s">
        <v>450</v>
      </c>
      <c r="G56" s="70" t="s">
        <v>115</v>
      </c>
      <c r="H56" s="71">
        <v>20</v>
      </c>
      <c r="I56" s="71">
        <f t="shared" si="0"/>
        <v>11.75</v>
      </c>
      <c r="J56" s="100"/>
      <c r="K56" s="111" t="s">
        <v>398</v>
      </c>
      <c r="L56" s="112">
        <v>19.583333333333329</v>
      </c>
      <c r="M56" s="102"/>
      <c r="N56" s="102"/>
      <c r="O56" s="102"/>
      <c r="P56" s="102"/>
      <c r="Q56" s="114" t="s">
        <v>355</v>
      </c>
      <c r="R56" s="104"/>
      <c r="S56" s="104"/>
      <c r="T56" s="104"/>
      <c r="U56" s="104"/>
      <c r="V56" s="105"/>
    </row>
    <row r="57" spans="1:22" ht="18" customHeight="1" x14ac:dyDescent="0.25">
      <c r="A57" s="69" t="s">
        <v>369</v>
      </c>
      <c r="B57" s="75" t="s">
        <v>370</v>
      </c>
      <c r="C57" s="71">
        <v>10</v>
      </c>
      <c r="D57" s="99"/>
      <c r="E57" s="69" t="s">
        <v>317</v>
      </c>
      <c r="F57" s="70" t="s">
        <v>318</v>
      </c>
      <c r="G57" s="74" t="s">
        <v>125</v>
      </c>
      <c r="H57" s="71">
        <v>14</v>
      </c>
      <c r="I57" s="71">
        <f t="shared" si="0"/>
        <v>16.785714285714285</v>
      </c>
      <c r="J57" s="100"/>
      <c r="K57" s="111" t="s">
        <v>392</v>
      </c>
      <c r="L57" s="112">
        <v>21.36363636363636</v>
      </c>
      <c r="M57" s="102"/>
      <c r="N57" s="102"/>
      <c r="O57" s="102"/>
      <c r="P57" s="102"/>
      <c r="Q57" s="114" t="s">
        <v>87</v>
      </c>
      <c r="R57" s="104"/>
      <c r="S57" s="104"/>
      <c r="T57" s="104"/>
      <c r="U57" s="104"/>
      <c r="V57" s="105"/>
    </row>
    <row r="58" spans="1:22" ht="18" customHeight="1" x14ac:dyDescent="0.25">
      <c r="A58" s="69" t="s">
        <v>116</v>
      </c>
      <c r="B58" s="70" t="s">
        <v>117</v>
      </c>
      <c r="C58" s="71">
        <v>11</v>
      </c>
      <c r="D58" s="99"/>
      <c r="E58" s="69" t="s">
        <v>317</v>
      </c>
      <c r="F58" s="70" t="s">
        <v>318</v>
      </c>
      <c r="G58" s="70" t="s">
        <v>81</v>
      </c>
      <c r="H58" s="71">
        <v>14</v>
      </c>
      <c r="I58" s="71">
        <f t="shared" si="0"/>
        <v>16.785714285714285</v>
      </c>
      <c r="J58" s="100"/>
      <c r="K58" s="111" t="s">
        <v>371</v>
      </c>
      <c r="L58" s="112">
        <v>23.5</v>
      </c>
      <c r="M58" s="102"/>
      <c r="N58" s="102"/>
      <c r="O58" s="102"/>
      <c r="P58" s="102"/>
      <c r="Q58" s="113" t="s">
        <v>146</v>
      </c>
      <c r="R58" s="104"/>
      <c r="S58" s="104"/>
      <c r="T58" s="104"/>
      <c r="U58" s="104"/>
      <c r="V58" s="105"/>
    </row>
    <row r="59" spans="1:22" ht="18" customHeight="1" x14ac:dyDescent="0.25">
      <c r="A59" s="69" t="s">
        <v>402</v>
      </c>
      <c r="B59" s="75" t="s">
        <v>403</v>
      </c>
      <c r="C59" s="71">
        <v>12</v>
      </c>
      <c r="D59" s="99"/>
      <c r="E59" s="75" t="s">
        <v>55</v>
      </c>
      <c r="F59" s="74" t="s">
        <v>56</v>
      </c>
      <c r="G59" s="70" t="s">
        <v>97</v>
      </c>
      <c r="H59" s="71">
        <v>14</v>
      </c>
      <c r="I59" s="71">
        <f t="shared" si="0"/>
        <v>16.785714285714285</v>
      </c>
      <c r="J59" s="100"/>
      <c r="K59" s="111" t="s">
        <v>23</v>
      </c>
      <c r="L59" s="112">
        <v>178.3235294117647</v>
      </c>
      <c r="M59" s="102"/>
      <c r="N59" s="102"/>
      <c r="O59" s="102"/>
      <c r="P59" s="102"/>
      <c r="Q59" s="114" t="s">
        <v>63</v>
      </c>
      <c r="R59" s="104"/>
      <c r="S59" s="104"/>
      <c r="T59" s="104"/>
      <c r="U59" s="104"/>
      <c r="V59" s="105"/>
    </row>
    <row r="60" spans="1:22" ht="18" customHeight="1" x14ac:dyDescent="0.25">
      <c r="A60" s="69" t="s">
        <v>326</v>
      </c>
      <c r="B60" s="70" t="s">
        <v>327</v>
      </c>
      <c r="C60" s="71">
        <v>13</v>
      </c>
      <c r="D60" s="99"/>
      <c r="E60" s="69" t="s">
        <v>55</v>
      </c>
      <c r="F60" s="74" t="s">
        <v>472</v>
      </c>
      <c r="G60" s="70" t="s">
        <v>106</v>
      </c>
      <c r="H60" s="71">
        <v>7</v>
      </c>
      <c r="I60" s="71">
        <f t="shared" si="0"/>
        <v>33.571428571428569</v>
      </c>
      <c r="J60" s="100"/>
      <c r="K60" s="111" t="s">
        <v>160</v>
      </c>
      <c r="L60" s="112">
        <v>276.57692307692309</v>
      </c>
      <c r="M60" s="102"/>
      <c r="N60" s="102"/>
      <c r="O60" s="102"/>
      <c r="P60" s="102"/>
      <c r="Q60" s="114" t="s">
        <v>81</v>
      </c>
      <c r="R60" s="104"/>
      <c r="S60" s="104"/>
      <c r="T60" s="104"/>
      <c r="U60" s="104"/>
      <c r="V60" s="105"/>
    </row>
    <row r="61" spans="1:22" ht="18" customHeight="1" x14ac:dyDescent="0.25">
      <c r="A61" s="69" t="s">
        <v>317</v>
      </c>
      <c r="B61" s="70" t="s">
        <v>318</v>
      </c>
      <c r="C61" s="71">
        <v>14</v>
      </c>
      <c r="D61" s="99"/>
      <c r="E61" s="69" t="s">
        <v>55</v>
      </c>
      <c r="F61" s="70" t="s">
        <v>56</v>
      </c>
      <c r="G61" s="74" t="s">
        <v>314</v>
      </c>
      <c r="H61" s="77">
        <v>14</v>
      </c>
      <c r="I61" s="71">
        <f t="shared" si="0"/>
        <v>16.785714285714285</v>
      </c>
      <c r="J61" s="100"/>
      <c r="K61" s="111" t="s">
        <v>278</v>
      </c>
      <c r="L61" s="112">
        <v>52.222222222222221</v>
      </c>
      <c r="M61" s="102"/>
      <c r="N61" s="102"/>
      <c r="O61" s="102"/>
      <c r="P61" s="102"/>
      <c r="Q61" s="114" t="s">
        <v>87</v>
      </c>
      <c r="R61" s="104"/>
      <c r="S61" s="104"/>
      <c r="T61" s="104"/>
      <c r="U61" s="104"/>
      <c r="V61" s="105"/>
    </row>
    <row r="62" spans="1:22" ht="18" customHeight="1" x14ac:dyDescent="0.25">
      <c r="A62" s="69" t="s">
        <v>324</v>
      </c>
      <c r="B62" s="70" t="s">
        <v>325</v>
      </c>
      <c r="C62" s="71">
        <v>15</v>
      </c>
      <c r="D62" s="99"/>
      <c r="E62" s="69" t="s">
        <v>55</v>
      </c>
      <c r="F62" s="74" t="s">
        <v>56</v>
      </c>
      <c r="G62" s="74" t="s">
        <v>470</v>
      </c>
      <c r="H62" s="71">
        <v>7</v>
      </c>
      <c r="I62" s="71">
        <f t="shared" si="0"/>
        <v>33.571428571428569</v>
      </c>
      <c r="J62" s="100"/>
      <c r="K62" s="111" t="s">
        <v>25</v>
      </c>
      <c r="L62" s="112">
        <v>231.5580808080808</v>
      </c>
      <c r="M62" s="102"/>
      <c r="N62" s="102"/>
      <c r="O62" s="102"/>
      <c r="P62" s="102"/>
      <c r="Q62" s="113" t="s">
        <v>216</v>
      </c>
      <c r="R62" s="104"/>
      <c r="S62" s="104"/>
      <c r="T62" s="104"/>
      <c r="U62" s="104"/>
      <c r="V62" s="105"/>
    </row>
    <row r="63" spans="1:22" ht="18" customHeight="1" x14ac:dyDescent="0.25">
      <c r="A63" s="69" t="s">
        <v>339</v>
      </c>
      <c r="B63" s="70" t="s">
        <v>340</v>
      </c>
      <c r="C63" s="71">
        <v>16</v>
      </c>
      <c r="D63" s="99"/>
      <c r="E63" s="75" t="s">
        <v>58</v>
      </c>
      <c r="F63" s="70" t="s">
        <v>59</v>
      </c>
      <c r="G63" s="74" t="s">
        <v>355</v>
      </c>
      <c r="H63" s="71">
        <v>10</v>
      </c>
      <c r="I63" s="71">
        <f t="shared" si="0"/>
        <v>23.5</v>
      </c>
      <c r="J63" s="100"/>
      <c r="K63" s="111" t="s">
        <v>429</v>
      </c>
      <c r="L63" s="112">
        <v>15.66666666666667</v>
      </c>
      <c r="M63" s="102"/>
      <c r="N63" s="102"/>
      <c r="O63" s="102"/>
      <c r="P63" s="102"/>
      <c r="Q63" s="114" t="s">
        <v>97</v>
      </c>
      <c r="R63" s="104"/>
      <c r="S63" s="104"/>
      <c r="T63" s="104"/>
      <c r="U63" s="104"/>
      <c r="V63" s="105"/>
    </row>
    <row r="64" spans="1:22" ht="18" customHeight="1" x14ac:dyDescent="0.25">
      <c r="A64" s="69" t="s">
        <v>230</v>
      </c>
      <c r="B64" s="70" t="s">
        <v>231</v>
      </c>
      <c r="C64" s="71">
        <v>17</v>
      </c>
      <c r="D64" s="99"/>
      <c r="E64" s="69" t="s">
        <v>58</v>
      </c>
      <c r="F64" s="70" t="s">
        <v>59</v>
      </c>
      <c r="G64" s="70" t="s">
        <v>199</v>
      </c>
      <c r="H64" s="71">
        <v>9</v>
      </c>
      <c r="I64" s="71">
        <f t="shared" si="0"/>
        <v>26.111111111111111</v>
      </c>
      <c r="J64" s="100"/>
      <c r="K64" s="111" t="s">
        <v>193</v>
      </c>
      <c r="L64" s="112">
        <v>117.5</v>
      </c>
      <c r="M64" s="102"/>
      <c r="N64" s="102"/>
      <c r="O64" s="102"/>
      <c r="P64" s="102"/>
      <c r="Q64" s="114" t="s">
        <v>286</v>
      </c>
      <c r="R64" s="104"/>
      <c r="S64" s="104"/>
      <c r="T64" s="104"/>
      <c r="U64" s="104"/>
      <c r="V64" s="105"/>
    </row>
    <row r="65" spans="1:22" ht="18" customHeight="1" x14ac:dyDescent="0.25">
      <c r="A65" s="121"/>
      <c r="B65" s="122"/>
      <c r="C65" s="122"/>
      <c r="D65" s="119"/>
      <c r="E65" s="75" t="s">
        <v>58</v>
      </c>
      <c r="F65" s="70" t="s">
        <v>59</v>
      </c>
      <c r="G65" s="74" t="s">
        <v>286</v>
      </c>
      <c r="H65" s="71">
        <v>12</v>
      </c>
      <c r="I65" s="71">
        <f t="shared" si="0"/>
        <v>19.583333333333332</v>
      </c>
      <c r="J65" s="100"/>
      <c r="K65" s="111" t="s">
        <v>320</v>
      </c>
      <c r="L65" s="112">
        <v>33.571428571428569</v>
      </c>
      <c r="M65" s="102"/>
      <c r="N65" s="102"/>
      <c r="O65" s="102"/>
      <c r="P65" s="102"/>
      <c r="Q65" s="114" t="s">
        <v>314</v>
      </c>
      <c r="R65" s="104"/>
      <c r="S65" s="104"/>
      <c r="T65" s="104"/>
      <c r="U65" s="104"/>
      <c r="V65" s="105"/>
    </row>
    <row r="66" spans="1:22" ht="18" customHeight="1" x14ac:dyDescent="0.25">
      <c r="A66" s="92" t="s">
        <v>63</v>
      </c>
      <c r="B66" s="93"/>
      <c r="C66" s="93"/>
      <c r="D66" s="119"/>
      <c r="E66" s="69" t="s">
        <v>58</v>
      </c>
      <c r="F66" s="74" t="s">
        <v>59</v>
      </c>
      <c r="G66" s="74" t="s">
        <v>470</v>
      </c>
      <c r="H66" s="71">
        <v>5</v>
      </c>
      <c r="I66" s="71">
        <f t="shared" si="0"/>
        <v>47</v>
      </c>
      <c r="J66" s="100"/>
      <c r="K66" s="111" t="s">
        <v>46</v>
      </c>
      <c r="L66" s="112">
        <v>117.5</v>
      </c>
      <c r="M66" s="102"/>
      <c r="N66" s="102"/>
      <c r="O66" s="102"/>
      <c r="P66" s="102"/>
      <c r="Q66" s="113" t="s">
        <v>475</v>
      </c>
      <c r="R66" s="104"/>
      <c r="S66" s="104"/>
      <c r="T66" s="104"/>
      <c r="U66" s="104"/>
      <c r="V66" s="105"/>
    </row>
    <row r="67" spans="1:22" ht="18" customHeight="1" x14ac:dyDescent="0.25">
      <c r="A67" s="126" t="s">
        <v>16</v>
      </c>
      <c r="B67" s="126" t="s">
        <v>6</v>
      </c>
      <c r="C67" s="126" t="s">
        <v>461</v>
      </c>
      <c r="D67" s="99"/>
      <c r="E67" s="69" t="s">
        <v>191</v>
      </c>
      <c r="F67" s="88" t="s">
        <v>192</v>
      </c>
      <c r="G67" s="70" t="s">
        <v>106</v>
      </c>
      <c r="H67" s="71">
        <v>2</v>
      </c>
      <c r="I67" s="71">
        <f t="shared" ref="I67:I130" si="1">235/H67</f>
        <v>117.5</v>
      </c>
      <c r="J67" s="100"/>
      <c r="K67" s="111" t="s">
        <v>333</v>
      </c>
      <c r="L67" s="112">
        <v>29.375</v>
      </c>
      <c r="M67" s="102"/>
      <c r="N67" s="102"/>
      <c r="O67" s="102"/>
      <c r="P67" s="102"/>
      <c r="Q67" s="114" t="s">
        <v>355</v>
      </c>
      <c r="R67" s="104"/>
      <c r="S67" s="104"/>
      <c r="T67" s="104"/>
      <c r="U67" s="104"/>
      <c r="V67" s="105"/>
    </row>
    <row r="68" spans="1:22" ht="18" customHeight="1" x14ac:dyDescent="0.25">
      <c r="A68" s="75" t="s">
        <v>133</v>
      </c>
      <c r="B68" s="70" t="s">
        <v>134</v>
      </c>
      <c r="C68" s="71">
        <v>1</v>
      </c>
      <c r="D68" s="99"/>
      <c r="E68" s="75" t="s">
        <v>40</v>
      </c>
      <c r="F68" s="74" t="s">
        <v>41</v>
      </c>
      <c r="G68" s="70" t="s">
        <v>97</v>
      </c>
      <c r="H68" s="71">
        <v>3</v>
      </c>
      <c r="I68" s="71">
        <f t="shared" si="1"/>
        <v>78.333333333333329</v>
      </c>
      <c r="J68" s="100"/>
      <c r="K68" s="111" t="s">
        <v>373</v>
      </c>
      <c r="L68" s="112">
        <v>23.5</v>
      </c>
      <c r="M68" s="102"/>
      <c r="N68" s="102"/>
      <c r="O68" s="102"/>
      <c r="P68" s="102"/>
      <c r="Q68" s="114" t="s">
        <v>112</v>
      </c>
      <c r="R68" s="104"/>
      <c r="S68" s="104"/>
      <c r="T68" s="104"/>
      <c r="U68" s="104"/>
      <c r="V68" s="105"/>
    </row>
    <row r="69" spans="1:22" ht="18" customHeight="1" x14ac:dyDescent="0.25">
      <c r="A69" s="69" t="s">
        <v>61</v>
      </c>
      <c r="B69" s="70" t="s">
        <v>62</v>
      </c>
      <c r="C69" s="71">
        <v>2</v>
      </c>
      <c r="D69" s="99"/>
      <c r="E69" s="69" t="s">
        <v>40</v>
      </c>
      <c r="F69" s="74" t="s">
        <v>467</v>
      </c>
      <c r="G69" s="70" t="s">
        <v>106</v>
      </c>
      <c r="H69" s="71">
        <v>14</v>
      </c>
      <c r="I69" s="71">
        <f t="shared" si="1"/>
        <v>16.785714285714285</v>
      </c>
      <c r="J69" s="100"/>
      <c r="K69" s="111" t="s">
        <v>27</v>
      </c>
      <c r="L69" s="112">
        <v>235</v>
      </c>
      <c r="M69" s="102"/>
      <c r="N69" s="102"/>
      <c r="O69" s="102"/>
      <c r="P69" s="102"/>
      <c r="Q69" s="113" t="s">
        <v>534</v>
      </c>
      <c r="R69" s="104"/>
      <c r="S69" s="104"/>
      <c r="T69" s="104"/>
      <c r="U69" s="104"/>
      <c r="V69" s="105"/>
    </row>
    <row r="70" spans="1:22" ht="18" customHeight="1" x14ac:dyDescent="0.25">
      <c r="A70" s="69" t="s">
        <v>93</v>
      </c>
      <c r="B70" s="70" t="s">
        <v>94</v>
      </c>
      <c r="C70" s="71">
        <v>3</v>
      </c>
      <c r="D70" s="99"/>
      <c r="E70" s="75" t="s">
        <v>34</v>
      </c>
      <c r="F70" s="70" t="s">
        <v>35</v>
      </c>
      <c r="G70" s="74" t="s">
        <v>286</v>
      </c>
      <c r="H70" s="71">
        <v>8</v>
      </c>
      <c r="I70" s="71">
        <f t="shared" si="1"/>
        <v>29.375</v>
      </c>
      <c r="J70" s="100"/>
      <c r="K70" s="111" t="s">
        <v>93</v>
      </c>
      <c r="L70" s="112">
        <v>78.333333333333329</v>
      </c>
      <c r="M70" s="102"/>
      <c r="N70" s="102"/>
      <c r="O70" s="102"/>
      <c r="P70" s="102"/>
      <c r="Q70" s="114" t="s">
        <v>314</v>
      </c>
      <c r="R70" s="104"/>
      <c r="S70" s="104"/>
      <c r="T70" s="104"/>
      <c r="U70" s="104"/>
      <c r="V70" s="105"/>
    </row>
    <row r="71" spans="1:22" ht="18" customHeight="1" x14ac:dyDescent="0.25">
      <c r="A71" s="69" t="s">
        <v>263</v>
      </c>
      <c r="B71" s="70" t="s">
        <v>264</v>
      </c>
      <c r="C71" s="71">
        <v>4</v>
      </c>
      <c r="D71" s="99"/>
      <c r="E71" s="75" t="s">
        <v>34</v>
      </c>
      <c r="F71" s="75" t="s">
        <v>35</v>
      </c>
      <c r="G71" s="71" t="s">
        <v>242</v>
      </c>
      <c r="H71" s="71">
        <v>3</v>
      </c>
      <c r="I71" s="71">
        <f t="shared" si="1"/>
        <v>78.333333333333329</v>
      </c>
      <c r="J71" s="100"/>
      <c r="K71" s="111" t="s">
        <v>195</v>
      </c>
      <c r="L71" s="112">
        <v>117.5</v>
      </c>
      <c r="M71" s="102"/>
      <c r="N71" s="102"/>
      <c r="O71" s="102"/>
      <c r="P71" s="102"/>
      <c r="Q71" s="114" t="s">
        <v>242</v>
      </c>
      <c r="R71" s="104"/>
      <c r="S71" s="104"/>
      <c r="T71" s="104"/>
      <c r="U71" s="104"/>
      <c r="V71" s="105"/>
    </row>
    <row r="72" spans="1:22" ht="18" customHeight="1" x14ac:dyDescent="0.25">
      <c r="A72" s="69" t="s">
        <v>146</v>
      </c>
      <c r="B72" s="70" t="s">
        <v>147</v>
      </c>
      <c r="C72" s="71">
        <v>5</v>
      </c>
      <c r="D72" s="99"/>
      <c r="E72" s="69" t="s">
        <v>34</v>
      </c>
      <c r="F72" s="74" t="s">
        <v>535</v>
      </c>
      <c r="G72" s="70" t="s">
        <v>115</v>
      </c>
      <c r="H72" s="71">
        <v>6</v>
      </c>
      <c r="I72" s="71">
        <f t="shared" si="1"/>
        <v>39.166666666666664</v>
      </c>
      <c r="J72" s="100"/>
      <c r="K72" s="111" t="s">
        <v>150</v>
      </c>
      <c r="L72" s="112">
        <v>300.07692307692309</v>
      </c>
      <c r="M72" s="102"/>
      <c r="N72" s="102"/>
      <c r="O72" s="102"/>
      <c r="P72" s="102"/>
      <c r="Q72" s="113" t="s">
        <v>23</v>
      </c>
      <c r="R72" s="104"/>
      <c r="S72" s="104"/>
      <c r="T72" s="104"/>
      <c r="U72" s="104"/>
      <c r="V72" s="105"/>
    </row>
    <row r="73" spans="1:22" ht="18" customHeight="1" x14ac:dyDescent="0.25">
      <c r="A73" s="69" t="s">
        <v>278</v>
      </c>
      <c r="B73" s="70" t="s">
        <v>497</v>
      </c>
      <c r="C73" s="71">
        <v>6</v>
      </c>
      <c r="D73" s="99"/>
      <c r="E73" s="75" t="s">
        <v>49</v>
      </c>
      <c r="F73" s="70" t="s">
        <v>50</v>
      </c>
      <c r="G73" s="74" t="s">
        <v>355</v>
      </c>
      <c r="H73" s="71">
        <v>8</v>
      </c>
      <c r="I73" s="71">
        <f t="shared" si="1"/>
        <v>29.375</v>
      </c>
      <c r="J73" s="100"/>
      <c r="K73" s="111" t="s">
        <v>107</v>
      </c>
      <c r="L73" s="112">
        <v>19.583333333333329</v>
      </c>
      <c r="M73" s="102"/>
      <c r="N73" s="102"/>
      <c r="O73" s="102"/>
      <c r="P73" s="102"/>
      <c r="Q73" s="114" t="s">
        <v>97</v>
      </c>
      <c r="R73" s="104"/>
      <c r="S73" s="104"/>
      <c r="T73" s="104"/>
      <c r="U73" s="104"/>
      <c r="V73" s="105"/>
    </row>
    <row r="74" spans="1:22" ht="18" customHeight="1" x14ac:dyDescent="0.25">
      <c r="A74" s="69" t="s">
        <v>90</v>
      </c>
      <c r="B74" s="70" t="s">
        <v>91</v>
      </c>
      <c r="C74" s="71">
        <v>7</v>
      </c>
      <c r="D74" s="99"/>
      <c r="E74" s="69" t="s">
        <v>49</v>
      </c>
      <c r="F74" s="70" t="s">
        <v>50</v>
      </c>
      <c r="G74" s="71" t="s">
        <v>87</v>
      </c>
      <c r="H74" s="71">
        <v>8</v>
      </c>
      <c r="I74" s="71">
        <f t="shared" si="1"/>
        <v>29.375</v>
      </c>
      <c r="J74" s="100"/>
      <c r="K74" s="111" t="s">
        <v>118</v>
      </c>
      <c r="L74" s="112">
        <v>47</v>
      </c>
      <c r="M74" s="102"/>
      <c r="N74" s="102"/>
      <c r="O74" s="102"/>
      <c r="P74" s="102"/>
      <c r="Q74" s="114" t="s">
        <v>470</v>
      </c>
      <c r="R74" s="104"/>
      <c r="S74" s="104"/>
      <c r="T74" s="104"/>
      <c r="U74" s="104"/>
      <c r="V74" s="105"/>
    </row>
    <row r="75" spans="1:22" ht="18" customHeight="1" x14ac:dyDescent="0.25">
      <c r="A75" s="69" t="s">
        <v>329</v>
      </c>
      <c r="B75" s="70" t="s">
        <v>330</v>
      </c>
      <c r="C75" s="71">
        <v>8</v>
      </c>
      <c r="D75" s="99"/>
      <c r="E75" s="69" t="s">
        <v>146</v>
      </c>
      <c r="F75" s="70" t="s">
        <v>147</v>
      </c>
      <c r="G75" s="70" t="s">
        <v>63</v>
      </c>
      <c r="H75" s="71">
        <v>5</v>
      </c>
      <c r="I75" s="71">
        <f t="shared" si="1"/>
        <v>47</v>
      </c>
      <c r="J75" s="100"/>
      <c r="K75" s="111" t="s">
        <v>116</v>
      </c>
      <c r="L75" s="112">
        <v>119.5541958041958</v>
      </c>
      <c r="M75" s="102"/>
      <c r="N75" s="102"/>
      <c r="O75" s="102"/>
      <c r="P75" s="102"/>
      <c r="Q75" s="114" t="s">
        <v>112</v>
      </c>
      <c r="R75" s="104"/>
      <c r="S75" s="104"/>
      <c r="T75" s="104"/>
      <c r="U75" s="104"/>
      <c r="V75" s="105"/>
    </row>
    <row r="76" spans="1:22" ht="18" customHeight="1" x14ac:dyDescent="0.25">
      <c r="A76" s="69" t="s">
        <v>254</v>
      </c>
      <c r="B76" s="70" t="s">
        <v>255</v>
      </c>
      <c r="C76" s="71">
        <v>9</v>
      </c>
      <c r="D76" s="99"/>
      <c r="E76" s="69" t="s">
        <v>146</v>
      </c>
      <c r="F76" s="70" t="s">
        <v>147</v>
      </c>
      <c r="G76" s="70" t="s">
        <v>81</v>
      </c>
      <c r="H76" s="71">
        <v>1</v>
      </c>
      <c r="I76" s="71">
        <f t="shared" si="1"/>
        <v>235</v>
      </c>
      <c r="J76" s="100"/>
      <c r="K76" s="111" t="s">
        <v>153</v>
      </c>
      <c r="L76" s="112">
        <v>293.75</v>
      </c>
      <c r="M76" s="102"/>
      <c r="N76" s="102"/>
      <c r="O76" s="102"/>
      <c r="P76" s="102"/>
      <c r="Q76" s="113" t="s">
        <v>25</v>
      </c>
      <c r="R76" s="104"/>
      <c r="S76" s="104"/>
      <c r="T76" s="104"/>
      <c r="U76" s="104"/>
      <c r="V76" s="105"/>
    </row>
    <row r="77" spans="1:22" ht="18" customHeight="1" x14ac:dyDescent="0.25">
      <c r="A77" s="69" t="s">
        <v>375</v>
      </c>
      <c r="B77" s="70" t="s">
        <v>376</v>
      </c>
      <c r="C77" s="71">
        <v>10</v>
      </c>
      <c r="D77" s="99"/>
      <c r="E77" s="69" t="s">
        <v>146</v>
      </c>
      <c r="F77" s="70" t="s">
        <v>147</v>
      </c>
      <c r="G77" s="71" t="s">
        <v>87</v>
      </c>
      <c r="H77" s="71">
        <v>6</v>
      </c>
      <c r="I77" s="71">
        <f t="shared" si="1"/>
        <v>39.166666666666664</v>
      </c>
      <c r="J77" s="100"/>
      <c r="K77" s="111" t="s">
        <v>157</v>
      </c>
      <c r="L77" s="112">
        <v>279.18803418803418</v>
      </c>
      <c r="M77" s="102"/>
      <c r="N77" s="102"/>
      <c r="O77" s="102"/>
      <c r="P77" s="102"/>
      <c r="Q77" s="114" t="s">
        <v>97</v>
      </c>
      <c r="R77" s="104"/>
      <c r="S77" s="104"/>
      <c r="T77" s="104"/>
      <c r="U77" s="104"/>
      <c r="V77" s="105"/>
    </row>
    <row r="78" spans="1:22" ht="18" customHeight="1" x14ac:dyDescent="0.25">
      <c r="A78" s="69" t="s">
        <v>388</v>
      </c>
      <c r="B78" s="70" t="s">
        <v>389</v>
      </c>
      <c r="C78" s="71">
        <v>11</v>
      </c>
      <c r="D78" s="99"/>
      <c r="E78" s="69" t="s">
        <v>404</v>
      </c>
      <c r="F78" s="70" t="s">
        <v>405</v>
      </c>
      <c r="G78" s="70" t="s">
        <v>63</v>
      </c>
      <c r="H78" s="71">
        <v>13</v>
      </c>
      <c r="I78" s="71">
        <f t="shared" si="1"/>
        <v>18.076923076923077</v>
      </c>
      <c r="J78" s="100"/>
      <c r="K78" s="111" t="s">
        <v>356</v>
      </c>
      <c r="L78" s="112">
        <v>26.111111111111111</v>
      </c>
      <c r="M78" s="102"/>
      <c r="N78" s="102"/>
      <c r="O78" s="102"/>
      <c r="P78" s="102"/>
      <c r="Q78" s="114" t="s">
        <v>470</v>
      </c>
      <c r="R78" s="104"/>
      <c r="S78" s="104"/>
      <c r="T78" s="104"/>
      <c r="U78" s="104"/>
      <c r="V78" s="105"/>
    </row>
    <row r="79" spans="1:22" ht="18" customHeight="1" x14ac:dyDescent="0.25">
      <c r="A79" s="69" t="s">
        <v>107</v>
      </c>
      <c r="B79" s="70" t="s">
        <v>108</v>
      </c>
      <c r="C79" s="71">
        <v>12</v>
      </c>
      <c r="D79" s="99"/>
      <c r="E79" s="75" t="s">
        <v>216</v>
      </c>
      <c r="F79" s="74" t="s">
        <v>217</v>
      </c>
      <c r="G79" s="70" t="s">
        <v>97</v>
      </c>
      <c r="H79" s="71">
        <v>12</v>
      </c>
      <c r="I79" s="71">
        <f t="shared" si="1"/>
        <v>19.583333333333332</v>
      </c>
      <c r="J79" s="100"/>
      <c r="K79" s="111" t="s">
        <v>275</v>
      </c>
      <c r="L79" s="112">
        <v>53.154761904761898</v>
      </c>
      <c r="M79" s="102"/>
      <c r="N79" s="102"/>
      <c r="O79" s="102"/>
      <c r="P79" s="102"/>
      <c r="Q79" s="114" t="s">
        <v>106</v>
      </c>
      <c r="R79" s="104"/>
      <c r="S79" s="104"/>
      <c r="T79" s="104"/>
      <c r="U79" s="104"/>
      <c r="V79" s="105"/>
    </row>
    <row r="80" spans="1:22" ht="18" customHeight="1" x14ac:dyDescent="0.25">
      <c r="A80" s="69" t="s">
        <v>404</v>
      </c>
      <c r="B80" s="70" t="s">
        <v>405</v>
      </c>
      <c r="C80" s="71">
        <v>13</v>
      </c>
      <c r="D80" s="99"/>
      <c r="E80" s="75" t="s">
        <v>216</v>
      </c>
      <c r="F80" s="70" t="s">
        <v>217</v>
      </c>
      <c r="G80" s="74" t="s">
        <v>286</v>
      </c>
      <c r="H80" s="71">
        <v>4</v>
      </c>
      <c r="I80" s="71">
        <f t="shared" si="1"/>
        <v>58.75</v>
      </c>
      <c r="J80" s="100"/>
      <c r="K80" s="111" t="s">
        <v>207</v>
      </c>
      <c r="L80" s="112">
        <v>93.020833333333329</v>
      </c>
      <c r="M80" s="102"/>
      <c r="N80" s="102"/>
      <c r="O80" s="102"/>
      <c r="P80" s="102"/>
      <c r="Q80" s="114" t="s">
        <v>87</v>
      </c>
      <c r="R80" s="104"/>
      <c r="S80" s="104"/>
      <c r="T80" s="104"/>
      <c r="U80" s="104"/>
      <c r="V80" s="105"/>
    </row>
    <row r="81" spans="1:22" ht="18" customHeight="1" x14ac:dyDescent="0.25">
      <c r="A81" s="121"/>
      <c r="B81" s="122"/>
      <c r="C81" s="122"/>
      <c r="D81" s="119"/>
      <c r="E81" s="69" t="s">
        <v>216</v>
      </c>
      <c r="F81" s="70" t="s">
        <v>217</v>
      </c>
      <c r="G81" s="74" t="s">
        <v>314</v>
      </c>
      <c r="H81" s="77">
        <v>18</v>
      </c>
      <c r="I81" s="71">
        <f t="shared" si="1"/>
        <v>13.055555555555555</v>
      </c>
      <c r="J81" s="100"/>
      <c r="K81" s="111" t="s">
        <v>139</v>
      </c>
      <c r="L81" s="112">
        <v>352.5</v>
      </c>
      <c r="M81" s="102"/>
      <c r="N81" s="102"/>
      <c r="O81" s="102"/>
      <c r="P81" s="102"/>
      <c r="Q81" s="114" t="s">
        <v>314</v>
      </c>
      <c r="R81" s="104"/>
      <c r="S81" s="104"/>
      <c r="T81" s="104"/>
      <c r="U81" s="104"/>
      <c r="V81" s="105"/>
    </row>
    <row r="82" spans="1:22" ht="18" customHeight="1" x14ac:dyDescent="0.25">
      <c r="A82" s="194" t="s">
        <v>199</v>
      </c>
      <c r="B82" s="195"/>
      <c r="C82" s="196"/>
      <c r="D82" s="99"/>
      <c r="E82" s="69" t="s">
        <v>348</v>
      </c>
      <c r="F82" s="70" t="s">
        <v>349</v>
      </c>
      <c r="G82" s="70" t="s">
        <v>81</v>
      </c>
      <c r="H82" s="71">
        <v>16</v>
      </c>
      <c r="I82" s="71">
        <f t="shared" si="1"/>
        <v>14.6875</v>
      </c>
      <c r="J82" s="100"/>
      <c r="K82" s="111" t="s">
        <v>104</v>
      </c>
      <c r="L82" s="112">
        <v>12.368421052631581</v>
      </c>
      <c r="M82" s="102"/>
      <c r="N82" s="102"/>
      <c r="O82" s="102"/>
      <c r="P82" s="102"/>
      <c r="Q82" s="114" t="s">
        <v>242</v>
      </c>
      <c r="R82" s="104"/>
      <c r="S82" s="104"/>
      <c r="T82" s="104"/>
      <c r="U82" s="104"/>
      <c r="V82" s="105"/>
    </row>
    <row r="83" spans="1:22" ht="18" customHeight="1" x14ac:dyDescent="0.25">
      <c r="A83" s="126" t="s">
        <v>16</v>
      </c>
      <c r="B83" s="126" t="s">
        <v>6</v>
      </c>
      <c r="C83" s="126" t="s">
        <v>461</v>
      </c>
      <c r="D83" s="99"/>
      <c r="E83" s="69" t="s">
        <v>348</v>
      </c>
      <c r="F83" s="74" t="s">
        <v>349</v>
      </c>
      <c r="G83" s="70" t="s">
        <v>115</v>
      </c>
      <c r="H83" s="71">
        <v>19</v>
      </c>
      <c r="I83" s="71">
        <f t="shared" si="1"/>
        <v>12.368421052631579</v>
      </c>
      <c r="J83" s="100"/>
      <c r="K83" s="111" t="s">
        <v>400</v>
      </c>
      <c r="L83" s="112">
        <v>19.583333333333329</v>
      </c>
      <c r="M83" s="102"/>
      <c r="N83" s="102"/>
      <c r="O83" s="102"/>
      <c r="P83" s="102"/>
      <c r="Q83" s="113" t="s">
        <v>193</v>
      </c>
      <c r="R83" s="104"/>
      <c r="S83" s="104"/>
      <c r="T83" s="104"/>
      <c r="U83" s="104"/>
      <c r="V83" s="105"/>
    </row>
    <row r="84" spans="1:22" ht="18" customHeight="1" x14ac:dyDescent="0.25">
      <c r="A84" s="69" t="s">
        <v>169</v>
      </c>
      <c r="B84" s="70" t="s">
        <v>170</v>
      </c>
      <c r="C84" s="71">
        <v>1</v>
      </c>
      <c r="D84" s="99"/>
      <c r="E84" s="75" t="s">
        <v>251</v>
      </c>
      <c r="F84" s="79" t="s">
        <v>252</v>
      </c>
      <c r="G84" s="71" t="s">
        <v>242</v>
      </c>
      <c r="H84" s="71">
        <v>8</v>
      </c>
      <c r="I84" s="71">
        <f t="shared" si="1"/>
        <v>29.375</v>
      </c>
      <c r="J84" s="100"/>
      <c r="K84" s="111" t="s">
        <v>335</v>
      </c>
      <c r="L84" s="112">
        <v>29.375</v>
      </c>
      <c r="M84" s="102"/>
      <c r="N84" s="102"/>
      <c r="O84" s="102"/>
      <c r="P84" s="102"/>
      <c r="Q84" s="114" t="s">
        <v>115</v>
      </c>
      <c r="R84" s="104"/>
      <c r="S84" s="104"/>
      <c r="T84" s="104"/>
      <c r="U84" s="104"/>
      <c r="V84" s="105"/>
    </row>
    <row r="85" spans="1:22" ht="18" customHeight="1" x14ac:dyDescent="0.25">
      <c r="A85" s="69" t="s">
        <v>197</v>
      </c>
      <c r="B85" s="70" t="s">
        <v>198</v>
      </c>
      <c r="C85" s="71">
        <v>2</v>
      </c>
      <c r="D85" s="99"/>
      <c r="E85" s="69" t="s">
        <v>251</v>
      </c>
      <c r="F85" s="70" t="s">
        <v>252</v>
      </c>
      <c r="G85" s="74" t="s">
        <v>314</v>
      </c>
      <c r="H85" s="77">
        <v>12</v>
      </c>
      <c r="I85" s="71">
        <f t="shared" si="1"/>
        <v>19.583333333333332</v>
      </c>
      <c r="J85" s="100"/>
      <c r="K85" s="111" t="s">
        <v>406</v>
      </c>
      <c r="L85" s="112">
        <v>18.07692307692308</v>
      </c>
      <c r="M85" s="102"/>
      <c r="N85" s="102"/>
      <c r="O85" s="102"/>
      <c r="P85" s="102"/>
      <c r="Q85" s="113" t="s">
        <v>46</v>
      </c>
      <c r="R85" s="104"/>
      <c r="S85" s="104"/>
      <c r="T85" s="104"/>
      <c r="U85" s="104"/>
      <c r="V85" s="105"/>
    </row>
    <row r="86" spans="1:22" ht="18" customHeight="1" x14ac:dyDescent="0.25">
      <c r="A86" s="71" t="s">
        <v>143</v>
      </c>
      <c r="B86" s="71" t="s">
        <v>144</v>
      </c>
      <c r="C86" s="71">
        <v>2</v>
      </c>
      <c r="D86" s="99"/>
      <c r="E86" s="69" t="s">
        <v>251</v>
      </c>
      <c r="F86" s="74" t="s">
        <v>252</v>
      </c>
      <c r="G86" s="74" t="s">
        <v>470</v>
      </c>
      <c r="H86" s="71">
        <v>14</v>
      </c>
      <c r="I86" s="71">
        <f t="shared" si="1"/>
        <v>16.785714285714285</v>
      </c>
      <c r="J86" s="100"/>
      <c r="K86" s="111" t="s">
        <v>375</v>
      </c>
      <c r="L86" s="112">
        <v>23.5</v>
      </c>
      <c r="M86" s="102"/>
      <c r="N86" s="102"/>
      <c r="O86" s="102"/>
      <c r="P86" s="102"/>
      <c r="Q86" s="114" t="s">
        <v>355</v>
      </c>
      <c r="R86" s="104"/>
      <c r="S86" s="104"/>
      <c r="T86" s="104"/>
      <c r="U86" s="104"/>
      <c r="V86" s="105"/>
    </row>
    <row r="87" spans="1:22" ht="18" customHeight="1" x14ac:dyDescent="0.25">
      <c r="A87" s="69" t="s">
        <v>261</v>
      </c>
      <c r="B87" s="70" t="s">
        <v>262</v>
      </c>
      <c r="C87" s="71">
        <v>4</v>
      </c>
      <c r="D87" s="99"/>
      <c r="E87" s="75" t="s">
        <v>475</v>
      </c>
      <c r="F87" s="70" t="s">
        <v>8</v>
      </c>
      <c r="G87" s="74" t="s">
        <v>355</v>
      </c>
      <c r="H87" s="71">
        <v>4</v>
      </c>
      <c r="I87" s="71">
        <f t="shared" si="1"/>
        <v>58.75</v>
      </c>
      <c r="J87" s="100"/>
      <c r="K87" s="111" t="s">
        <v>210</v>
      </c>
      <c r="L87" s="112">
        <v>92.321428571428569</v>
      </c>
      <c r="M87" s="102"/>
      <c r="N87" s="102"/>
      <c r="O87" s="102"/>
      <c r="P87" s="102"/>
      <c r="Q87" s="114" t="s">
        <v>242</v>
      </c>
      <c r="R87" s="104"/>
      <c r="S87" s="104"/>
      <c r="T87" s="104"/>
      <c r="U87" s="104"/>
      <c r="V87" s="105"/>
    </row>
    <row r="88" spans="1:22" ht="18" customHeight="1" x14ac:dyDescent="0.25">
      <c r="A88" s="69" t="s">
        <v>230</v>
      </c>
      <c r="B88" s="70" t="s">
        <v>231</v>
      </c>
      <c r="C88" s="71">
        <v>5</v>
      </c>
      <c r="D88" s="99"/>
      <c r="E88" s="69" t="s">
        <v>475</v>
      </c>
      <c r="F88" s="75" t="s">
        <v>536</v>
      </c>
      <c r="G88" s="71" t="s">
        <v>112</v>
      </c>
      <c r="H88" s="71">
        <v>6</v>
      </c>
      <c r="I88" s="71">
        <f t="shared" si="1"/>
        <v>39.166666666666664</v>
      </c>
      <c r="J88" s="100"/>
      <c r="K88" s="111" t="s">
        <v>266</v>
      </c>
      <c r="L88" s="112">
        <v>58.75</v>
      </c>
      <c r="M88" s="102"/>
      <c r="N88" s="102"/>
      <c r="O88" s="102"/>
      <c r="P88" s="102"/>
      <c r="Q88" s="113" t="s">
        <v>27</v>
      </c>
      <c r="R88" s="104"/>
      <c r="S88" s="104"/>
      <c r="T88" s="104"/>
      <c r="U88" s="104"/>
      <c r="V88" s="105"/>
    </row>
    <row r="89" spans="1:22" ht="18" customHeight="1" x14ac:dyDescent="0.25">
      <c r="A89" s="69" t="s">
        <v>295</v>
      </c>
      <c r="B89" s="70" t="s">
        <v>296</v>
      </c>
      <c r="C89" s="71">
        <v>6</v>
      </c>
      <c r="D89" s="99"/>
      <c r="E89" s="75" t="s">
        <v>304</v>
      </c>
      <c r="F89" s="70" t="s">
        <v>305</v>
      </c>
      <c r="G89" s="74" t="s">
        <v>286</v>
      </c>
      <c r="H89" s="71">
        <v>11</v>
      </c>
      <c r="I89" s="71">
        <f t="shared" si="1"/>
        <v>21.363636363636363</v>
      </c>
      <c r="J89" s="100"/>
      <c r="K89" s="111" t="s">
        <v>175</v>
      </c>
      <c r="L89" s="112">
        <v>225.030303030303</v>
      </c>
      <c r="M89" s="102"/>
      <c r="N89" s="102"/>
      <c r="O89" s="102"/>
      <c r="P89" s="102"/>
      <c r="Q89" s="114" t="s">
        <v>125</v>
      </c>
      <c r="R89" s="104"/>
      <c r="S89" s="104"/>
      <c r="T89" s="104"/>
      <c r="U89" s="104"/>
      <c r="V89" s="105"/>
    </row>
    <row r="90" spans="1:22" ht="18" customHeight="1" x14ac:dyDescent="0.25">
      <c r="A90" s="69" t="s">
        <v>179</v>
      </c>
      <c r="B90" s="70" t="s">
        <v>180</v>
      </c>
      <c r="C90" s="71">
        <v>7</v>
      </c>
      <c r="D90" s="99"/>
      <c r="E90" s="69" t="s">
        <v>304</v>
      </c>
      <c r="F90" s="74" t="s">
        <v>305</v>
      </c>
      <c r="G90" s="70" t="s">
        <v>106</v>
      </c>
      <c r="H90" s="71">
        <v>16</v>
      </c>
      <c r="I90" s="71">
        <f t="shared" si="1"/>
        <v>14.6875</v>
      </c>
      <c r="J90" s="100"/>
      <c r="K90" s="111" t="s">
        <v>197</v>
      </c>
      <c r="L90" s="112">
        <v>117.5</v>
      </c>
      <c r="M90" s="102"/>
      <c r="N90" s="102"/>
      <c r="O90" s="102"/>
      <c r="P90" s="102"/>
      <c r="Q90" s="113" t="s">
        <v>93</v>
      </c>
      <c r="R90" s="104"/>
      <c r="S90" s="104"/>
      <c r="T90" s="104"/>
      <c r="U90" s="104"/>
      <c r="V90" s="105"/>
    </row>
    <row r="91" spans="1:22" ht="18" customHeight="1" x14ac:dyDescent="0.25">
      <c r="A91" s="69" t="s">
        <v>233</v>
      </c>
      <c r="B91" s="70" t="s">
        <v>234</v>
      </c>
      <c r="C91" s="71">
        <v>8</v>
      </c>
      <c r="D91" s="99"/>
      <c r="E91" s="75" t="s">
        <v>534</v>
      </c>
      <c r="F91" s="79" t="s">
        <v>9</v>
      </c>
      <c r="G91" s="71" t="s">
        <v>242</v>
      </c>
      <c r="H91" s="71">
        <v>11</v>
      </c>
      <c r="I91" s="71">
        <f t="shared" si="1"/>
        <v>21.363636363636363</v>
      </c>
      <c r="J91" s="100"/>
      <c r="K91" s="111" t="s">
        <v>257</v>
      </c>
      <c r="L91" s="112">
        <v>60.82352941176471</v>
      </c>
      <c r="M91" s="102"/>
      <c r="N91" s="102"/>
      <c r="O91" s="102"/>
      <c r="P91" s="102"/>
      <c r="Q91" s="114" t="s">
        <v>63</v>
      </c>
      <c r="R91" s="104"/>
      <c r="S91" s="104"/>
      <c r="T91" s="104"/>
      <c r="U91" s="104"/>
      <c r="V91" s="105"/>
    </row>
    <row r="92" spans="1:22" ht="18" customHeight="1" x14ac:dyDescent="0.25">
      <c r="A92" s="69" t="s">
        <v>58</v>
      </c>
      <c r="B92" s="70" t="s">
        <v>59</v>
      </c>
      <c r="C92" s="71">
        <v>9</v>
      </c>
      <c r="D92" s="99"/>
      <c r="E92" s="69" t="s">
        <v>534</v>
      </c>
      <c r="F92" s="70" t="s">
        <v>9</v>
      </c>
      <c r="G92" s="74" t="s">
        <v>314</v>
      </c>
      <c r="H92" s="77">
        <v>17</v>
      </c>
      <c r="I92" s="71">
        <f t="shared" si="1"/>
        <v>13.823529411764707</v>
      </c>
      <c r="J92" s="100"/>
      <c r="K92" s="111" t="s">
        <v>439</v>
      </c>
      <c r="L92" s="112">
        <v>13.055555555555561</v>
      </c>
      <c r="M92" s="102"/>
      <c r="N92" s="102"/>
      <c r="O92" s="102"/>
      <c r="P92" s="102"/>
      <c r="Q92" s="113" t="s">
        <v>195</v>
      </c>
      <c r="R92" s="104"/>
      <c r="S92" s="104"/>
      <c r="T92" s="104"/>
      <c r="U92" s="104"/>
      <c r="V92" s="105"/>
    </row>
    <row r="93" spans="1:22" ht="18" customHeight="1" x14ac:dyDescent="0.25">
      <c r="A93" s="69" t="s">
        <v>213</v>
      </c>
      <c r="B93" s="70" t="s">
        <v>214</v>
      </c>
      <c r="C93" s="71">
        <v>10</v>
      </c>
      <c r="D93" s="99"/>
      <c r="E93" s="75" t="s">
        <v>353</v>
      </c>
      <c r="F93" s="70" t="s">
        <v>354</v>
      </c>
      <c r="G93" s="74" t="s">
        <v>355</v>
      </c>
      <c r="H93" s="71">
        <v>9</v>
      </c>
      <c r="I93" s="71">
        <f t="shared" si="1"/>
        <v>26.111111111111111</v>
      </c>
      <c r="J93" s="100"/>
      <c r="K93" s="111" t="s">
        <v>358</v>
      </c>
      <c r="L93" s="112">
        <v>26.111111111111111</v>
      </c>
      <c r="M93" s="102"/>
      <c r="N93" s="102"/>
      <c r="O93" s="102"/>
      <c r="P93" s="102"/>
      <c r="Q93" s="114" t="s">
        <v>81</v>
      </c>
      <c r="R93" s="104"/>
      <c r="S93" s="104"/>
      <c r="T93" s="104"/>
      <c r="U93" s="104"/>
      <c r="V93" s="105"/>
    </row>
    <row r="94" spans="1:22" ht="18" customHeight="1" x14ac:dyDescent="0.25">
      <c r="A94" s="69" t="s">
        <v>390</v>
      </c>
      <c r="B94" s="70" t="s">
        <v>391</v>
      </c>
      <c r="C94" s="71">
        <v>11</v>
      </c>
      <c r="D94" s="99"/>
      <c r="E94" s="69" t="s">
        <v>398</v>
      </c>
      <c r="F94" s="70" t="s">
        <v>399</v>
      </c>
      <c r="G94" s="70" t="s">
        <v>81</v>
      </c>
      <c r="H94" s="71">
        <v>12</v>
      </c>
      <c r="I94" s="71">
        <f t="shared" si="1"/>
        <v>19.583333333333332</v>
      </c>
      <c r="J94" s="100"/>
      <c r="K94" s="111" t="s">
        <v>537</v>
      </c>
      <c r="L94" s="112">
        <v>73.4375</v>
      </c>
      <c r="M94" s="102"/>
      <c r="N94" s="102"/>
      <c r="O94" s="102"/>
      <c r="P94" s="102"/>
      <c r="Q94" s="113" t="s">
        <v>107</v>
      </c>
      <c r="R94" s="104"/>
      <c r="S94" s="104"/>
      <c r="T94" s="104"/>
      <c r="U94" s="104"/>
      <c r="V94" s="105"/>
    </row>
    <row r="95" spans="1:22" ht="18" customHeight="1" x14ac:dyDescent="0.25">
      <c r="A95" s="69" t="s">
        <v>275</v>
      </c>
      <c r="B95" s="70" t="s">
        <v>276</v>
      </c>
      <c r="C95" s="71">
        <v>12</v>
      </c>
      <c r="D95" s="99"/>
      <c r="E95" s="69" t="s">
        <v>392</v>
      </c>
      <c r="F95" s="74" t="s">
        <v>393</v>
      </c>
      <c r="G95" s="70" t="s">
        <v>106</v>
      </c>
      <c r="H95" s="71">
        <v>11</v>
      </c>
      <c r="I95" s="71">
        <f t="shared" si="1"/>
        <v>21.363636363636363</v>
      </c>
      <c r="J95" s="100"/>
      <c r="K95" s="111" t="s">
        <v>326</v>
      </c>
      <c r="L95" s="112">
        <v>29.82692307692308</v>
      </c>
      <c r="M95" s="102"/>
      <c r="N95" s="102"/>
      <c r="O95" s="102"/>
      <c r="P95" s="102"/>
      <c r="Q95" s="114" t="s">
        <v>63</v>
      </c>
      <c r="R95" s="104"/>
      <c r="S95" s="104"/>
      <c r="T95" s="104"/>
      <c r="U95" s="104"/>
      <c r="V95" s="105"/>
    </row>
    <row r="96" spans="1:22" ht="18" customHeight="1" x14ac:dyDescent="0.25">
      <c r="A96" s="69" t="s">
        <v>408</v>
      </c>
      <c r="B96" s="70" t="s">
        <v>409</v>
      </c>
      <c r="C96" s="71">
        <v>13</v>
      </c>
      <c r="D96" s="99"/>
      <c r="E96" s="75" t="s">
        <v>371</v>
      </c>
      <c r="F96" s="70" t="s">
        <v>372</v>
      </c>
      <c r="G96" s="74" t="s">
        <v>286</v>
      </c>
      <c r="H96" s="71">
        <v>10</v>
      </c>
      <c r="I96" s="71">
        <f t="shared" si="1"/>
        <v>23.5</v>
      </c>
      <c r="J96" s="100"/>
      <c r="K96" s="111" t="s">
        <v>441</v>
      </c>
      <c r="L96" s="112">
        <v>13.055555555555561</v>
      </c>
      <c r="M96" s="102"/>
      <c r="N96" s="102"/>
      <c r="O96" s="102"/>
      <c r="P96" s="102"/>
      <c r="Q96" s="113" t="s">
        <v>118</v>
      </c>
      <c r="R96" s="104"/>
      <c r="S96" s="104"/>
      <c r="T96" s="104"/>
      <c r="U96" s="104"/>
      <c r="V96" s="105"/>
    </row>
    <row r="97" spans="1:22" ht="18" customHeight="1" x14ac:dyDescent="0.25">
      <c r="A97" s="69" t="s">
        <v>324</v>
      </c>
      <c r="B97" s="70" t="s">
        <v>325</v>
      </c>
      <c r="C97" s="71">
        <v>14</v>
      </c>
      <c r="D97" s="99"/>
      <c r="E97" s="75" t="s">
        <v>23</v>
      </c>
      <c r="F97" s="74" t="s">
        <v>24</v>
      </c>
      <c r="G97" s="70" t="s">
        <v>97</v>
      </c>
      <c r="H97" s="71">
        <v>5</v>
      </c>
      <c r="I97" s="71">
        <f t="shared" si="1"/>
        <v>47</v>
      </c>
      <c r="J97" s="100"/>
      <c r="K97" s="111" t="s">
        <v>337</v>
      </c>
      <c r="L97" s="112">
        <v>29.375</v>
      </c>
      <c r="M97" s="102"/>
      <c r="N97" s="102"/>
      <c r="O97" s="102"/>
      <c r="P97" s="102"/>
      <c r="Q97" s="114" t="s">
        <v>112</v>
      </c>
      <c r="R97" s="104"/>
      <c r="S97" s="104"/>
      <c r="T97" s="104"/>
      <c r="U97" s="104"/>
      <c r="V97" s="105"/>
    </row>
    <row r="98" spans="1:22" ht="18" customHeight="1" x14ac:dyDescent="0.25">
      <c r="A98" s="121"/>
      <c r="B98" s="122"/>
      <c r="C98" s="122"/>
      <c r="D98" s="119"/>
      <c r="E98" s="69" t="s">
        <v>23</v>
      </c>
      <c r="F98" s="75" t="s">
        <v>477</v>
      </c>
      <c r="G98" s="71" t="s">
        <v>112</v>
      </c>
      <c r="H98" s="71">
        <v>2</v>
      </c>
      <c r="I98" s="71">
        <f t="shared" si="1"/>
        <v>117.5</v>
      </c>
      <c r="J98" s="100"/>
      <c r="K98" s="111" t="s">
        <v>213</v>
      </c>
      <c r="L98" s="112">
        <v>92.321428571428569</v>
      </c>
      <c r="M98" s="102"/>
      <c r="N98" s="102"/>
      <c r="O98" s="102"/>
      <c r="P98" s="102"/>
      <c r="Q98" s="113" t="s">
        <v>116</v>
      </c>
      <c r="R98" s="104"/>
      <c r="S98" s="104"/>
      <c r="T98" s="104"/>
      <c r="U98" s="104"/>
      <c r="V98" s="105"/>
    </row>
    <row r="99" spans="1:22" ht="18" customHeight="1" x14ac:dyDescent="0.25">
      <c r="A99" s="92" t="s">
        <v>286</v>
      </c>
      <c r="B99" s="93"/>
      <c r="C99" s="93"/>
      <c r="D99" s="119"/>
      <c r="E99" s="69" t="s">
        <v>23</v>
      </c>
      <c r="F99" s="74" t="s">
        <v>24</v>
      </c>
      <c r="G99" s="74" t="s">
        <v>470</v>
      </c>
      <c r="H99" s="71">
        <v>17</v>
      </c>
      <c r="I99" s="71">
        <f t="shared" si="1"/>
        <v>13.823529411764707</v>
      </c>
      <c r="J99" s="100"/>
      <c r="K99" s="111" t="s">
        <v>431</v>
      </c>
      <c r="L99" s="112">
        <v>15.66666666666667</v>
      </c>
      <c r="M99" s="102"/>
      <c r="N99" s="102"/>
      <c r="O99" s="102"/>
      <c r="P99" s="102"/>
      <c r="Q99" s="114" t="s">
        <v>470</v>
      </c>
      <c r="R99" s="104"/>
      <c r="S99" s="104"/>
      <c r="T99" s="104"/>
      <c r="U99" s="104"/>
      <c r="V99" s="105"/>
    </row>
    <row r="100" spans="1:22" ht="18" customHeight="1" x14ac:dyDescent="0.25">
      <c r="A100" s="67" t="s">
        <v>16</v>
      </c>
      <c r="B100" s="67" t="s">
        <v>6</v>
      </c>
      <c r="C100" s="127" t="s">
        <v>461</v>
      </c>
      <c r="D100" s="99"/>
      <c r="E100" s="75" t="s">
        <v>160</v>
      </c>
      <c r="F100" s="70" t="s">
        <v>161</v>
      </c>
      <c r="G100" s="74" t="s">
        <v>355</v>
      </c>
      <c r="H100" s="71">
        <v>13</v>
      </c>
      <c r="I100" s="71">
        <f t="shared" si="1"/>
        <v>18.076923076923077</v>
      </c>
      <c r="J100" s="100"/>
      <c r="K100" s="111" t="s">
        <v>233</v>
      </c>
      <c r="L100" s="112">
        <v>74.416666666666671</v>
      </c>
      <c r="M100" s="102"/>
      <c r="N100" s="102"/>
      <c r="O100" s="102"/>
      <c r="P100" s="102"/>
      <c r="Q100" s="114" t="s">
        <v>125</v>
      </c>
      <c r="R100" s="104"/>
      <c r="S100" s="104"/>
      <c r="T100" s="104"/>
      <c r="U100" s="104"/>
      <c r="V100" s="105"/>
    </row>
    <row r="101" spans="1:22" ht="18" customHeight="1" x14ac:dyDescent="0.25">
      <c r="A101" s="75" t="s">
        <v>150</v>
      </c>
      <c r="B101" s="70" t="s">
        <v>151</v>
      </c>
      <c r="C101" s="71">
        <v>1</v>
      </c>
      <c r="D101" s="99"/>
      <c r="E101" s="69" t="s">
        <v>160</v>
      </c>
      <c r="F101" s="74" t="s">
        <v>161</v>
      </c>
      <c r="G101" s="70" t="s">
        <v>115</v>
      </c>
      <c r="H101" s="71">
        <v>10</v>
      </c>
      <c r="I101" s="71">
        <f t="shared" si="1"/>
        <v>23.5</v>
      </c>
      <c r="J101" s="100"/>
      <c r="K101" s="111" t="s">
        <v>133</v>
      </c>
      <c r="L101" s="112">
        <v>547.35416666666674</v>
      </c>
      <c r="M101" s="102"/>
      <c r="N101" s="102"/>
      <c r="O101" s="102"/>
      <c r="P101" s="102"/>
      <c r="Q101" s="114" t="s">
        <v>81</v>
      </c>
      <c r="R101" s="104"/>
      <c r="S101" s="104"/>
      <c r="T101" s="104"/>
      <c r="U101" s="104"/>
      <c r="V101" s="105"/>
    </row>
    <row r="102" spans="1:22" ht="18" customHeight="1" x14ac:dyDescent="0.25">
      <c r="A102" s="75" t="s">
        <v>179</v>
      </c>
      <c r="B102" s="70" t="s">
        <v>180</v>
      </c>
      <c r="C102" s="71">
        <v>2</v>
      </c>
      <c r="D102" s="99"/>
      <c r="E102" s="69" t="s">
        <v>160</v>
      </c>
      <c r="F102" s="70" t="s">
        <v>161</v>
      </c>
      <c r="G102" s="71" t="s">
        <v>87</v>
      </c>
      <c r="H102" s="71">
        <v>1</v>
      </c>
      <c r="I102" s="71">
        <f t="shared" si="1"/>
        <v>235</v>
      </c>
      <c r="J102" s="100"/>
      <c r="K102" s="111" t="s">
        <v>70</v>
      </c>
      <c r="L102" s="112">
        <v>99.696969696969688</v>
      </c>
      <c r="M102" s="102"/>
      <c r="N102" s="102"/>
      <c r="O102" s="102"/>
      <c r="P102" s="102"/>
      <c r="Q102" s="114" t="s">
        <v>112</v>
      </c>
      <c r="R102" s="104"/>
      <c r="S102" s="104"/>
      <c r="T102" s="104"/>
      <c r="U102" s="104"/>
      <c r="V102" s="105"/>
    </row>
    <row r="103" spans="1:22" ht="18" customHeight="1" x14ac:dyDescent="0.25">
      <c r="A103" s="75" t="s">
        <v>139</v>
      </c>
      <c r="B103" s="70" t="s">
        <v>140</v>
      </c>
      <c r="C103" s="71">
        <v>3</v>
      </c>
      <c r="D103" s="99"/>
      <c r="E103" s="69" t="s">
        <v>278</v>
      </c>
      <c r="F103" s="74" t="s">
        <v>279</v>
      </c>
      <c r="G103" s="70" t="s">
        <v>63</v>
      </c>
      <c r="H103" s="71">
        <v>6</v>
      </c>
      <c r="I103" s="71">
        <f t="shared" si="1"/>
        <v>39.166666666666664</v>
      </c>
      <c r="J103" s="100"/>
      <c r="K103" s="111" t="s">
        <v>437</v>
      </c>
      <c r="L103" s="112">
        <v>13.82352941176471</v>
      </c>
      <c r="M103" s="102"/>
      <c r="N103" s="102"/>
      <c r="O103" s="102"/>
      <c r="P103" s="102"/>
      <c r="Q103" s="113" t="s">
        <v>153</v>
      </c>
      <c r="R103" s="104"/>
      <c r="S103" s="104"/>
      <c r="T103" s="104"/>
      <c r="U103" s="104"/>
      <c r="V103" s="105"/>
    </row>
    <row r="104" spans="1:22" ht="18" customHeight="1" x14ac:dyDescent="0.25">
      <c r="A104" s="75" t="s">
        <v>216</v>
      </c>
      <c r="B104" s="70" t="s">
        <v>217</v>
      </c>
      <c r="C104" s="71">
        <v>4</v>
      </c>
      <c r="D104" s="99"/>
      <c r="E104" s="69" t="s">
        <v>278</v>
      </c>
      <c r="F104" s="74" t="s">
        <v>279</v>
      </c>
      <c r="G104" s="70" t="s">
        <v>115</v>
      </c>
      <c r="H104" s="71">
        <v>18</v>
      </c>
      <c r="I104" s="71">
        <f t="shared" si="1"/>
        <v>13.055555555555555</v>
      </c>
      <c r="J104" s="100"/>
      <c r="K104" s="111" t="s">
        <v>307</v>
      </c>
      <c r="L104" s="112">
        <v>35.868421052631582</v>
      </c>
      <c r="M104" s="102"/>
      <c r="N104" s="102"/>
      <c r="O104" s="102"/>
      <c r="P104" s="102"/>
      <c r="Q104" s="114" t="s">
        <v>470</v>
      </c>
      <c r="R104" s="104"/>
      <c r="S104" s="104"/>
      <c r="T104" s="104"/>
      <c r="U104" s="104"/>
      <c r="V104" s="105"/>
    </row>
    <row r="105" spans="1:22" ht="18" customHeight="1" x14ac:dyDescent="0.25">
      <c r="A105" s="88" t="s">
        <v>284</v>
      </c>
      <c r="B105" s="70" t="s">
        <v>285</v>
      </c>
      <c r="C105" s="71">
        <v>5</v>
      </c>
      <c r="D105" s="99"/>
      <c r="E105" s="75" t="s">
        <v>25</v>
      </c>
      <c r="F105" s="74" t="s">
        <v>127</v>
      </c>
      <c r="G105" s="70" t="s">
        <v>97</v>
      </c>
      <c r="H105" s="71">
        <v>6</v>
      </c>
      <c r="I105" s="71">
        <f t="shared" si="1"/>
        <v>39.166666666666664</v>
      </c>
      <c r="J105" s="100"/>
      <c r="K105" s="111" t="s">
        <v>402</v>
      </c>
      <c r="L105" s="112">
        <v>19.583333333333329</v>
      </c>
      <c r="M105" s="102"/>
      <c r="N105" s="102"/>
      <c r="O105" s="102"/>
      <c r="P105" s="102"/>
      <c r="Q105" s="114" t="s">
        <v>314</v>
      </c>
      <c r="R105" s="104"/>
      <c r="S105" s="104"/>
      <c r="T105" s="104"/>
      <c r="U105" s="104"/>
      <c r="V105" s="105"/>
    </row>
    <row r="106" spans="1:22" ht="18" customHeight="1" x14ac:dyDescent="0.25">
      <c r="A106" s="75" t="s">
        <v>133</v>
      </c>
      <c r="B106" s="70" t="s">
        <v>134</v>
      </c>
      <c r="C106" s="71">
        <v>6</v>
      </c>
      <c r="D106" s="99"/>
      <c r="E106" s="75" t="s">
        <v>25</v>
      </c>
      <c r="F106" s="75" t="s">
        <v>127</v>
      </c>
      <c r="G106" s="71" t="s">
        <v>242</v>
      </c>
      <c r="H106" s="71">
        <v>9</v>
      </c>
      <c r="I106" s="71">
        <f t="shared" si="1"/>
        <v>26.111111111111111</v>
      </c>
      <c r="J106" s="100"/>
      <c r="K106" s="111" t="s">
        <v>287</v>
      </c>
      <c r="L106" s="112">
        <v>46.612637362637358</v>
      </c>
      <c r="M106" s="102"/>
      <c r="N106" s="102"/>
      <c r="O106" s="102"/>
      <c r="P106" s="102"/>
      <c r="Q106" s="113" t="s">
        <v>157</v>
      </c>
      <c r="R106" s="104"/>
      <c r="S106" s="104"/>
      <c r="T106" s="104"/>
      <c r="U106" s="104"/>
      <c r="V106" s="105"/>
    </row>
    <row r="107" spans="1:22" ht="18" customHeight="1" x14ac:dyDescent="0.25">
      <c r="A107" s="71" t="s">
        <v>247</v>
      </c>
      <c r="B107" s="70" t="s">
        <v>530</v>
      </c>
      <c r="C107" s="71">
        <v>7</v>
      </c>
      <c r="D107" s="99"/>
      <c r="E107" s="69" t="s">
        <v>25</v>
      </c>
      <c r="F107" s="74" t="s">
        <v>127</v>
      </c>
      <c r="G107" s="70" t="s">
        <v>106</v>
      </c>
      <c r="H107" s="71">
        <v>6</v>
      </c>
      <c r="I107" s="71">
        <f t="shared" si="1"/>
        <v>39.166666666666664</v>
      </c>
      <c r="J107" s="100"/>
      <c r="K107" s="111" t="s">
        <v>61</v>
      </c>
      <c r="L107" s="112">
        <v>117.5</v>
      </c>
      <c r="M107" s="102"/>
      <c r="N107" s="102"/>
      <c r="O107" s="102"/>
      <c r="P107" s="102"/>
      <c r="Q107" s="114" t="s">
        <v>97</v>
      </c>
      <c r="R107" s="104"/>
      <c r="S107" s="104"/>
      <c r="T107" s="104"/>
      <c r="U107" s="104"/>
      <c r="V107" s="105"/>
    </row>
    <row r="108" spans="1:22" ht="18" customHeight="1" x14ac:dyDescent="0.25">
      <c r="A108" s="75" t="s">
        <v>34</v>
      </c>
      <c r="B108" s="70" t="s">
        <v>35</v>
      </c>
      <c r="C108" s="71">
        <v>8</v>
      </c>
      <c r="D108" s="99"/>
      <c r="E108" s="69" t="s">
        <v>25</v>
      </c>
      <c r="F108" s="70" t="s">
        <v>127</v>
      </c>
      <c r="G108" s="74" t="s">
        <v>314</v>
      </c>
      <c r="H108" s="77">
        <v>5</v>
      </c>
      <c r="I108" s="71">
        <f t="shared" si="1"/>
        <v>47</v>
      </c>
      <c r="J108" s="100"/>
      <c r="K108" s="111" t="s">
        <v>269</v>
      </c>
      <c r="L108" s="112">
        <v>55.486111111111107</v>
      </c>
      <c r="M108" s="102"/>
      <c r="N108" s="102"/>
      <c r="O108" s="102"/>
      <c r="P108" s="102"/>
      <c r="Q108" s="114" t="s">
        <v>355</v>
      </c>
      <c r="R108" s="104"/>
      <c r="S108" s="104"/>
      <c r="T108" s="104"/>
      <c r="U108" s="104"/>
      <c r="V108" s="105"/>
    </row>
    <row r="109" spans="1:22" ht="18" customHeight="1" x14ac:dyDescent="0.25">
      <c r="A109" s="75" t="s">
        <v>351</v>
      </c>
      <c r="B109" s="70" t="s">
        <v>352</v>
      </c>
      <c r="C109" s="71">
        <v>9</v>
      </c>
      <c r="D109" s="99"/>
      <c r="E109" s="69" t="s">
        <v>25</v>
      </c>
      <c r="F109" s="74" t="s">
        <v>127</v>
      </c>
      <c r="G109" s="71" t="s">
        <v>87</v>
      </c>
      <c r="H109" s="71">
        <v>4</v>
      </c>
      <c r="I109" s="71">
        <f t="shared" si="1"/>
        <v>58.75</v>
      </c>
      <c r="J109" s="100"/>
      <c r="K109" s="111" t="s">
        <v>88</v>
      </c>
      <c r="L109" s="112">
        <v>117.5</v>
      </c>
      <c r="M109" s="102"/>
      <c r="N109" s="102"/>
      <c r="O109" s="102"/>
      <c r="P109" s="102"/>
      <c r="Q109" s="114" t="s">
        <v>470</v>
      </c>
      <c r="R109" s="104"/>
      <c r="S109" s="104"/>
      <c r="T109" s="104"/>
      <c r="U109" s="104"/>
      <c r="V109" s="105"/>
    </row>
    <row r="110" spans="1:22" ht="18" customHeight="1" x14ac:dyDescent="0.25">
      <c r="A110" s="75" t="s">
        <v>371</v>
      </c>
      <c r="B110" s="70" t="s">
        <v>372</v>
      </c>
      <c r="C110" s="71">
        <v>10</v>
      </c>
      <c r="D110" s="99"/>
      <c r="E110" s="69" t="s">
        <v>25</v>
      </c>
      <c r="F110" s="74" t="s">
        <v>127</v>
      </c>
      <c r="G110" s="74" t="s">
        <v>470</v>
      </c>
      <c r="H110" s="71">
        <v>11</v>
      </c>
      <c r="I110" s="71">
        <f t="shared" si="1"/>
        <v>21.363636363636363</v>
      </c>
      <c r="J110" s="100"/>
      <c r="K110" s="111" t="s">
        <v>166</v>
      </c>
      <c r="L110" s="112">
        <v>248.05555555555549</v>
      </c>
      <c r="M110" s="102"/>
      <c r="N110" s="102"/>
      <c r="O110" s="102"/>
      <c r="P110" s="102"/>
      <c r="Q110" s="114" t="s">
        <v>314</v>
      </c>
      <c r="R110" s="104"/>
      <c r="S110" s="104"/>
      <c r="T110" s="104"/>
      <c r="U110" s="104"/>
      <c r="V110" s="105"/>
    </row>
    <row r="111" spans="1:22" ht="18" customHeight="1" x14ac:dyDescent="0.25">
      <c r="A111" s="75" t="s">
        <v>304</v>
      </c>
      <c r="B111" s="70" t="s">
        <v>305</v>
      </c>
      <c r="C111" s="71">
        <v>11</v>
      </c>
      <c r="D111" s="99"/>
      <c r="E111" s="88" t="s">
        <v>429</v>
      </c>
      <c r="F111" s="70" t="s">
        <v>430</v>
      </c>
      <c r="G111" s="74" t="s">
        <v>286</v>
      </c>
      <c r="H111" s="71">
        <v>15</v>
      </c>
      <c r="I111" s="71">
        <f t="shared" si="1"/>
        <v>15.666666666666666</v>
      </c>
      <c r="J111" s="100"/>
      <c r="K111" s="111" t="s">
        <v>52</v>
      </c>
      <c r="L111" s="112">
        <v>468.49358974358972</v>
      </c>
      <c r="M111" s="102"/>
      <c r="N111" s="102"/>
      <c r="O111" s="102"/>
      <c r="P111" s="102"/>
      <c r="Q111" s="113" t="s">
        <v>104</v>
      </c>
      <c r="R111" s="104"/>
      <c r="S111" s="104"/>
      <c r="T111" s="104"/>
      <c r="U111" s="104"/>
      <c r="V111" s="105"/>
    </row>
    <row r="112" spans="1:22" ht="18" customHeight="1" x14ac:dyDescent="0.25">
      <c r="A112" s="75" t="s">
        <v>58</v>
      </c>
      <c r="B112" s="70" t="s">
        <v>59</v>
      </c>
      <c r="C112" s="71">
        <v>12</v>
      </c>
      <c r="D112" s="99"/>
      <c r="E112" s="69" t="s">
        <v>193</v>
      </c>
      <c r="F112" s="74" t="s">
        <v>194</v>
      </c>
      <c r="G112" s="70" t="s">
        <v>115</v>
      </c>
      <c r="H112" s="71">
        <v>2</v>
      </c>
      <c r="I112" s="71">
        <f t="shared" si="1"/>
        <v>117.5</v>
      </c>
      <c r="J112" s="100"/>
      <c r="K112" s="111" t="s">
        <v>309</v>
      </c>
      <c r="L112" s="112">
        <v>34.862637362637358</v>
      </c>
      <c r="M112" s="102"/>
      <c r="N112" s="102"/>
      <c r="O112" s="102"/>
      <c r="P112" s="102"/>
      <c r="Q112" s="114" t="s">
        <v>106</v>
      </c>
      <c r="R112" s="104"/>
      <c r="S112" s="104"/>
      <c r="T112" s="104"/>
      <c r="U112" s="104"/>
      <c r="V112" s="105"/>
    </row>
    <row r="113" spans="1:22" ht="18" customHeight="1" x14ac:dyDescent="0.25">
      <c r="A113" s="75" t="s">
        <v>52</v>
      </c>
      <c r="B113" s="70" t="s">
        <v>53</v>
      </c>
      <c r="C113" s="71">
        <v>13</v>
      </c>
      <c r="D113" s="99"/>
      <c r="E113" s="70" t="s">
        <v>320</v>
      </c>
      <c r="F113" s="74" t="s">
        <v>321</v>
      </c>
      <c r="G113" s="70" t="s">
        <v>115</v>
      </c>
      <c r="H113" s="71">
        <v>7</v>
      </c>
      <c r="I113" s="71">
        <f t="shared" si="1"/>
        <v>33.571428571428569</v>
      </c>
      <c r="J113" s="100"/>
      <c r="K113" s="111" t="s">
        <v>31</v>
      </c>
      <c r="L113" s="112">
        <v>209.65686274509801</v>
      </c>
      <c r="M113" s="102"/>
      <c r="N113" s="102"/>
      <c r="O113" s="102"/>
      <c r="P113" s="102"/>
      <c r="Q113" s="113" t="s">
        <v>210</v>
      </c>
      <c r="R113" s="104"/>
      <c r="S113" s="104"/>
      <c r="T113" s="104"/>
      <c r="U113" s="104"/>
      <c r="V113" s="105"/>
    </row>
    <row r="114" spans="1:22" ht="18" customHeight="1" x14ac:dyDescent="0.25">
      <c r="A114" s="75" t="s">
        <v>287</v>
      </c>
      <c r="B114" s="70" t="s">
        <v>288</v>
      </c>
      <c r="C114" s="71">
        <v>14</v>
      </c>
      <c r="D114" s="99"/>
      <c r="E114" s="75" t="s">
        <v>46</v>
      </c>
      <c r="F114" s="70" t="s">
        <v>47</v>
      </c>
      <c r="G114" s="74" t="s">
        <v>355</v>
      </c>
      <c r="H114" s="71">
        <v>3</v>
      </c>
      <c r="I114" s="71">
        <f t="shared" si="1"/>
        <v>78.333333333333329</v>
      </c>
      <c r="J114" s="100"/>
      <c r="K114" s="111" t="s">
        <v>339</v>
      </c>
      <c r="L114" s="112">
        <v>28.51102941176471</v>
      </c>
      <c r="M114" s="102"/>
      <c r="N114" s="102"/>
      <c r="O114" s="102"/>
      <c r="P114" s="102"/>
      <c r="Q114" s="114" t="s">
        <v>125</v>
      </c>
      <c r="R114" s="104"/>
      <c r="S114" s="104"/>
      <c r="T114" s="104"/>
      <c r="U114" s="104"/>
      <c r="V114" s="105"/>
    </row>
    <row r="115" spans="1:22" ht="18" customHeight="1" x14ac:dyDescent="0.25">
      <c r="A115" s="88" t="s">
        <v>429</v>
      </c>
      <c r="B115" s="70" t="s">
        <v>430</v>
      </c>
      <c r="C115" s="71">
        <v>15</v>
      </c>
      <c r="D115" s="99"/>
      <c r="E115" s="75" t="s">
        <v>46</v>
      </c>
      <c r="F115" s="79" t="s">
        <v>47</v>
      </c>
      <c r="G115" s="71" t="s">
        <v>242</v>
      </c>
      <c r="H115" s="71">
        <v>6</v>
      </c>
      <c r="I115" s="71">
        <f t="shared" si="1"/>
        <v>39.166666666666664</v>
      </c>
      <c r="J115" s="100"/>
      <c r="K115" s="111" t="s">
        <v>324</v>
      </c>
      <c r="L115" s="112">
        <v>32.452380952380949</v>
      </c>
      <c r="M115" s="102"/>
      <c r="N115" s="102"/>
      <c r="O115" s="102"/>
      <c r="P115" s="102"/>
      <c r="Q115" s="114" t="s">
        <v>112</v>
      </c>
      <c r="R115" s="104"/>
      <c r="S115" s="104"/>
      <c r="T115" s="104"/>
      <c r="U115" s="104"/>
      <c r="V115" s="105"/>
    </row>
    <row r="116" spans="1:22" ht="18" customHeight="1" x14ac:dyDescent="0.25">
      <c r="A116" s="75" t="s">
        <v>272</v>
      </c>
      <c r="B116" s="70" t="s">
        <v>273</v>
      </c>
      <c r="C116" s="71">
        <v>16</v>
      </c>
      <c r="D116" s="99"/>
      <c r="E116" s="69" t="s">
        <v>333</v>
      </c>
      <c r="F116" s="70" t="s">
        <v>334</v>
      </c>
      <c r="G116" s="70" t="s">
        <v>81</v>
      </c>
      <c r="H116" s="71">
        <v>8</v>
      </c>
      <c r="I116" s="71">
        <f t="shared" si="1"/>
        <v>29.375</v>
      </c>
      <c r="J116" s="100"/>
      <c r="K116" s="111" t="s">
        <v>394</v>
      </c>
      <c r="L116" s="112">
        <v>21.36363636363636</v>
      </c>
      <c r="M116" s="102"/>
      <c r="N116" s="102"/>
      <c r="O116" s="102"/>
      <c r="P116" s="102"/>
      <c r="Q116" s="113" t="s">
        <v>175</v>
      </c>
      <c r="R116" s="104"/>
      <c r="S116" s="104"/>
      <c r="T116" s="104"/>
      <c r="U116" s="104"/>
      <c r="V116" s="105"/>
    </row>
    <row r="117" spans="1:22" ht="18" customHeight="1" x14ac:dyDescent="0.25">
      <c r="A117" s="75" t="s">
        <v>339</v>
      </c>
      <c r="B117" s="70" t="s">
        <v>340</v>
      </c>
      <c r="C117" s="71">
        <v>17</v>
      </c>
      <c r="D117" s="99"/>
      <c r="E117" s="69" t="s">
        <v>373</v>
      </c>
      <c r="F117" s="74" t="s">
        <v>374</v>
      </c>
      <c r="G117" s="71" t="s">
        <v>87</v>
      </c>
      <c r="H117" s="71">
        <v>10</v>
      </c>
      <c r="I117" s="71">
        <f t="shared" si="1"/>
        <v>23.5</v>
      </c>
      <c r="J117" s="100"/>
      <c r="K117" s="111" t="s">
        <v>222</v>
      </c>
      <c r="L117" s="112">
        <v>84.861111111111114</v>
      </c>
      <c r="M117" s="102"/>
      <c r="N117" s="102"/>
      <c r="O117" s="102"/>
      <c r="P117" s="102"/>
      <c r="Q117" s="114" t="s">
        <v>97</v>
      </c>
      <c r="R117" s="104"/>
      <c r="S117" s="104"/>
      <c r="T117" s="104"/>
      <c r="U117" s="104"/>
      <c r="V117" s="105"/>
    </row>
    <row r="118" spans="1:22" ht="18" customHeight="1" x14ac:dyDescent="0.25">
      <c r="A118" s="75" t="s">
        <v>366</v>
      </c>
      <c r="B118" s="70" t="s">
        <v>367</v>
      </c>
      <c r="C118" s="71">
        <v>18</v>
      </c>
      <c r="D118" s="99"/>
      <c r="E118" s="69" t="s">
        <v>27</v>
      </c>
      <c r="F118" s="70" t="s">
        <v>28</v>
      </c>
      <c r="G118" s="74" t="s">
        <v>125</v>
      </c>
      <c r="H118" s="71">
        <v>1</v>
      </c>
      <c r="I118" s="71">
        <f t="shared" si="1"/>
        <v>235</v>
      </c>
      <c r="J118" s="100"/>
      <c r="K118" s="111" t="s">
        <v>322</v>
      </c>
      <c r="L118" s="112">
        <v>33.571428571428569</v>
      </c>
      <c r="M118" s="102"/>
      <c r="N118" s="102"/>
      <c r="O118" s="102"/>
      <c r="P118" s="102"/>
      <c r="Q118" s="114" t="s">
        <v>355</v>
      </c>
      <c r="R118" s="104"/>
      <c r="S118" s="104"/>
      <c r="T118" s="104"/>
      <c r="U118" s="104"/>
      <c r="V118" s="105"/>
    </row>
    <row r="119" spans="1:22" ht="18" customHeight="1" x14ac:dyDescent="0.25">
      <c r="A119" s="75" t="s">
        <v>447</v>
      </c>
      <c r="B119" s="70" t="s">
        <v>448</v>
      </c>
      <c r="C119" s="71">
        <v>19</v>
      </c>
      <c r="D119" s="99"/>
      <c r="E119" s="69" t="s">
        <v>93</v>
      </c>
      <c r="F119" s="70" t="s">
        <v>94</v>
      </c>
      <c r="G119" s="70" t="s">
        <v>63</v>
      </c>
      <c r="H119" s="71">
        <v>3</v>
      </c>
      <c r="I119" s="71">
        <f t="shared" si="1"/>
        <v>78.333333333333329</v>
      </c>
      <c r="J119" s="100"/>
      <c r="K119" s="111" t="s">
        <v>179</v>
      </c>
      <c r="L119" s="112">
        <v>214.50606909430439</v>
      </c>
      <c r="M119" s="102"/>
      <c r="N119" s="102"/>
      <c r="O119" s="102"/>
      <c r="P119" s="102"/>
      <c r="Q119" s="114" t="s">
        <v>106</v>
      </c>
      <c r="R119" s="104"/>
      <c r="S119" s="104"/>
      <c r="T119" s="104"/>
      <c r="U119" s="104"/>
      <c r="V119" s="105"/>
    </row>
    <row r="120" spans="1:22" ht="18" customHeight="1" x14ac:dyDescent="0.25">
      <c r="A120" s="75" t="s">
        <v>345</v>
      </c>
      <c r="B120" s="70" t="s">
        <v>346</v>
      </c>
      <c r="C120" s="71">
        <v>20</v>
      </c>
      <c r="D120" s="99"/>
      <c r="E120" s="69" t="s">
        <v>195</v>
      </c>
      <c r="F120" s="70" t="s">
        <v>196</v>
      </c>
      <c r="G120" s="70" t="s">
        <v>81</v>
      </c>
      <c r="H120" s="71">
        <v>2</v>
      </c>
      <c r="I120" s="71">
        <f t="shared" si="1"/>
        <v>117.5</v>
      </c>
      <c r="J120" s="100"/>
      <c r="K120" s="111" t="s">
        <v>408</v>
      </c>
      <c r="L120" s="112">
        <v>18.07692307692308</v>
      </c>
      <c r="M120" s="102"/>
      <c r="N120" s="102"/>
      <c r="O120" s="102"/>
      <c r="P120" s="102"/>
      <c r="Q120" s="114" t="s">
        <v>314</v>
      </c>
      <c r="R120" s="104"/>
      <c r="S120" s="104"/>
      <c r="T120" s="104"/>
      <c r="U120" s="104"/>
      <c r="V120" s="105"/>
    </row>
    <row r="121" spans="1:22" ht="18" customHeight="1" x14ac:dyDescent="0.25">
      <c r="A121" s="121"/>
      <c r="B121" s="122"/>
      <c r="C121" s="122"/>
      <c r="D121" s="119"/>
      <c r="E121" s="75" t="s">
        <v>150</v>
      </c>
      <c r="F121" s="70" t="s">
        <v>151</v>
      </c>
      <c r="G121" s="74" t="s">
        <v>355</v>
      </c>
      <c r="H121" s="71">
        <v>5</v>
      </c>
      <c r="I121" s="71">
        <f t="shared" si="1"/>
        <v>47</v>
      </c>
      <c r="J121" s="100"/>
      <c r="K121" s="111" t="s">
        <v>360</v>
      </c>
      <c r="L121" s="112">
        <v>26.111111111111111</v>
      </c>
      <c r="M121" s="102"/>
      <c r="N121" s="102"/>
      <c r="O121" s="102"/>
      <c r="P121" s="102"/>
      <c r="Q121" s="113" t="s">
        <v>257</v>
      </c>
      <c r="R121" s="104"/>
      <c r="S121" s="104"/>
      <c r="T121" s="104"/>
      <c r="U121" s="104"/>
      <c r="V121" s="105"/>
    </row>
    <row r="122" spans="1:22" ht="18" customHeight="1" x14ac:dyDescent="0.25">
      <c r="A122" s="128" t="s">
        <v>538</v>
      </c>
      <c r="B122" s="129"/>
      <c r="C122" s="129"/>
      <c r="D122" s="99"/>
      <c r="E122" s="75" t="s">
        <v>150</v>
      </c>
      <c r="F122" s="70" t="s">
        <v>151</v>
      </c>
      <c r="G122" s="74" t="s">
        <v>286</v>
      </c>
      <c r="H122" s="71">
        <v>1</v>
      </c>
      <c r="I122" s="71">
        <f t="shared" si="1"/>
        <v>235</v>
      </c>
      <c r="J122" s="100"/>
      <c r="K122" s="111" t="s">
        <v>345</v>
      </c>
      <c r="L122" s="112">
        <v>27.416666666666661</v>
      </c>
      <c r="M122" s="102"/>
      <c r="N122" s="102"/>
      <c r="O122" s="102"/>
      <c r="P122" s="102"/>
      <c r="Q122" s="114" t="s">
        <v>125</v>
      </c>
      <c r="R122" s="104"/>
      <c r="S122" s="104"/>
      <c r="T122" s="104"/>
      <c r="U122" s="104"/>
      <c r="V122" s="105"/>
    </row>
    <row r="123" spans="1:22" ht="18" customHeight="1" x14ac:dyDescent="0.25">
      <c r="A123" s="67" t="s">
        <v>16</v>
      </c>
      <c r="B123" s="67" t="s">
        <v>6</v>
      </c>
      <c r="C123" s="67" t="s">
        <v>461</v>
      </c>
      <c r="D123" s="99"/>
      <c r="E123" s="69" t="s">
        <v>150</v>
      </c>
      <c r="F123" s="70" t="s">
        <v>151</v>
      </c>
      <c r="G123" s="71" t="s">
        <v>87</v>
      </c>
      <c r="H123" s="71">
        <v>13</v>
      </c>
      <c r="I123" s="71">
        <f t="shared" si="1"/>
        <v>18.076923076923077</v>
      </c>
      <c r="J123" s="100"/>
      <c r="K123" s="111" t="s">
        <v>95</v>
      </c>
      <c r="L123" s="112">
        <v>33.571428571428569</v>
      </c>
      <c r="M123" s="102"/>
      <c r="N123" s="102"/>
      <c r="O123" s="102"/>
      <c r="P123" s="102"/>
      <c r="Q123" s="114" t="s">
        <v>115</v>
      </c>
      <c r="R123" s="104"/>
      <c r="S123" s="104"/>
      <c r="T123" s="104"/>
      <c r="U123" s="104"/>
      <c r="V123" s="105"/>
    </row>
    <row r="124" spans="1:22" ht="18" customHeight="1" x14ac:dyDescent="0.25">
      <c r="A124" s="75" t="s">
        <v>163</v>
      </c>
      <c r="B124" s="75" t="s">
        <v>164</v>
      </c>
      <c r="C124" s="71">
        <v>1</v>
      </c>
      <c r="D124" s="99"/>
      <c r="E124" s="69" t="s">
        <v>107</v>
      </c>
      <c r="F124" s="70" t="s">
        <v>108</v>
      </c>
      <c r="G124" s="70" t="s">
        <v>63</v>
      </c>
      <c r="H124" s="71">
        <v>12</v>
      </c>
      <c r="I124" s="71">
        <f t="shared" si="1"/>
        <v>19.583333333333332</v>
      </c>
      <c r="J124" s="100"/>
      <c r="K124" s="111" t="s">
        <v>362</v>
      </c>
      <c r="L124" s="112">
        <v>26.111111111111111</v>
      </c>
      <c r="M124" s="102"/>
      <c r="N124" s="102"/>
      <c r="O124" s="102"/>
      <c r="P124" s="102"/>
      <c r="Q124" s="113" t="s">
        <v>358</v>
      </c>
      <c r="R124" s="104"/>
      <c r="S124" s="104"/>
      <c r="T124" s="104"/>
      <c r="U124" s="104"/>
      <c r="V124" s="105"/>
    </row>
    <row r="125" spans="1:22" ht="18" customHeight="1" x14ac:dyDescent="0.25">
      <c r="A125" s="75" t="s">
        <v>188</v>
      </c>
      <c r="B125" s="75" t="s">
        <v>189</v>
      </c>
      <c r="C125" s="71">
        <v>2</v>
      </c>
      <c r="D125" s="99"/>
      <c r="E125" s="69" t="s">
        <v>118</v>
      </c>
      <c r="F125" s="74" t="s">
        <v>119</v>
      </c>
      <c r="G125" s="71" t="s">
        <v>112</v>
      </c>
      <c r="H125" s="71">
        <v>5</v>
      </c>
      <c r="I125" s="71">
        <f t="shared" si="1"/>
        <v>47</v>
      </c>
      <c r="J125" s="100"/>
      <c r="K125" s="111" t="s">
        <v>284</v>
      </c>
      <c r="L125" s="112">
        <v>47</v>
      </c>
      <c r="M125" s="102"/>
      <c r="N125" s="102"/>
      <c r="O125" s="102"/>
      <c r="P125" s="102"/>
      <c r="Q125" s="114" t="s">
        <v>314</v>
      </c>
      <c r="R125" s="104"/>
      <c r="S125" s="104"/>
      <c r="T125" s="104"/>
      <c r="U125" s="104"/>
      <c r="V125" s="105"/>
    </row>
    <row r="126" spans="1:22" ht="18" customHeight="1" x14ac:dyDescent="0.25">
      <c r="A126" s="75" t="s">
        <v>34</v>
      </c>
      <c r="B126" s="75" t="s">
        <v>35</v>
      </c>
      <c r="C126" s="71">
        <v>3</v>
      </c>
      <c r="D126" s="99"/>
      <c r="E126" s="69" t="s">
        <v>116</v>
      </c>
      <c r="F126" s="70" t="s">
        <v>117</v>
      </c>
      <c r="G126" s="70" t="s">
        <v>81</v>
      </c>
      <c r="H126" s="71">
        <v>11</v>
      </c>
      <c r="I126" s="71">
        <f t="shared" si="1"/>
        <v>21.363636363636363</v>
      </c>
      <c r="J126" s="100"/>
      <c r="K126" s="111" t="s">
        <v>143</v>
      </c>
      <c r="L126" s="112">
        <v>352.5</v>
      </c>
      <c r="M126" s="102"/>
      <c r="N126" s="102"/>
      <c r="O126" s="102"/>
      <c r="P126" s="102"/>
      <c r="Q126" s="113" t="s">
        <v>537</v>
      </c>
      <c r="R126" s="104"/>
      <c r="S126" s="104"/>
      <c r="T126" s="104"/>
      <c r="U126" s="104"/>
      <c r="V126" s="105"/>
    </row>
    <row r="127" spans="1:22" ht="18" customHeight="1" x14ac:dyDescent="0.25">
      <c r="A127" s="75" t="s">
        <v>259</v>
      </c>
      <c r="B127" s="79" t="s">
        <v>260</v>
      </c>
      <c r="C127" s="71">
        <v>4</v>
      </c>
      <c r="D127" s="99"/>
      <c r="E127" s="69" t="s">
        <v>116</v>
      </c>
      <c r="F127" s="70" t="s">
        <v>117</v>
      </c>
      <c r="G127" s="74" t="s">
        <v>125</v>
      </c>
      <c r="H127" s="71">
        <v>11</v>
      </c>
      <c r="I127" s="71">
        <f t="shared" si="1"/>
        <v>21.363636363636363</v>
      </c>
      <c r="J127" s="100"/>
      <c r="K127" s="111" t="s">
        <v>433</v>
      </c>
      <c r="L127" s="112">
        <v>15.66666666666667</v>
      </c>
      <c r="M127" s="102"/>
      <c r="N127" s="102"/>
      <c r="O127" s="102"/>
      <c r="P127" s="102"/>
      <c r="Q127" s="114" t="s">
        <v>106</v>
      </c>
      <c r="R127" s="104"/>
      <c r="S127" s="104"/>
      <c r="T127" s="104"/>
      <c r="U127" s="104"/>
      <c r="V127" s="105"/>
    </row>
    <row r="128" spans="1:22" ht="18" customHeight="1" x14ac:dyDescent="0.25">
      <c r="A128" s="75" t="s">
        <v>282</v>
      </c>
      <c r="B128" s="75" t="s">
        <v>283</v>
      </c>
      <c r="C128" s="71">
        <v>5</v>
      </c>
      <c r="D128" s="99"/>
      <c r="E128" s="69" t="s">
        <v>116</v>
      </c>
      <c r="F128" s="75" t="s">
        <v>117</v>
      </c>
      <c r="G128" s="71" t="s">
        <v>112</v>
      </c>
      <c r="H128" s="71">
        <v>4</v>
      </c>
      <c r="I128" s="71">
        <f t="shared" si="1"/>
        <v>58.75</v>
      </c>
      <c r="J128" s="100"/>
      <c r="K128" s="111" t="s">
        <v>169</v>
      </c>
      <c r="L128" s="112">
        <v>235</v>
      </c>
      <c r="M128" s="102"/>
      <c r="N128" s="102"/>
      <c r="O128" s="102"/>
      <c r="P128" s="102"/>
      <c r="Q128" s="114" t="s">
        <v>314</v>
      </c>
      <c r="R128" s="104"/>
      <c r="S128" s="104"/>
      <c r="T128" s="104"/>
      <c r="U128" s="104"/>
      <c r="V128" s="105"/>
    </row>
    <row r="129" spans="1:22" ht="18" customHeight="1" x14ac:dyDescent="0.25">
      <c r="A129" s="75" t="s">
        <v>46</v>
      </c>
      <c r="B129" s="79" t="s">
        <v>47</v>
      </c>
      <c r="C129" s="71">
        <v>6</v>
      </c>
      <c r="D129" s="99"/>
      <c r="E129" s="69" t="s">
        <v>116</v>
      </c>
      <c r="F129" s="74" t="s">
        <v>539</v>
      </c>
      <c r="G129" s="74" t="s">
        <v>470</v>
      </c>
      <c r="H129" s="71">
        <v>13</v>
      </c>
      <c r="I129" s="71">
        <f t="shared" si="1"/>
        <v>18.076923076923077</v>
      </c>
      <c r="J129" s="100"/>
      <c r="K129" s="111" t="s">
        <v>228</v>
      </c>
      <c r="L129" s="112">
        <v>78.333333333333329</v>
      </c>
      <c r="M129" s="102"/>
      <c r="N129" s="102"/>
      <c r="O129" s="102"/>
      <c r="P129" s="102"/>
      <c r="Q129" s="113" t="s">
        <v>233</v>
      </c>
      <c r="R129" s="104"/>
      <c r="S129" s="104"/>
      <c r="T129" s="104"/>
      <c r="U129" s="104"/>
      <c r="V129" s="105"/>
    </row>
    <row r="130" spans="1:22" ht="18" customHeight="1" x14ac:dyDescent="0.25">
      <c r="A130" s="75" t="s">
        <v>315</v>
      </c>
      <c r="B130" s="75" t="s">
        <v>316</v>
      </c>
      <c r="C130" s="71">
        <v>7</v>
      </c>
      <c r="D130" s="99"/>
      <c r="E130" s="69" t="s">
        <v>153</v>
      </c>
      <c r="F130" s="70" t="s">
        <v>154</v>
      </c>
      <c r="G130" s="74" t="s">
        <v>314</v>
      </c>
      <c r="H130" s="77">
        <v>1</v>
      </c>
      <c r="I130" s="71">
        <f t="shared" si="1"/>
        <v>235</v>
      </c>
      <c r="J130" s="100"/>
      <c r="K130" s="111" t="s">
        <v>173</v>
      </c>
      <c r="L130" s="112">
        <v>235</v>
      </c>
      <c r="M130" s="102"/>
      <c r="N130" s="102"/>
      <c r="O130" s="102"/>
      <c r="P130" s="102"/>
      <c r="Q130" s="114" t="s">
        <v>125</v>
      </c>
      <c r="R130" s="104"/>
      <c r="S130" s="104"/>
      <c r="T130" s="104"/>
      <c r="U130" s="104"/>
      <c r="V130" s="105"/>
    </row>
    <row r="131" spans="1:22" ht="18" customHeight="1" x14ac:dyDescent="0.25">
      <c r="A131" s="75" t="s">
        <v>251</v>
      </c>
      <c r="B131" s="79" t="s">
        <v>252</v>
      </c>
      <c r="C131" s="71">
        <v>8</v>
      </c>
      <c r="D131" s="99"/>
      <c r="E131" s="69" t="s">
        <v>153</v>
      </c>
      <c r="F131" s="74" t="s">
        <v>154</v>
      </c>
      <c r="G131" s="74" t="s">
        <v>470</v>
      </c>
      <c r="H131" s="71">
        <v>4</v>
      </c>
      <c r="I131" s="71">
        <f t="shared" ref="I131:I194" si="2">235/H131</f>
        <v>58.75</v>
      </c>
      <c r="J131" s="100"/>
      <c r="K131" s="111" t="s">
        <v>85</v>
      </c>
      <c r="L131" s="112">
        <v>78.333333333333329</v>
      </c>
      <c r="M131" s="102"/>
      <c r="N131" s="102"/>
      <c r="O131" s="102"/>
      <c r="P131" s="102"/>
      <c r="Q131" s="114" t="s">
        <v>106</v>
      </c>
      <c r="R131" s="104"/>
      <c r="S131" s="104"/>
      <c r="T131" s="104"/>
      <c r="U131" s="104"/>
      <c r="V131" s="105"/>
    </row>
    <row r="132" spans="1:22" ht="18" customHeight="1" x14ac:dyDescent="0.25">
      <c r="A132" s="75" t="s">
        <v>25</v>
      </c>
      <c r="B132" s="75" t="s">
        <v>127</v>
      </c>
      <c r="C132" s="71">
        <v>9</v>
      </c>
      <c r="D132" s="99"/>
      <c r="E132" s="75" t="s">
        <v>157</v>
      </c>
      <c r="F132" s="74" t="s">
        <v>158</v>
      </c>
      <c r="G132" s="70" t="s">
        <v>97</v>
      </c>
      <c r="H132" s="71">
        <v>18</v>
      </c>
      <c r="I132" s="71">
        <f t="shared" si="2"/>
        <v>13.055555555555555</v>
      </c>
      <c r="J132" s="100"/>
      <c r="K132" s="111" t="s">
        <v>364</v>
      </c>
      <c r="L132" s="112">
        <v>26.111111111111111</v>
      </c>
      <c r="M132" s="102"/>
      <c r="N132" s="102"/>
      <c r="O132" s="102"/>
      <c r="P132" s="102"/>
      <c r="Q132" s="114" t="s">
        <v>199</v>
      </c>
      <c r="R132" s="104"/>
      <c r="S132" s="104"/>
      <c r="T132" s="104"/>
      <c r="U132" s="104"/>
      <c r="V132" s="105"/>
    </row>
    <row r="133" spans="1:22" ht="18" customHeight="1" x14ac:dyDescent="0.25">
      <c r="A133" s="75" t="s">
        <v>139</v>
      </c>
      <c r="B133" s="75" t="s">
        <v>140</v>
      </c>
      <c r="C133" s="71">
        <v>10</v>
      </c>
      <c r="D133" s="99"/>
      <c r="E133" s="75" t="s">
        <v>157</v>
      </c>
      <c r="F133" s="70" t="s">
        <v>158</v>
      </c>
      <c r="G133" s="74" t="s">
        <v>355</v>
      </c>
      <c r="H133" s="71">
        <v>1</v>
      </c>
      <c r="I133" s="71">
        <f t="shared" si="2"/>
        <v>235</v>
      </c>
      <c r="J133" s="100"/>
      <c r="K133" s="111" t="s">
        <v>377</v>
      </c>
      <c r="L133" s="112">
        <v>23.5</v>
      </c>
      <c r="M133" s="102"/>
      <c r="N133" s="102"/>
      <c r="O133" s="102"/>
      <c r="P133" s="102"/>
      <c r="Q133" s="113" t="s">
        <v>287</v>
      </c>
      <c r="R133" s="104"/>
      <c r="S133" s="104"/>
      <c r="T133" s="104"/>
      <c r="U133" s="104"/>
      <c r="V133" s="105"/>
    </row>
    <row r="134" spans="1:22" ht="18" customHeight="1" x14ac:dyDescent="0.25">
      <c r="A134" s="75" t="s">
        <v>534</v>
      </c>
      <c r="B134" s="79" t="s">
        <v>9</v>
      </c>
      <c r="C134" s="71">
        <v>11</v>
      </c>
      <c r="D134" s="99"/>
      <c r="E134" s="69" t="s">
        <v>157</v>
      </c>
      <c r="F134" s="70" t="s">
        <v>158</v>
      </c>
      <c r="G134" s="74" t="s">
        <v>314</v>
      </c>
      <c r="H134" s="77">
        <v>13</v>
      </c>
      <c r="I134" s="71">
        <f t="shared" si="2"/>
        <v>18.076923076923077</v>
      </c>
      <c r="J134" s="100"/>
      <c r="K134" s="111" t="s">
        <v>254</v>
      </c>
      <c r="L134" s="112">
        <v>65.277777777777771</v>
      </c>
      <c r="M134" s="102"/>
      <c r="N134" s="102"/>
      <c r="O134" s="102"/>
      <c r="P134" s="102"/>
      <c r="Q134" s="114" t="s">
        <v>97</v>
      </c>
      <c r="R134" s="104"/>
      <c r="S134" s="104"/>
      <c r="T134" s="104"/>
      <c r="U134" s="104"/>
      <c r="V134" s="105"/>
    </row>
    <row r="135" spans="1:22" ht="18" customHeight="1" x14ac:dyDescent="0.25">
      <c r="A135" s="130"/>
      <c r="B135" s="131"/>
      <c r="C135" s="117"/>
      <c r="D135" s="119"/>
      <c r="E135" s="69" t="s">
        <v>157</v>
      </c>
      <c r="F135" s="74" t="s">
        <v>158</v>
      </c>
      <c r="G135" s="74" t="s">
        <v>470</v>
      </c>
      <c r="H135" s="71">
        <v>18</v>
      </c>
      <c r="I135" s="71">
        <f t="shared" si="2"/>
        <v>13.055555555555555</v>
      </c>
      <c r="J135" s="100"/>
      <c r="K135" s="132" t="s">
        <v>540</v>
      </c>
      <c r="L135" s="133">
        <v>11232.102371248466</v>
      </c>
      <c r="M135" s="102"/>
      <c r="N135" s="102"/>
      <c r="O135" s="102"/>
      <c r="P135" s="102"/>
      <c r="Q135" s="114" t="s">
        <v>286</v>
      </c>
      <c r="R135" s="104"/>
      <c r="S135" s="104"/>
      <c r="T135" s="104"/>
      <c r="U135" s="104"/>
      <c r="V135" s="105"/>
    </row>
    <row r="136" spans="1:22" ht="18" customHeight="1" x14ac:dyDescent="0.25">
      <c r="A136" s="128" t="s">
        <v>81</v>
      </c>
      <c r="B136" s="129"/>
      <c r="C136" s="129"/>
      <c r="D136" s="99"/>
      <c r="E136" s="69" t="s">
        <v>356</v>
      </c>
      <c r="F136" s="74" t="s">
        <v>357</v>
      </c>
      <c r="G136" s="70" t="s">
        <v>106</v>
      </c>
      <c r="H136" s="71">
        <v>9</v>
      </c>
      <c r="I136" s="71">
        <f t="shared" si="2"/>
        <v>26.111111111111111</v>
      </c>
      <c r="J136" s="100"/>
      <c r="K136" s="102"/>
      <c r="L136" s="102"/>
      <c r="M136" s="102"/>
      <c r="N136" s="102"/>
      <c r="O136" s="102"/>
      <c r="P136" s="102"/>
      <c r="Q136" s="114" t="s">
        <v>314</v>
      </c>
      <c r="R136" s="104"/>
      <c r="S136" s="104"/>
      <c r="T136" s="104"/>
      <c r="U136" s="104"/>
      <c r="V136" s="105"/>
    </row>
    <row r="137" spans="1:22" ht="18" customHeight="1" x14ac:dyDescent="0.25">
      <c r="A137" s="67" t="s">
        <v>16</v>
      </c>
      <c r="B137" s="67" t="s">
        <v>6</v>
      </c>
      <c r="C137" s="67" t="s">
        <v>461</v>
      </c>
      <c r="D137" s="99"/>
      <c r="E137" s="69" t="s">
        <v>275</v>
      </c>
      <c r="F137" s="70" t="s">
        <v>276</v>
      </c>
      <c r="G137" s="74" t="s">
        <v>125</v>
      </c>
      <c r="H137" s="71">
        <v>7</v>
      </c>
      <c r="I137" s="71">
        <f t="shared" si="2"/>
        <v>33.571428571428569</v>
      </c>
      <c r="J137" s="100"/>
      <c r="K137" s="102"/>
      <c r="L137" s="102"/>
      <c r="M137" s="102"/>
      <c r="N137" s="102"/>
      <c r="O137" s="102"/>
      <c r="P137" s="102"/>
      <c r="Q137" s="113" t="s">
        <v>61</v>
      </c>
      <c r="R137" s="104"/>
      <c r="S137" s="104"/>
      <c r="T137" s="104"/>
      <c r="U137" s="104"/>
      <c r="V137" s="105"/>
    </row>
    <row r="138" spans="1:22" ht="18" customHeight="1" x14ac:dyDescent="0.25">
      <c r="A138" s="69" t="s">
        <v>146</v>
      </c>
      <c r="B138" s="70" t="s">
        <v>147</v>
      </c>
      <c r="C138" s="71">
        <v>1</v>
      </c>
      <c r="D138" s="99"/>
      <c r="E138" s="69" t="s">
        <v>275</v>
      </c>
      <c r="F138" s="70" t="s">
        <v>276</v>
      </c>
      <c r="G138" s="70" t="s">
        <v>199</v>
      </c>
      <c r="H138" s="71">
        <v>12</v>
      </c>
      <c r="I138" s="71">
        <f t="shared" si="2"/>
        <v>19.583333333333332</v>
      </c>
      <c r="J138" s="100"/>
      <c r="K138" s="102"/>
      <c r="L138" s="102"/>
      <c r="M138" s="102"/>
      <c r="N138" s="102"/>
      <c r="O138" s="102"/>
      <c r="P138" s="102"/>
      <c r="Q138" s="114" t="s">
        <v>63</v>
      </c>
      <c r="R138" s="104"/>
      <c r="S138" s="104"/>
      <c r="T138" s="104"/>
      <c r="U138" s="104"/>
      <c r="V138" s="105"/>
    </row>
    <row r="139" spans="1:22" ht="18" customHeight="1" x14ac:dyDescent="0.25">
      <c r="A139" s="69" t="s">
        <v>195</v>
      </c>
      <c r="B139" s="70" t="s">
        <v>196</v>
      </c>
      <c r="C139" s="71">
        <v>2</v>
      </c>
      <c r="D139" s="99"/>
      <c r="E139" s="69" t="s">
        <v>207</v>
      </c>
      <c r="F139" s="75" t="s">
        <v>208</v>
      </c>
      <c r="G139" s="74" t="s">
        <v>125</v>
      </c>
      <c r="H139" s="71">
        <v>3</v>
      </c>
      <c r="I139" s="71">
        <f t="shared" si="2"/>
        <v>78.333333333333329</v>
      </c>
      <c r="J139" s="100"/>
      <c r="K139" s="102"/>
      <c r="L139" s="102"/>
      <c r="M139" s="102"/>
      <c r="N139" s="102"/>
      <c r="O139" s="102"/>
      <c r="P139" s="102"/>
      <c r="Q139" s="113" t="s">
        <v>88</v>
      </c>
      <c r="R139" s="104"/>
      <c r="S139" s="104"/>
      <c r="T139" s="104"/>
      <c r="U139" s="104"/>
      <c r="V139" s="105"/>
    </row>
    <row r="140" spans="1:22" ht="18" customHeight="1" x14ac:dyDescent="0.25">
      <c r="A140" s="69" t="s">
        <v>37</v>
      </c>
      <c r="B140" s="70" t="s">
        <v>38</v>
      </c>
      <c r="C140" s="71">
        <v>3</v>
      </c>
      <c r="D140" s="99"/>
      <c r="E140" s="69" t="s">
        <v>207</v>
      </c>
      <c r="F140" s="74" t="s">
        <v>208</v>
      </c>
      <c r="G140" s="70" t="s">
        <v>115</v>
      </c>
      <c r="H140" s="71">
        <v>16</v>
      </c>
      <c r="I140" s="71">
        <f t="shared" si="2"/>
        <v>14.6875</v>
      </c>
      <c r="J140" s="100"/>
      <c r="K140" s="102"/>
      <c r="L140" s="102"/>
      <c r="M140" s="102"/>
      <c r="N140" s="102"/>
      <c r="O140" s="102"/>
      <c r="P140" s="102"/>
      <c r="Q140" s="114" t="s">
        <v>87</v>
      </c>
      <c r="R140" s="104"/>
      <c r="S140" s="104"/>
      <c r="T140" s="104"/>
      <c r="U140" s="104"/>
      <c r="V140" s="105"/>
    </row>
    <row r="141" spans="1:22" ht="18" customHeight="1" x14ac:dyDescent="0.25">
      <c r="A141" s="69" t="s">
        <v>266</v>
      </c>
      <c r="B141" s="70" t="s">
        <v>267</v>
      </c>
      <c r="C141" s="71">
        <v>4</v>
      </c>
      <c r="D141" s="99"/>
      <c r="E141" s="75" t="s">
        <v>139</v>
      </c>
      <c r="F141" s="74" t="s">
        <v>140</v>
      </c>
      <c r="G141" s="70" t="s">
        <v>97</v>
      </c>
      <c r="H141" s="71">
        <v>15</v>
      </c>
      <c r="I141" s="71">
        <f t="shared" si="2"/>
        <v>15.666666666666666</v>
      </c>
      <c r="J141" s="100"/>
      <c r="K141" s="102"/>
      <c r="L141" s="102"/>
      <c r="M141" s="102"/>
      <c r="N141" s="102"/>
      <c r="O141" s="102"/>
      <c r="P141" s="102"/>
      <c r="Q141" s="113" t="s">
        <v>52</v>
      </c>
      <c r="R141" s="104"/>
      <c r="S141" s="104"/>
      <c r="T141" s="104"/>
      <c r="U141" s="104"/>
      <c r="V141" s="105"/>
    </row>
    <row r="142" spans="1:22" ht="18" customHeight="1" x14ac:dyDescent="0.25">
      <c r="A142" s="69" t="s">
        <v>90</v>
      </c>
      <c r="B142" s="70" t="s">
        <v>91</v>
      </c>
      <c r="C142" s="71">
        <v>5</v>
      </c>
      <c r="D142" s="99"/>
      <c r="E142" s="75" t="s">
        <v>139</v>
      </c>
      <c r="F142" s="70" t="s">
        <v>140</v>
      </c>
      <c r="G142" s="74" t="s">
        <v>286</v>
      </c>
      <c r="H142" s="71">
        <v>3</v>
      </c>
      <c r="I142" s="71">
        <f t="shared" si="2"/>
        <v>78.333333333333329</v>
      </c>
      <c r="J142" s="100"/>
      <c r="K142" s="102"/>
      <c r="L142" s="102"/>
      <c r="M142" s="102"/>
      <c r="N142" s="102"/>
      <c r="O142" s="102"/>
      <c r="P142" s="102"/>
      <c r="Q142" s="114" t="s">
        <v>97</v>
      </c>
      <c r="R142" s="104"/>
      <c r="S142" s="104"/>
      <c r="T142" s="104"/>
      <c r="U142" s="104"/>
      <c r="V142" s="105"/>
    </row>
    <row r="143" spans="1:22" ht="18" customHeight="1" x14ac:dyDescent="0.25">
      <c r="A143" s="69" t="s">
        <v>254</v>
      </c>
      <c r="B143" s="70" t="s">
        <v>519</v>
      </c>
      <c r="C143" s="71">
        <v>6</v>
      </c>
      <c r="D143" s="99"/>
      <c r="E143" s="75" t="s">
        <v>139</v>
      </c>
      <c r="F143" s="75" t="s">
        <v>140</v>
      </c>
      <c r="G143" s="71" t="s">
        <v>242</v>
      </c>
      <c r="H143" s="71">
        <v>10</v>
      </c>
      <c r="I143" s="71">
        <f t="shared" si="2"/>
        <v>23.5</v>
      </c>
      <c r="J143" s="100"/>
      <c r="K143" s="102"/>
      <c r="L143" s="102"/>
      <c r="M143" s="102"/>
      <c r="N143" s="102"/>
      <c r="O143" s="102"/>
      <c r="P143" s="102"/>
      <c r="Q143" s="114" t="s">
        <v>470</v>
      </c>
      <c r="R143" s="104"/>
      <c r="S143" s="104"/>
      <c r="T143" s="104"/>
      <c r="U143" s="104"/>
      <c r="V143" s="105"/>
    </row>
    <row r="144" spans="1:22" ht="18" customHeight="1" x14ac:dyDescent="0.25">
      <c r="A144" s="69" t="s">
        <v>237</v>
      </c>
      <c r="B144" s="70" t="s">
        <v>238</v>
      </c>
      <c r="C144" s="71">
        <v>7</v>
      </c>
      <c r="D144" s="99"/>
      <c r="E144" s="69" t="s">
        <v>139</v>
      </c>
      <c r="F144" s="74" t="s">
        <v>140</v>
      </c>
      <c r="G144" s="74" t="s">
        <v>470</v>
      </c>
      <c r="H144" s="71">
        <v>1</v>
      </c>
      <c r="I144" s="71">
        <f t="shared" si="2"/>
        <v>235</v>
      </c>
      <c r="J144" s="100"/>
      <c r="K144" s="102"/>
      <c r="L144" s="102"/>
      <c r="M144" s="102"/>
      <c r="N144" s="102"/>
      <c r="O144" s="102"/>
      <c r="P144" s="102"/>
      <c r="Q144" s="114" t="s">
        <v>286</v>
      </c>
      <c r="R144" s="104"/>
      <c r="S144" s="104"/>
      <c r="T144" s="104"/>
      <c r="U144" s="104"/>
      <c r="V144" s="105"/>
    </row>
    <row r="145" spans="1:22" ht="18" customHeight="1" x14ac:dyDescent="0.25">
      <c r="A145" s="69" t="s">
        <v>333</v>
      </c>
      <c r="B145" s="70" t="s">
        <v>334</v>
      </c>
      <c r="C145" s="71">
        <v>8</v>
      </c>
      <c r="D145" s="99"/>
      <c r="E145" s="69" t="s">
        <v>104</v>
      </c>
      <c r="F145" s="74" t="s">
        <v>105</v>
      </c>
      <c r="G145" s="70" t="s">
        <v>106</v>
      </c>
      <c r="H145" s="71">
        <v>19</v>
      </c>
      <c r="I145" s="71">
        <f t="shared" si="2"/>
        <v>12.368421052631579</v>
      </c>
      <c r="J145" s="100"/>
      <c r="K145" s="102"/>
      <c r="L145" s="102"/>
      <c r="M145" s="102"/>
      <c r="N145" s="102"/>
      <c r="O145" s="102"/>
      <c r="P145" s="102"/>
      <c r="Q145" s="114" t="s">
        <v>106</v>
      </c>
      <c r="R145" s="104"/>
      <c r="S145" s="104"/>
      <c r="T145" s="104"/>
      <c r="U145" s="104"/>
      <c r="V145" s="105"/>
    </row>
    <row r="146" spans="1:22" ht="18" customHeight="1" x14ac:dyDescent="0.25">
      <c r="A146" s="69" t="s">
        <v>297</v>
      </c>
      <c r="B146" s="70" t="s">
        <v>298</v>
      </c>
      <c r="C146" s="71">
        <v>9</v>
      </c>
      <c r="D146" s="99"/>
      <c r="E146" s="69" t="s">
        <v>400</v>
      </c>
      <c r="F146" s="70" t="s">
        <v>401</v>
      </c>
      <c r="G146" s="71" t="s">
        <v>87</v>
      </c>
      <c r="H146" s="71">
        <v>12</v>
      </c>
      <c r="I146" s="71">
        <f t="shared" si="2"/>
        <v>19.583333333333332</v>
      </c>
      <c r="J146" s="100"/>
      <c r="K146" s="102"/>
      <c r="L146" s="102"/>
      <c r="M146" s="102"/>
      <c r="N146" s="102"/>
      <c r="O146" s="102"/>
      <c r="P146" s="102"/>
      <c r="Q146" s="114" t="s">
        <v>314</v>
      </c>
      <c r="R146" s="104"/>
      <c r="S146" s="104"/>
      <c r="T146" s="104"/>
      <c r="U146" s="104"/>
      <c r="V146" s="105"/>
    </row>
    <row r="147" spans="1:22" ht="18" customHeight="1" x14ac:dyDescent="0.25">
      <c r="A147" s="69" t="s">
        <v>289</v>
      </c>
      <c r="B147" s="70" t="s">
        <v>290</v>
      </c>
      <c r="C147" s="71">
        <v>10</v>
      </c>
      <c r="D147" s="99"/>
      <c r="E147" s="69" t="s">
        <v>335</v>
      </c>
      <c r="F147" s="75" t="s">
        <v>336</v>
      </c>
      <c r="G147" s="71" t="s">
        <v>112</v>
      </c>
      <c r="H147" s="71">
        <v>8</v>
      </c>
      <c r="I147" s="71">
        <f t="shared" si="2"/>
        <v>29.375</v>
      </c>
      <c r="J147" s="100"/>
      <c r="K147" s="102"/>
      <c r="L147" s="102"/>
      <c r="M147" s="102"/>
      <c r="N147" s="102"/>
      <c r="O147" s="102"/>
      <c r="P147" s="102"/>
      <c r="Q147" s="113" t="s">
        <v>222</v>
      </c>
      <c r="R147" s="104"/>
      <c r="S147" s="104"/>
      <c r="T147" s="104"/>
      <c r="U147" s="104"/>
      <c r="V147" s="105"/>
    </row>
    <row r="148" spans="1:22" ht="18" customHeight="1" x14ac:dyDescent="0.25">
      <c r="A148" s="69" t="s">
        <v>116</v>
      </c>
      <c r="B148" s="70" t="s">
        <v>541</v>
      </c>
      <c r="C148" s="71">
        <v>11</v>
      </c>
      <c r="D148" s="99"/>
      <c r="E148" s="69" t="s">
        <v>406</v>
      </c>
      <c r="F148" s="70" t="s">
        <v>407</v>
      </c>
      <c r="G148" s="70" t="s">
        <v>81</v>
      </c>
      <c r="H148" s="71">
        <v>13</v>
      </c>
      <c r="I148" s="71">
        <f t="shared" si="2"/>
        <v>18.076923076923077</v>
      </c>
      <c r="J148" s="100"/>
      <c r="K148" s="102"/>
      <c r="L148" s="102"/>
      <c r="M148" s="102"/>
      <c r="N148" s="102"/>
      <c r="O148" s="102"/>
      <c r="P148" s="102"/>
      <c r="Q148" s="114" t="s">
        <v>97</v>
      </c>
      <c r="R148" s="104"/>
      <c r="S148" s="104"/>
      <c r="T148" s="104"/>
      <c r="U148" s="104"/>
      <c r="V148" s="105"/>
    </row>
    <row r="149" spans="1:22" ht="18" customHeight="1" x14ac:dyDescent="0.25">
      <c r="A149" s="69" t="s">
        <v>398</v>
      </c>
      <c r="B149" s="70" t="s">
        <v>399</v>
      </c>
      <c r="C149" s="71">
        <v>12</v>
      </c>
      <c r="D149" s="99"/>
      <c r="E149" s="69" t="s">
        <v>375</v>
      </c>
      <c r="F149" s="70" t="s">
        <v>376</v>
      </c>
      <c r="G149" s="70" t="s">
        <v>63</v>
      </c>
      <c r="H149" s="71">
        <v>10</v>
      </c>
      <c r="I149" s="71">
        <f t="shared" si="2"/>
        <v>23.5</v>
      </c>
      <c r="J149" s="100"/>
      <c r="K149" s="102"/>
      <c r="L149" s="102"/>
      <c r="M149" s="102"/>
      <c r="N149" s="102"/>
      <c r="O149" s="102"/>
      <c r="P149" s="102"/>
      <c r="Q149" s="114" t="s">
        <v>470</v>
      </c>
      <c r="R149" s="104"/>
      <c r="S149" s="104"/>
      <c r="T149" s="104"/>
      <c r="U149" s="104"/>
      <c r="V149" s="105"/>
    </row>
    <row r="150" spans="1:22" ht="18" customHeight="1" x14ac:dyDescent="0.25">
      <c r="A150" s="69" t="s">
        <v>406</v>
      </c>
      <c r="B150" s="70" t="s">
        <v>407</v>
      </c>
      <c r="C150" s="71">
        <v>13</v>
      </c>
      <c r="D150" s="99"/>
      <c r="E150" s="69" t="s">
        <v>210</v>
      </c>
      <c r="F150" s="75" t="s">
        <v>211</v>
      </c>
      <c r="G150" s="74" t="s">
        <v>125</v>
      </c>
      <c r="H150" s="71">
        <v>4</v>
      </c>
      <c r="I150" s="71">
        <f t="shared" si="2"/>
        <v>58.75</v>
      </c>
      <c r="J150" s="100"/>
      <c r="K150" s="102"/>
      <c r="L150" s="102"/>
      <c r="M150" s="102"/>
      <c r="N150" s="102"/>
      <c r="O150" s="102"/>
      <c r="P150" s="102"/>
      <c r="Q150" s="113" t="s">
        <v>322</v>
      </c>
      <c r="R150" s="104"/>
      <c r="S150" s="104"/>
      <c r="T150" s="104"/>
      <c r="U150" s="104"/>
      <c r="V150" s="105"/>
    </row>
    <row r="151" spans="1:22" ht="18" customHeight="1" x14ac:dyDescent="0.25">
      <c r="A151" s="69" t="s">
        <v>317</v>
      </c>
      <c r="B151" s="70" t="s">
        <v>318</v>
      </c>
      <c r="C151" s="71">
        <v>14</v>
      </c>
      <c r="D151" s="99"/>
      <c r="E151" s="69" t="s">
        <v>210</v>
      </c>
      <c r="F151" s="75" t="s">
        <v>211</v>
      </c>
      <c r="G151" s="71" t="s">
        <v>112</v>
      </c>
      <c r="H151" s="71">
        <v>7</v>
      </c>
      <c r="I151" s="71">
        <f t="shared" si="2"/>
        <v>33.571428571428569</v>
      </c>
      <c r="J151" s="100"/>
      <c r="K151" s="102"/>
      <c r="L151" s="102"/>
      <c r="M151" s="102"/>
      <c r="N151" s="102"/>
      <c r="O151" s="102"/>
      <c r="P151" s="102"/>
      <c r="Q151" s="114" t="s">
        <v>87</v>
      </c>
      <c r="R151" s="104"/>
      <c r="S151" s="104"/>
      <c r="T151" s="104"/>
      <c r="U151" s="104"/>
      <c r="V151" s="105"/>
    </row>
    <row r="152" spans="1:22" ht="18" customHeight="1" x14ac:dyDescent="0.25">
      <c r="A152" s="69" t="s">
        <v>345</v>
      </c>
      <c r="B152" s="70" t="s">
        <v>516</v>
      </c>
      <c r="C152" s="71">
        <v>15</v>
      </c>
      <c r="D152" s="99"/>
      <c r="E152" s="69" t="s">
        <v>266</v>
      </c>
      <c r="F152" s="70" t="s">
        <v>267</v>
      </c>
      <c r="G152" s="70" t="s">
        <v>81</v>
      </c>
      <c r="H152" s="71">
        <v>4</v>
      </c>
      <c r="I152" s="71">
        <f t="shared" si="2"/>
        <v>58.75</v>
      </c>
      <c r="J152" s="100"/>
      <c r="K152" s="102"/>
      <c r="L152" s="102"/>
      <c r="M152" s="102"/>
      <c r="N152" s="102"/>
      <c r="O152" s="102"/>
      <c r="P152" s="102"/>
      <c r="Q152" s="113" t="s">
        <v>360</v>
      </c>
      <c r="R152" s="104"/>
      <c r="S152" s="104"/>
      <c r="T152" s="104"/>
      <c r="U152" s="104"/>
      <c r="V152" s="105"/>
    </row>
    <row r="153" spans="1:22" ht="18" customHeight="1" x14ac:dyDescent="0.25">
      <c r="A153" s="69" t="s">
        <v>348</v>
      </c>
      <c r="B153" s="70" t="s">
        <v>349</v>
      </c>
      <c r="C153" s="71">
        <v>16</v>
      </c>
      <c r="D153" s="99"/>
      <c r="E153" s="75" t="s">
        <v>175</v>
      </c>
      <c r="F153" s="74" t="s">
        <v>176</v>
      </c>
      <c r="G153" s="70" t="s">
        <v>97</v>
      </c>
      <c r="H153" s="71">
        <v>11</v>
      </c>
      <c r="I153" s="71">
        <f t="shared" si="2"/>
        <v>21.363636363636363</v>
      </c>
      <c r="J153" s="100"/>
      <c r="K153" s="102"/>
      <c r="L153" s="102"/>
      <c r="M153" s="102"/>
      <c r="N153" s="102"/>
      <c r="O153" s="102"/>
      <c r="P153" s="102"/>
      <c r="Q153" s="114" t="s">
        <v>87</v>
      </c>
      <c r="R153" s="104"/>
      <c r="S153" s="104"/>
      <c r="T153" s="104"/>
      <c r="U153" s="104"/>
      <c r="V153" s="105"/>
    </row>
    <row r="154" spans="1:22" ht="18" customHeight="1" x14ac:dyDescent="0.25">
      <c r="A154" s="69" t="s">
        <v>437</v>
      </c>
      <c r="B154" s="70" t="s">
        <v>438</v>
      </c>
      <c r="C154" s="71">
        <v>17</v>
      </c>
      <c r="D154" s="99"/>
      <c r="E154" s="75" t="s">
        <v>175</v>
      </c>
      <c r="F154" s="70" t="s">
        <v>176</v>
      </c>
      <c r="G154" s="74" t="s">
        <v>355</v>
      </c>
      <c r="H154" s="71">
        <v>2</v>
      </c>
      <c r="I154" s="71">
        <f t="shared" si="2"/>
        <v>117.5</v>
      </c>
      <c r="J154" s="100"/>
      <c r="K154" s="102"/>
      <c r="L154" s="102"/>
      <c r="M154" s="102"/>
      <c r="N154" s="102"/>
      <c r="O154" s="102"/>
      <c r="P154" s="102"/>
      <c r="Q154" s="113" t="s">
        <v>433</v>
      </c>
      <c r="R154" s="104"/>
      <c r="S154" s="104"/>
      <c r="T154" s="104"/>
      <c r="U154" s="104"/>
      <c r="V154" s="105"/>
    </row>
    <row r="155" spans="1:22" ht="18" customHeight="1" x14ac:dyDescent="0.25">
      <c r="A155" s="69" t="s">
        <v>166</v>
      </c>
      <c r="B155" s="70" t="s">
        <v>167</v>
      </c>
      <c r="C155" s="71">
        <v>18</v>
      </c>
      <c r="D155" s="99"/>
      <c r="E155" s="69" t="s">
        <v>175</v>
      </c>
      <c r="F155" s="74" t="s">
        <v>176</v>
      </c>
      <c r="G155" s="70" t="s">
        <v>106</v>
      </c>
      <c r="H155" s="71">
        <v>5</v>
      </c>
      <c r="I155" s="71">
        <f t="shared" si="2"/>
        <v>47</v>
      </c>
      <c r="J155" s="100"/>
      <c r="K155" s="102"/>
      <c r="L155" s="102"/>
      <c r="M155" s="102"/>
      <c r="N155" s="102"/>
      <c r="O155" s="102"/>
      <c r="P155" s="102"/>
      <c r="Q155" s="114" t="s">
        <v>314</v>
      </c>
      <c r="R155" s="104"/>
      <c r="S155" s="104"/>
      <c r="T155" s="104"/>
      <c r="U155" s="104"/>
      <c r="V155" s="105"/>
    </row>
    <row r="156" spans="1:22" ht="18" customHeight="1" x14ac:dyDescent="0.25">
      <c r="A156" s="69" t="s">
        <v>445</v>
      </c>
      <c r="B156" s="70" t="s">
        <v>446</v>
      </c>
      <c r="C156" s="71">
        <v>19</v>
      </c>
      <c r="D156" s="99"/>
      <c r="E156" s="69" t="s">
        <v>175</v>
      </c>
      <c r="F156" s="70" t="s">
        <v>176</v>
      </c>
      <c r="G156" s="74" t="s">
        <v>314</v>
      </c>
      <c r="H156" s="77">
        <v>6</v>
      </c>
      <c r="I156" s="71">
        <f t="shared" si="2"/>
        <v>39.166666666666664</v>
      </c>
      <c r="J156" s="100"/>
      <c r="K156" s="102"/>
      <c r="L156" s="102"/>
      <c r="M156" s="102"/>
      <c r="N156" s="102"/>
      <c r="O156" s="102"/>
      <c r="P156" s="102"/>
      <c r="Q156" s="113" t="s">
        <v>169</v>
      </c>
      <c r="R156" s="104"/>
      <c r="S156" s="104"/>
      <c r="T156" s="104"/>
      <c r="U156" s="104"/>
      <c r="V156" s="105"/>
    </row>
    <row r="157" spans="1:22" ht="18" customHeight="1" x14ac:dyDescent="0.25">
      <c r="A157" s="71" t="s">
        <v>213</v>
      </c>
      <c r="B157" s="71" t="s">
        <v>214</v>
      </c>
      <c r="C157" s="71">
        <v>20</v>
      </c>
      <c r="D157" s="99"/>
      <c r="E157" s="69" t="s">
        <v>197</v>
      </c>
      <c r="F157" s="70" t="s">
        <v>198</v>
      </c>
      <c r="G157" s="70" t="s">
        <v>199</v>
      </c>
      <c r="H157" s="71">
        <v>2</v>
      </c>
      <c r="I157" s="71">
        <f t="shared" si="2"/>
        <v>117.5</v>
      </c>
      <c r="J157" s="100"/>
      <c r="K157" s="102"/>
      <c r="L157" s="102"/>
      <c r="M157" s="102"/>
      <c r="N157" s="102"/>
      <c r="O157" s="102"/>
      <c r="P157" s="102"/>
      <c r="Q157" s="114" t="s">
        <v>199</v>
      </c>
      <c r="R157" s="104"/>
      <c r="S157" s="104"/>
      <c r="T157" s="104"/>
      <c r="U157" s="104"/>
      <c r="V157" s="105"/>
    </row>
    <row r="158" spans="1:22" ht="18" customHeight="1" x14ac:dyDescent="0.25">
      <c r="A158" s="121"/>
      <c r="B158" s="122"/>
      <c r="C158" s="122"/>
      <c r="D158" s="119"/>
      <c r="E158" s="69" t="s">
        <v>257</v>
      </c>
      <c r="F158" s="70" t="s">
        <v>258</v>
      </c>
      <c r="G158" s="74" t="s">
        <v>125</v>
      </c>
      <c r="H158" s="71">
        <v>5</v>
      </c>
      <c r="I158" s="71">
        <f t="shared" si="2"/>
        <v>47</v>
      </c>
      <c r="J158" s="100"/>
      <c r="K158" s="102"/>
      <c r="L158" s="102"/>
      <c r="M158" s="102"/>
      <c r="N158" s="102"/>
      <c r="O158" s="102"/>
      <c r="P158" s="102"/>
      <c r="Q158" s="113" t="s">
        <v>173</v>
      </c>
      <c r="R158" s="104"/>
      <c r="S158" s="104"/>
      <c r="T158" s="104"/>
      <c r="U158" s="104"/>
      <c r="V158" s="105"/>
    </row>
    <row r="159" spans="1:22" ht="18" customHeight="1" x14ac:dyDescent="0.25">
      <c r="A159" s="123" t="s">
        <v>106</v>
      </c>
      <c r="B159" s="124"/>
      <c r="C159" s="125"/>
      <c r="D159" s="99"/>
      <c r="E159" s="69" t="s">
        <v>257</v>
      </c>
      <c r="F159" s="70" t="s">
        <v>258</v>
      </c>
      <c r="G159" s="70" t="s">
        <v>115</v>
      </c>
      <c r="H159" s="71">
        <v>17</v>
      </c>
      <c r="I159" s="71">
        <f t="shared" si="2"/>
        <v>13.823529411764707</v>
      </c>
      <c r="J159" s="100"/>
      <c r="K159" s="102"/>
      <c r="L159" s="102"/>
      <c r="M159" s="102"/>
      <c r="N159" s="102"/>
      <c r="O159" s="102"/>
      <c r="P159" s="102"/>
      <c r="Q159" s="114" t="s">
        <v>115</v>
      </c>
      <c r="R159" s="104"/>
      <c r="S159" s="104"/>
      <c r="T159" s="104"/>
      <c r="U159" s="104"/>
      <c r="V159" s="105"/>
    </row>
    <row r="160" spans="1:22" ht="18" customHeight="1" x14ac:dyDescent="0.25">
      <c r="A160" s="126" t="s">
        <v>16</v>
      </c>
      <c r="B160" s="126" t="s">
        <v>6</v>
      </c>
      <c r="C160" s="126" t="s">
        <v>461</v>
      </c>
      <c r="D160" s="99"/>
      <c r="E160" s="75" t="s">
        <v>439</v>
      </c>
      <c r="F160" s="70" t="s">
        <v>440</v>
      </c>
      <c r="G160" s="74" t="s">
        <v>355</v>
      </c>
      <c r="H160" s="71">
        <v>18</v>
      </c>
      <c r="I160" s="71">
        <f t="shared" si="2"/>
        <v>13.055555555555555</v>
      </c>
      <c r="J160" s="100"/>
      <c r="K160" s="102"/>
      <c r="L160" s="102"/>
      <c r="M160" s="102"/>
      <c r="N160" s="102"/>
      <c r="O160" s="102"/>
      <c r="P160" s="102"/>
      <c r="Q160" s="113" t="s">
        <v>85</v>
      </c>
      <c r="R160" s="104"/>
      <c r="S160" s="104"/>
      <c r="T160" s="104"/>
      <c r="U160" s="104"/>
      <c r="V160" s="105"/>
    </row>
    <row r="161" spans="1:22" ht="18" customHeight="1" x14ac:dyDescent="0.25">
      <c r="A161" s="69" t="s">
        <v>166</v>
      </c>
      <c r="B161" s="70" t="s">
        <v>510</v>
      </c>
      <c r="C161" s="71">
        <v>1</v>
      </c>
      <c r="D161" s="99"/>
      <c r="E161" s="69" t="s">
        <v>358</v>
      </c>
      <c r="F161" s="70" t="s">
        <v>359</v>
      </c>
      <c r="G161" s="74" t="s">
        <v>314</v>
      </c>
      <c r="H161" s="77">
        <v>9</v>
      </c>
      <c r="I161" s="71">
        <f t="shared" si="2"/>
        <v>26.111111111111111</v>
      </c>
      <c r="J161" s="100"/>
      <c r="K161" s="102"/>
      <c r="L161" s="102"/>
      <c r="M161" s="102"/>
      <c r="N161" s="102"/>
      <c r="O161" s="102"/>
      <c r="P161" s="102"/>
      <c r="Q161" s="114" t="s">
        <v>87</v>
      </c>
      <c r="R161" s="104"/>
      <c r="S161" s="104"/>
      <c r="T161" s="104"/>
      <c r="U161" s="104"/>
      <c r="V161" s="105"/>
    </row>
    <row r="162" spans="1:22" ht="18" customHeight="1" x14ac:dyDescent="0.25">
      <c r="A162" s="69" t="s">
        <v>191</v>
      </c>
      <c r="B162" s="88" t="s">
        <v>192</v>
      </c>
      <c r="C162" s="71">
        <v>2</v>
      </c>
      <c r="D162" s="99"/>
      <c r="E162" s="69" t="s">
        <v>537</v>
      </c>
      <c r="F162" s="70" t="s">
        <v>10</v>
      </c>
      <c r="G162" s="70" t="s">
        <v>106</v>
      </c>
      <c r="H162" s="71">
        <v>4</v>
      </c>
      <c r="I162" s="71">
        <f t="shared" si="2"/>
        <v>58.75</v>
      </c>
      <c r="J162" s="100"/>
      <c r="K162" s="102"/>
      <c r="L162" s="102"/>
      <c r="M162" s="102"/>
      <c r="N162" s="102"/>
      <c r="O162" s="102"/>
      <c r="P162" s="102"/>
      <c r="Q162" s="113" t="s">
        <v>364</v>
      </c>
      <c r="R162" s="104"/>
      <c r="S162" s="104"/>
      <c r="T162" s="104"/>
      <c r="U162" s="104"/>
      <c r="V162" s="105"/>
    </row>
    <row r="163" spans="1:22" ht="18" customHeight="1" x14ac:dyDescent="0.25">
      <c r="A163" s="69" t="s">
        <v>52</v>
      </c>
      <c r="B163" s="74" t="s">
        <v>53</v>
      </c>
      <c r="C163" s="71">
        <v>3</v>
      </c>
      <c r="D163" s="99"/>
      <c r="E163" s="69" t="s">
        <v>537</v>
      </c>
      <c r="F163" s="70" t="s">
        <v>10</v>
      </c>
      <c r="G163" s="74" t="s">
        <v>314</v>
      </c>
      <c r="H163" s="77">
        <v>16</v>
      </c>
      <c r="I163" s="71">
        <f t="shared" si="2"/>
        <v>14.6875</v>
      </c>
      <c r="J163" s="100"/>
      <c r="K163" s="102"/>
      <c r="L163" s="102"/>
      <c r="M163" s="102"/>
      <c r="N163" s="102"/>
      <c r="O163" s="102"/>
      <c r="P163" s="102"/>
      <c r="Q163" s="114" t="s">
        <v>97</v>
      </c>
      <c r="R163" s="104"/>
      <c r="S163" s="104"/>
      <c r="T163" s="104"/>
      <c r="U163" s="104"/>
      <c r="V163" s="105"/>
    </row>
    <row r="164" spans="1:22" ht="18" customHeight="1" x14ac:dyDescent="0.25">
      <c r="A164" s="69" t="s">
        <v>537</v>
      </c>
      <c r="B164" s="70" t="s">
        <v>10</v>
      </c>
      <c r="C164" s="71">
        <v>4</v>
      </c>
      <c r="D164" s="99"/>
      <c r="E164" s="75" t="s">
        <v>326</v>
      </c>
      <c r="F164" s="70" t="s">
        <v>327</v>
      </c>
      <c r="G164" s="74" t="s">
        <v>355</v>
      </c>
      <c r="H164" s="71">
        <v>20</v>
      </c>
      <c r="I164" s="71">
        <f t="shared" si="2"/>
        <v>11.75</v>
      </c>
      <c r="J164" s="100"/>
      <c r="K164" s="102"/>
      <c r="L164" s="102"/>
      <c r="M164" s="102"/>
      <c r="N164" s="102"/>
      <c r="O164" s="102"/>
      <c r="P164" s="102"/>
      <c r="Q164" s="113" t="s">
        <v>254</v>
      </c>
      <c r="R164" s="104"/>
      <c r="S164" s="104"/>
      <c r="T164" s="104"/>
      <c r="U164" s="104"/>
      <c r="V164" s="105"/>
    </row>
    <row r="165" spans="1:22" ht="18" customHeight="1" x14ac:dyDescent="0.25">
      <c r="A165" s="69" t="s">
        <v>175</v>
      </c>
      <c r="B165" s="74" t="s">
        <v>176</v>
      </c>
      <c r="C165" s="71">
        <v>5</v>
      </c>
      <c r="D165" s="99"/>
      <c r="E165" s="69" t="s">
        <v>326</v>
      </c>
      <c r="F165" s="70" t="s">
        <v>327</v>
      </c>
      <c r="G165" s="74" t="s">
        <v>125</v>
      </c>
      <c r="H165" s="71">
        <v>13</v>
      </c>
      <c r="I165" s="71">
        <f t="shared" si="2"/>
        <v>18.076923076923077</v>
      </c>
      <c r="J165" s="100"/>
      <c r="K165" s="102"/>
      <c r="L165" s="102"/>
      <c r="M165" s="102"/>
      <c r="N165" s="102"/>
      <c r="O165" s="102"/>
      <c r="P165" s="102"/>
      <c r="Q165" s="114" t="s">
        <v>63</v>
      </c>
      <c r="R165" s="104"/>
      <c r="S165" s="104"/>
      <c r="T165" s="104"/>
      <c r="U165" s="104"/>
      <c r="V165" s="105"/>
    </row>
    <row r="166" spans="1:22" ht="18" customHeight="1" x14ac:dyDescent="0.25">
      <c r="A166" s="69" t="s">
        <v>25</v>
      </c>
      <c r="B166" s="74" t="s">
        <v>127</v>
      </c>
      <c r="C166" s="71">
        <v>6</v>
      </c>
      <c r="D166" s="99"/>
      <c r="E166" s="69" t="s">
        <v>441</v>
      </c>
      <c r="F166" s="70" t="s">
        <v>442</v>
      </c>
      <c r="G166" s="70" t="s">
        <v>106</v>
      </c>
      <c r="H166" s="71">
        <v>18</v>
      </c>
      <c r="I166" s="71">
        <f t="shared" si="2"/>
        <v>13.055555555555555</v>
      </c>
      <c r="J166" s="100"/>
      <c r="K166" s="102"/>
      <c r="L166" s="102"/>
      <c r="M166" s="102"/>
      <c r="N166" s="102"/>
      <c r="O166" s="102"/>
      <c r="P166" s="102"/>
      <c r="Q166" s="114" t="s">
        <v>81</v>
      </c>
      <c r="R166" s="104"/>
      <c r="S166" s="104"/>
      <c r="T166" s="104"/>
      <c r="U166" s="104"/>
      <c r="V166" s="105"/>
    </row>
    <row r="167" spans="1:22" ht="18" customHeight="1" x14ac:dyDescent="0.25">
      <c r="A167" s="69" t="s">
        <v>55</v>
      </c>
      <c r="B167" s="74" t="s">
        <v>472</v>
      </c>
      <c r="C167" s="71">
        <v>7</v>
      </c>
      <c r="D167" s="99"/>
      <c r="E167" s="75" t="s">
        <v>337</v>
      </c>
      <c r="F167" s="74" t="s">
        <v>338</v>
      </c>
      <c r="G167" s="70" t="s">
        <v>97</v>
      </c>
      <c r="H167" s="71">
        <v>8</v>
      </c>
      <c r="I167" s="71">
        <f t="shared" si="2"/>
        <v>29.375</v>
      </c>
      <c r="J167" s="100"/>
      <c r="K167" s="102"/>
      <c r="L167" s="102"/>
      <c r="M167" s="102"/>
      <c r="N167" s="102"/>
      <c r="O167" s="102"/>
      <c r="P167" s="102"/>
      <c r="Q167" s="113" t="s">
        <v>386</v>
      </c>
      <c r="R167" s="104"/>
      <c r="S167" s="104"/>
      <c r="T167" s="104"/>
      <c r="U167" s="104"/>
      <c r="V167" s="105"/>
    </row>
    <row r="168" spans="1:22" ht="18" customHeight="1" x14ac:dyDescent="0.25">
      <c r="A168" s="69" t="s">
        <v>269</v>
      </c>
      <c r="B168" s="74" t="s">
        <v>270</v>
      </c>
      <c r="C168" s="71">
        <v>8</v>
      </c>
      <c r="D168" s="99"/>
      <c r="E168" s="75" t="s">
        <v>213</v>
      </c>
      <c r="F168" s="74" t="s">
        <v>214</v>
      </c>
      <c r="G168" s="70" t="s">
        <v>97</v>
      </c>
      <c r="H168" s="71">
        <v>10</v>
      </c>
      <c r="I168" s="71">
        <f t="shared" si="2"/>
        <v>23.5</v>
      </c>
      <c r="J168" s="100"/>
      <c r="K168" s="102"/>
      <c r="L168" s="102"/>
      <c r="M168" s="102"/>
      <c r="N168" s="102"/>
      <c r="O168" s="102"/>
      <c r="P168" s="102"/>
      <c r="Q168" s="114" t="s">
        <v>87</v>
      </c>
      <c r="R168" s="104"/>
      <c r="S168" s="104"/>
      <c r="T168" s="104"/>
      <c r="U168" s="104"/>
      <c r="V168" s="105"/>
    </row>
    <row r="169" spans="1:22" ht="18" customHeight="1" x14ac:dyDescent="0.25">
      <c r="A169" s="69" t="s">
        <v>356</v>
      </c>
      <c r="B169" s="74" t="s">
        <v>357</v>
      </c>
      <c r="C169" s="71">
        <v>9</v>
      </c>
      <c r="D169" s="99"/>
      <c r="E169" s="75" t="s">
        <v>213</v>
      </c>
      <c r="F169" s="70" t="s">
        <v>214</v>
      </c>
      <c r="G169" s="74" t="s">
        <v>355</v>
      </c>
      <c r="H169" s="71">
        <v>7</v>
      </c>
      <c r="I169" s="71">
        <f t="shared" si="2"/>
        <v>33.571428571428569</v>
      </c>
      <c r="J169" s="100"/>
      <c r="K169" s="102"/>
      <c r="L169" s="102"/>
      <c r="M169" s="102"/>
      <c r="N169" s="102"/>
      <c r="O169" s="102"/>
      <c r="P169" s="102"/>
      <c r="Q169" s="113" t="s">
        <v>366</v>
      </c>
      <c r="R169" s="104"/>
      <c r="S169" s="104"/>
      <c r="T169" s="104"/>
      <c r="U169" s="104"/>
      <c r="V169" s="105"/>
    </row>
    <row r="170" spans="1:22" ht="18" customHeight="1" x14ac:dyDescent="0.25">
      <c r="A170" s="69" t="s">
        <v>133</v>
      </c>
      <c r="B170" s="74" t="s">
        <v>134</v>
      </c>
      <c r="C170" s="71">
        <v>10</v>
      </c>
      <c r="D170" s="99"/>
      <c r="E170" s="69" t="s">
        <v>213</v>
      </c>
      <c r="F170" s="70" t="s">
        <v>214</v>
      </c>
      <c r="G170" s="70" t="s">
        <v>199</v>
      </c>
      <c r="H170" s="71">
        <v>10</v>
      </c>
      <c r="I170" s="71">
        <f t="shared" si="2"/>
        <v>23.5</v>
      </c>
      <c r="J170" s="100"/>
      <c r="K170" s="102"/>
      <c r="L170" s="102"/>
      <c r="M170" s="102"/>
      <c r="N170" s="102"/>
      <c r="O170" s="102"/>
      <c r="P170" s="102"/>
      <c r="Q170" s="114" t="s">
        <v>286</v>
      </c>
      <c r="R170" s="104"/>
      <c r="S170" s="104"/>
      <c r="T170" s="104"/>
      <c r="U170" s="104"/>
      <c r="V170" s="105"/>
    </row>
    <row r="171" spans="1:22" ht="18" customHeight="1" x14ac:dyDescent="0.25">
      <c r="A171" s="69" t="s">
        <v>392</v>
      </c>
      <c r="B171" s="74" t="s">
        <v>393</v>
      </c>
      <c r="C171" s="71">
        <v>11</v>
      </c>
      <c r="D171" s="99"/>
      <c r="E171" s="69" t="s">
        <v>213</v>
      </c>
      <c r="F171" s="89" t="s">
        <v>214</v>
      </c>
      <c r="G171" s="71" t="s">
        <v>81</v>
      </c>
      <c r="H171" s="71">
        <v>20</v>
      </c>
      <c r="I171" s="71">
        <f t="shared" si="2"/>
        <v>11.75</v>
      </c>
      <c r="J171" s="100"/>
      <c r="K171" s="102"/>
      <c r="L171" s="102"/>
      <c r="M171" s="102"/>
      <c r="N171" s="102"/>
      <c r="O171" s="102"/>
      <c r="P171" s="102"/>
      <c r="Q171" s="114" t="s">
        <v>106</v>
      </c>
      <c r="R171" s="104"/>
      <c r="S171" s="104"/>
      <c r="T171" s="104"/>
      <c r="U171" s="104"/>
      <c r="V171" s="105"/>
    </row>
    <row r="172" spans="1:22" ht="18" customHeight="1" x14ac:dyDescent="0.25">
      <c r="A172" s="69" t="s">
        <v>396</v>
      </c>
      <c r="B172" s="74" t="s">
        <v>397</v>
      </c>
      <c r="C172" s="71">
        <v>12</v>
      </c>
      <c r="D172" s="99"/>
      <c r="E172" s="69" t="s">
        <v>431</v>
      </c>
      <c r="F172" s="74" t="s">
        <v>432</v>
      </c>
      <c r="G172" s="70" t="s">
        <v>115</v>
      </c>
      <c r="H172" s="71">
        <v>15</v>
      </c>
      <c r="I172" s="71">
        <f t="shared" si="2"/>
        <v>15.666666666666666</v>
      </c>
      <c r="J172" s="100"/>
      <c r="K172" s="102"/>
      <c r="L172" s="102"/>
      <c r="M172" s="102"/>
      <c r="N172" s="102"/>
      <c r="O172" s="102"/>
      <c r="P172" s="102"/>
      <c r="Q172" s="113" t="s">
        <v>388</v>
      </c>
      <c r="R172" s="104"/>
      <c r="S172" s="104"/>
      <c r="T172" s="104"/>
      <c r="U172" s="104"/>
      <c r="V172" s="105"/>
    </row>
    <row r="173" spans="1:22" ht="18" customHeight="1" x14ac:dyDescent="0.25">
      <c r="A173" s="69" t="s">
        <v>309</v>
      </c>
      <c r="B173" s="74" t="s">
        <v>542</v>
      </c>
      <c r="C173" s="71">
        <v>13</v>
      </c>
      <c r="D173" s="99"/>
      <c r="E173" s="69" t="s">
        <v>233</v>
      </c>
      <c r="F173" s="70" t="s">
        <v>234</v>
      </c>
      <c r="G173" s="74" t="s">
        <v>125</v>
      </c>
      <c r="H173" s="71">
        <v>8</v>
      </c>
      <c r="I173" s="71">
        <f t="shared" si="2"/>
        <v>29.375</v>
      </c>
      <c r="J173" s="100"/>
      <c r="K173" s="102"/>
      <c r="L173" s="102"/>
      <c r="M173" s="102"/>
      <c r="N173" s="102"/>
      <c r="O173" s="102"/>
      <c r="P173" s="102"/>
      <c r="Q173" s="114" t="s">
        <v>63</v>
      </c>
      <c r="R173" s="104"/>
      <c r="S173" s="104"/>
      <c r="T173" s="104"/>
      <c r="U173" s="104"/>
      <c r="V173" s="105"/>
    </row>
    <row r="174" spans="1:22" ht="18" customHeight="1" x14ac:dyDescent="0.25">
      <c r="A174" s="69" t="s">
        <v>40</v>
      </c>
      <c r="B174" s="74" t="s">
        <v>467</v>
      </c>
      <c r="C174" s="71">
        <v>14</v>
      </c>
      <c r="D174" s="99"/>
      <c r="E174" s="69" t="s">
        <v>233</v>
      </c>
      <c r="F174" s="70" t="s">
        <v>234</v>
      </c>
      <c r="G174" s="70" t="s">
        <v>199</v>
      </c>
      <c r="H174" s="71">
        <v>8</v>
      </c>
      <c r="I174" s="71">
        <f t="shared" si="2"/>
        <v>29.375</v>
      </c>
      <c r="J174" s="100"/>
      <c r="K174" s="102"/>
      <c r="L174" s="102"/>
      <c r="M174" s="102"/>
      <c r="N174" s="102"/>
      <c r="O174" s="102"/>
      <c r="P174" s="102"/>
      <c r="Q174" s="113" t="s">
        <v>329</v>
      </c>
      <c r="R174" s="104"/>
      <c r="S174" s="104"/>
      <c r="T174" s="104"/>
      <c r="U174" s="104"/>
      <c r="V174" s="105"/>
    </row>
    <row r="175" spans="1:22" ht="18" customHeight="1" x14ac:dyDescent="0.25">
      <c r="A175" s="69" t="s">
        <v>233</v>
      </c>
      <c r="B175" s="74" t="s">
        <v>507</v>
      </c>
      <c r="C175" s="71">
        <v>15</v>
      </c>
      <c r="D175" s="99"/>
      <c r="E175" s="69" t="s">
        <v>233</v>
      </c>
      <c r="F175" s="74" t="s">
        <v>507</v>
      </c>
      <c r="G175" s="70" t="s">
        <v>106</v>
      </c>
      <c r="H175" s="71">
        <v>15</v>
      </c>
      <c r="I175" s="71">
        <f t="shared" si="2"/>
        <v>15.666666666666666</v>
      </c>
      <c r="J175" s="100"/>
      <c r="K175" s="102"/>
      <c r="L175" s="102"/>
      <c r="M175" s="102"/>
      <c r="N175" s="102"/>
      <c r="O175" s="102"/>
      <c r="P175" s="102"/>
      <c r="Q175" s="114" t="s">
        <v>63</v>
      </c>
      <c r="R175" s="104"/>
      <c r="S175" s="104"/>
      <c r="T175" s="104"/>
      <c r="U175" s="104"/>
      <c r="V175" s="105"/>
    </row>
    <row r="176" spans="1:22" ht="18" customHeight="1" x14ac:dyDescent="0.25">
      <c r="A176" s="69" t="s">
        <v>304</v>
      </c>
      <c r="B176" s="74" t="s">
        <v>305</v>
      </c>
      <c r="C176" s="71">
        <v>16</v>
      </c>
      <c r="D176" s="99"/>
      <c r="E176" s="75" t="s">
        <v>133</v>
      </c>
      <c r="F176" s="70" t="s">
        <v>134</v>
      </c>
      <c r="G176" s="74" t="s">
        <v>355</v>
      </c>
      <c r="H176" s="71">
        <v>16</v>
      </c>
      <c r="I176" s="71">
        <f t="shared" si="2"/>
        <v>14.6875</v>
      </c>
      <c r="J176" s="100"/>
      <c r="K176" s="102"/>
      <c r="L176" s="102"/>
      <c r="M176" s="102"/>
      <c r="N176" s="102"/>
      <c r="O176" s="102"/>
      <c r="P176" s="102"/>
      <c r="Q176" s="113" t="s">
        <v>261</v>
      </c>
      <c r="R176" s="104"/>
      <c r="S176" s="104"/>
      <c r="T176" s="104"/>
      <c r="U176" s="104"/>
      <c r="V176" s="105"/>
    </row>
    <row r="177" spans="1:22" ht="18" customHeight="1" x14ac:dyDescent="0.25">
      <c r="A177" s="69" t="s">
        <v>31</v>
      </c>
      <c r="B177" s="70" t="s">
        <v>482</v>
      </c>
      <c r="C177" s="71">
        <v>17</v>
      </c>
      <c r="D177" s="99"/>
      <c r="E177" s="75" t="s">
        <v>133</v>
      </c>
      <c r="F177" s="70" t="s">
        <v>134</v>
      </c>
      <c r="G177" s="70" t="s">
        <v>63</v>
      </c>
      <c r="H177" s="71">
        <v>1</v>
      </c>
      <c r="I177" s="71">
        <f t="shared" si="2"/>
        <v>235</v>
      </c>
      <c r="J177" s="100"/>
      <c r="K177" s="102"/>
      <c r="L177" s="102"/>
      <c r="M177" s="102"/>
      <c r="N177" s="102"/>
      <c r="O177" s="102"/>
      <c r="P177" s="102"/>
      <c r="Q177" s="114" t="s">
        <v>199</v>
      </c>
      <c r="R177" s="104"/>
      <c r="S177" s="104"/>
      <c r="T177" s="104"/>
      <c r="U177" s="104"/>
      <c r="V177" s="105"/>
    </row>
    <row r="178" spans="1:22" ht="18" customHeight="1" x14ac:dyDescent="0.25">
      <c r="A178" s="69" t="s">
        <v>441</v>
      </c>
      <c r="B178" s="70" t="s">
        <v>442</v>
      </c>
      <c r="C178" s="71">
        <v>18</v>
      </c>
      <c r="D178" s="99"/>
      <c r="E178" s="75" t="s">
        <v>133</v>
      </c>
      <c r="F178" s="70" t="s">
        <v>134</v>
      </c>
      <c r="G178" s="74" t="s">
        <v>286</v>
      </c>
      <c r="H178" s="71">
        <v>6</v>
      </c>
      <c r="I178" s="71">
        <f t="shared" si="2"/>
        <v>39.166666666666664</v>
      </c>
      <c r="J178" s="100"/>
      <c r="K178" s="102"/>
      <c r="L178" s="102"/>
      <c r="M178" s="102"/>
      <c r="N178" s="102"/>
      <c r="O178" s="102"/>
      <c r="P178" s="102"/>
      <c r="Q178" s="113" t="s">
        <v>188</v>
      </c>
      <c r="R178" s="104"/>
      <c r="S178" s="104"/>
      <c r="T178" s="104"/>
      <c r="U178" s="104"/>
      <c r="V178" s="105"/>
    </row>
    <row r="179" spans="1:22" ht="18" customHeight="1" x14ac:dyDescent="0.25">
      <c r="A179" s="69" t="s">
        <v>104</v>
      </c>
      <c r="B179" s="74" t="s">
        <v>105</v>
      </c>
      <c r="C179" s="71">
        <v>19</v>
      </c>
      <c r="D179" s="99"/>
      <c r="E179" s="69" t="s">
        <v>133</v>
      </c>
      <c r="F179" s="74" t="s">
        <v>134</v>
      </c>
      <c r="G179" s="70" t="s">
        <v>106</v>
      </c>
      <c r="H179" s="71">
        <v>10</v>
      </c>
      <c r="I179" s="71">
        <f t="shared" si="2"/>
        <v>23.5</v>
      </c>
      <c r="J179" s="100"/>
      <c r="K179" s="102"/>
      <c r="L179" s="102"/>
      <c r="M179" s="102"/>
      <c r="N179" s="102"/>
      <c r="O179" s="102"/>
      <c r="P179" s="102"/>
      <c r="Q179" s="114" t="s">
        <v>242</v>
      </c>
      <c r="R179" s="104"/>
      <c r="S179" s="104"/>
      <c r="T179" s="104"/>
      <c r="U179" s="104"/>
      <c r="V179" s="105"/>
    </row>
    <row r="180" spans="1:22" ht="18" customHeight="1" x14ac:dyDescent="0.25">
      <c r="A180" s="69" t="s">
        <v>366</v>
      </c>
      <c r="B180" s="74" t="s">
        <v>367</v>
      </c>
      <c r="C180" s="71">
        <v>20</v>
      </c>
      <c r="D180" s="99"/>
      <c r="E180" s="69" t="s">
        <v>133</v>
      </c>
      <c r="F180" s="75" t="s">
        <v>134</v>
      </c>
      <c r="G180" s="71" t="s">
        <v>112</v>
      </c>
      <c r="H180" s="71">
        <v>1</v>
      </c>
      <c r="I180" s="71">
        <f t="shared" si="2"/>
        <v>235</v>
      </c>
      <c r="J180" s="100"/>
      <c r="K180" s="102"/>
      <c r="L180" s="102"/>
      <c r="M180" s="102"/>
      <c r="N180" s="102"/>
      <c r="O180" s="102"/>
      <c r="P180" s="102"/>
      <c r="Q180" s="113" t="s">
        <v>295</v>
      </c>
      <c r="R180" s="104"/>
      <c r="S180" s="104"/>
      <c r="T180" s="104"/>
      <c r="U180" s="104"/>
      <c r="V180" s="105"/>
    </row>
    <row r="181" spans="1:22" ht="18" customHeight="1" x14ac:dyDescent="0.25">
      <c r="A181" s="121"/>
      <c r="B181" s="122"/>
      <c r="C181" s="122"/>
      <c r="D181" s="119"/>
      <c r="E181" s="75" t="s">
        <v>70</v>
      </c>
      <c r="F181" s="70" t="s">
        <v>71</v>
      </c>
      <c r="G181" s="74" t="s">
        <v>355</v>
      </c>
      <c r="H181" s="71">
        <v>11</v>
      </c>
      <c r="I181" s="71">
        <f t="shared" si="2"/>
        <v>21.363636363636363</v>
      </c>
      <c r="J181" s="100"/>
      <c r="K181" s="102"/>
      <c r="L181" s="102"/>
      <c r="M181" s="102"/>
      <c r="N181" s="102"/>
      <c r="O181" s="102"/>
      <c r="P181" s="102"/>
      <c r="Q181" s="114" t="s">
        <v>199</v>
      </c>
      <c r="R181" s="102"/>
      <c r="S181" s="102"/>
      <c r="T181" s="102"/>
      <c r="U181" s="102"/>
      <c r="V181" s="134"/>
    </row>
    <row r="182" spans="1:22" ht="18" customHeight="1" x14ac:dyDescent="0.25">
      <c r="A182" s="135" t="s">
        <v>112</v>
      </c>
      <c r="B182" s="136"/>
      <c r="C182" s="136"/>
      <c r="D182" s="99"/>
      <c r="E182" s="69" t="s">
        <v>70</v>
      </c>
      <c r="F182" s="74" t="s">
        <v>71</v>
      </c>
      <c r="G182" s="70" t="s">
        <v>115</v>
      </c>
      <c r="H182" s="71">
        <v>3</v>
      </c>
      <c r="I182" s="71">
        <f t="shared" si="2"/>
        <v>78.333333333333329</v>
      </c>
      <c r="J182" s="100"/>
      <c r="K182" s="102"/>
      <c r="L182" s="102"/>
      <c r="M182" s="102"/>
      <c r="N182" s="102"/>
      <c r="O182" s="102"/>
      <c r="P182" s="102"/>
      <c r="Q182" s="113" t="s">
        <v>424</v>
      </c>
      <c r="R182" s="102"/>
      <c r="S182" s="102"/>
      <c r="T182" s="102"/>
      <c r="U182" s="102"/>
      <c r="V182" s="134"/>
    </row>
    <row r="183" spans="1:22" ht="18" customHeight="1" x14ac:dyDescent="0.25">
      <c r="A183" s="126" t="s">
        <v>16</v>
      </c>
      <c r="B183" s="126" t="s">
        <v>6</v>
      </c>
      <c r="C183" s="126" t="s">
        <v>461</v>
      </c>
      <c r="D183" s="99"/>
      <c r="E183" s="69" t="s">
        <v>437</v>
      </c>
      <c r="F183" s="70" t="s">
        <v>438</v>
      </c>
      <c r="G183" s="70" t="s">
        <v>81</v>
      </c>
      <c r="H183" s="71">
        <v>17</v>
      </c>
      <c r="I183" s="71">
        <f t="shared" si="2"/>
        <v>13.823529411764707</v>
      </c>
      <c r="J183" s="100"/>
      <c r="K183" s="102"/>
      <c r="L183" s="102"/>
      <c r="M183" s="102"/>
      <c r="N183" s="102"/>
      <c r="O183" s="102"/>
      <c r="P183" s="102"/>
      <c r="Q183" s="114" t="s">
        <v>115</v>
      </c>
      <c r="R183" s="102"/>
      <c r="S183" s="102"/>
      <c r="T183" s="102"/>
      <c r="U183" s="102"/>
      <c r="V183" s="134"/>
    </row>
    <row r="184" spans="1:22" ht="18" customHeight="1" x14ac:dyDescent="0.25">
      <c r="A184" s="69" t="s">
        <v>133</v>
      </c>
      <c r="B184" s="75" t="s">
        <v>134</v>
      </c>
      <c r="C184" s="71">
        <v>1</v>
      </c>
      <c r="D184" s="99"/>
      <c r="E184" s="75" t="s">
        <v>307</v>
      </c>
      <c r="F184" s="74" t="s">
        <v>308</v>
      </c>
      <c r="G184" s="70" t="s">
        <v>97</v>
      </c>
      <c r="H184" s="71">
        <v>19</v>
      </c>
      <c r="I184" s="71">
        <f t="shared" si="2"/>
        <v>12.368421052631579</v>
      </c>
      <c r="J184" s="100"/>
      <c r="K184" s="102"/>
      <c r="L184" s="102"/>
      <c r="M184" s="102"/>
      <c r="N184" s="102"/>
      <c r="O184" s="102"/>
      <c r="P184" s="102"/>
      <c r="Q184" s="113" t="s">
        <v>390</v>
      </c>
      <c r="R184" s="102"/>
      <c r="S184" s="102"/>
      <c r="T184" s="102"/>
      <c r="U184" s="102"/>
      <c r="V184" s="134"/>
    </row>
    <row r="185" spans="1:22" ht="18" customHeight="1" x14ac:dyDescent="0.25">
      <c r="A185" s="69" t="s">
        <v>23</v>
      </c>
      <c r="B185" s="75" t="s">
        <v>477</v>
      </c>
      <c r="C185" s="71">
        <v>2</v>
      </c>
      <c r="D185" s="99"/>
      <c r="E185" s="69" t="s">
        <v>307</v>
      </c>
      <c r="F185" s="74" t="s">
        <v>308</v>
      </c>
      <c r="G185" s="74" t="s">
        <v>470</v>
      </c>
      <c r="H185" s="71">
        <v>10</v>
      </c>
      <c r="I185" s="71">
        <f t="shared" si="2"/>
        <v>23.5</v>
      </c>
      <c r="J185" s="100"/>
      <c r="K185" s="102"/>
      <c r="L185" s="102"/>
      <c r="M185" s="102"/>
      <c r="N185" s="102"/>
      <c r="O185" s="102"/>
      <c r="P185" s="102"/>
      <c r="Q185" s="114" t="s">
        <v>199</v>
      </c>
      <c r="R185" s="102"/>
      <c r="S185" s="102"/>
      <c r="T185" s="102"/>
      <c r="U185" s="102"/>
      <c r="V185" s="134"/>
    </row>
    <row r="186" spans="1:22" ht="18" customHeight="1" x14ac:dyDescent="0.25">
      <c r="A186" s="69" t="s">
        <v>228</v>
      </c>
      <c r="B186" s="75" t="s">
        <v>229</v>
      </c>
      <c r="C186" s="71">
        <v>3</v>
      </c>
      <c r="D186" s="99"/>
      <c r="E186" s="69" t="s">
        <v>402</v>
      </c>
      <c r="F186" s="75" t="s">
        <v>403</v>
      </c>
      <c r="G186" s="74" t="s">
        <v>125</v>
      </c>
      <c r="H186" s="71">
        <v>12</v>
      </c>
      <c r="I186" s="71">
        <f t="shared" si="2"/>
        <v>19.583333333333332</v>
      </c>
      <c r="J186" s="100"/>
      <c r="K186" s="102"/>
      <c r="L186" s="102"/>
      <c r="M186" s="102"/>
      <c r="N186" s="102"/>
      <c r="O186" s="102"/>
      <c r="P186" s="102"/>
      <c r="Q186" s="113" t="s">
        <v>272</v>
      </c>
      <c r="R186" s="102"/>
      <c r="S186" s="102"/>
      <c r="T186" s="102"/>
      <c r="U186" s="102"/>
      <c r="V186" s="134"/>
    </row>
    <row r="187" spans="1:22" ht="18" customHeight="1" x14ac:dyDescent="0.25">
      <c r="A187" s="69" t="s">
        <v>116</v>
      </c>
      <c r="B187" s="75" t="s">
        <v>117</v>
      </c>
      <c r="C187" s="71">
        <v>4</v>
      </c>
      <c r="D187" s="99"/>
      <c r="E187" s="75" t="s">
        <v>287</v>
      </c>
      <c r="F187" s="74" t="s">
        <v>288</v>
      </c>
      <c r="G187" s="70" t="s">
        <v>97</v>
      </c>
      <c r="H187" s="71">
        <v>13</v>
      </c>
      <c r="I187" s="71">
        <f t="shared" si="2"/>
        <v>18.076923076923077</v>
      </c>
      <c r="J187" s="100"/>
      <c r="K187" s="102"/>
      <c r="L187" s="102"/>
      <c r="M187" s="102"/>
      <c r="N187" s="102"/>
      <c r="O187" s="102"/>
      <c r="P187" s="102"/>
      <c r="Q187" s="114" t="s">
        <v>355</v>
      </c>
      <c r="R187" s="102"/>
      <c r="S187" s="102"/>
      <c r="T187" s="102"/>
      <c r="U187" s="102"/>
      <c r="V187" s="134"/>
    </row>
    <row r="188" spans="1:22" ht="18" customHeight="1" x14ac:dyDescent="0.25">
      <c r="A188" s="69" t="s">
        <v>118</v>
      </c>
      <c r="B188" s="74" t="s">
        <v>119</v>
      </c>
      <c r="C188" s="71">
        <v>5</v>
      </c>
      <c r="D188" s="99"/>
      <c r="E188" s="75" t="s">
        <v>287</v>
      </c>
      <c r="F188" s="70" t="s">
        <v>288</v>
      </c>
      <c r="G188" s="74" t="s">
        <v>286</v>
      </c>
      <c r="H188" s="71">
        <v>14</v>
      </c>
      <c r="I188" s="71">
        <f t="shared" si="2"/>
        <v>16.785714285714285</v>
      </c>
      <c r="J188" s="100"/>
      <c r="K188" s="102"/>
      <c r="L188" s="102"/>
      <c r="M188" s="102"/>
      <c r="N188" s="102"/>
      <c r="O188" s="102"/>
      <c r="P188" s="102"/>
      <c r="Q188" s="114" t="s">
        <v>286</v>
      </c>
      <c r="R188" s="102"/>
      <c r="S188" s="102"/>
      <c r="T188" s="102"/>
      <c r="U188" s="102"/>
      <c r="V188" s="134"/>
    </row>
    <row r="189" spans="1:22" ht="18" customHeight="1" x14ac:dyDescent="0.25">
      <c r="A189" s="69" t="s">
        <v>475</v>
      </c>
      <c r="B189" s="75" t="s">
        <v>536</v>
      </c>
      <c r="C189" s="71">
        <v>6</v>
      </c>
      <c r="D189" s="99"/>
      <c r="E189" s="69" t="s">
        <v>287</v>
      </c>
      <c r="F189" s="70" t="s">
        <v>288</v>
      </c>
      <c r="G189" s="74" t="s">
        <v>314</v>
      </c>
      <c r="H189" s="77">
        <v>20</v>
      </c>
      <c r="I189" s="71">
        <f t="shared" si="2"/>
        <v>11.75</v>
      </c>
      <c r="J189" s="100"/>
      <c r="K189" s="102"/>
      <c r="L189" s="102"/>
      <c r="M189" s="102"/>
      <c r="N189" s="102"/>
      <c r="O189" s="102"/>
      <c r="P189" s="102"/>
      <c r="Q189" s="113" t="s">
        <v>163</v>
      </c>
      <c r="R189" s="102"/>
      <c r="S189" s="102"/>
      <c r="T189" s="102"/>
      <c r="U189" s="102"/>
      <c r="V189" s="134"/>
    </row>
    <row r="190" spans="1:22" ht="18" customHeight="1" x14ac:dyDescent="0.25">
      <c r="A190" s="69" t="s">
        <v>210</v>
      </c>
      <c r="B190" s="75" t="s">
        <v>211</v>
      </c>
      <c r="C190" s="71">
        <v>7</v>
      </c>
      <c r="D190" s="99"/>
      <c r="E190" s="69" t="s">
        <v>61</v>
      </c>
      <c r="F190" s="70" t="s">
        <v>62</v>
      </c>
      <c r="G190" s="70" t="s">
        <v>63</v>
      </c>
      <c r="H190" s="71">
        <v>2</v>
      </c>
      <c r="I190" s="71">
        <f t="shared" si="2"/>
        <v>117.5</v>
      </c>
      <c r="J190" s="100"/>
      <c r="K190" s="102"/>
      <c r="L190" s="102"/>
      <c r="M190" s="102"/>
      <c r="N190" s="102"/>
      <c r="O190" s="102"/>
      <c r="P190" s="102"/>
      <c r="Q190" s="114" t="s">
        <v>355</v>
      </c>
      <c r="R190" s="102"/>
      <c r="S190" s="102"/>
      <c r="T190" s="102"/>
      <c r="U190" s="102"/>
      <c r="V190" s="134"/>
    </row>
    <row r="191" spans="1:22" ht="18" customHeight="1" x14ac:dyDescent="0.25">
      <c r="A191" s="69" t="s">
        <v>335</v>
      </c>
      <c r="B191" s="75" t="s">
        <v>336</v>
      </c>
      <c r="C191" s="71">
        <v>8</v>
      </c>
      <c r="D191" s="99"/>
      <c r="E191" s="69" t="s">
        <v>269</v>
      </c>
      <c r="F191" s="74" t="s">
        <v>270</v>
      </c>
      <c r="G191" s="70" t="s">
        <v>106</v>
      </c>
      <c r="H191" s="71">
        <v>8</v>
      </c>
      <c r="I191" s="71">
        <f t="shared" si="2"/>
        <v>29.375</v>
      </c>
      <c r="J191" s="100"/>
      <c r="K191" s="102"/>
      <c r="L191" s="102"/>
      <c r="M191" s="102"/>
      <c r="N191" s="102"/>
      <c r="O191" s="102"/>
      <c r="P191" s="102"/>
      <c r="Q191" s="114" t="s">
        <v>242</v>
      </c>
      <c r="R191" s="102"/>
      <c r="S191" s="102"/>
      <c r="T191" s="102"/>
      <c r="U191" s="102"/>
      <c r="V191" s="134"/>
    </row>
    <row r="192" spans="1:22" ht="18" customHeight="1" x14ac:dyDescent="0.25">
      <c r="A192" s="69" t="s">
        <v>362</v>
      </c>
      <c r="B192" s="74" t="s">
        <v>363</v>
      </c>
      <c r="C192" s="71">
        <v>9</v>
      </c>
      <c r="D192" s="99"/>
      <c r="E192" s="69" t="s">
        <v>269</v>
      </c>
      <c r="F192" s="74" t="s">
        <v>270</v>
      </c>
      <c r="G192" s="70" t="s">
        <v>115</v>
      </c>
      <c r="H192" s="71">
        <v>9</v>
      </c>
      <c r="I192" s="71">
        <f t="shared" si="2"/>
        <v>26.111111111111111</v>
      </c>
      <c r="J192" s="100"/>
      <c r="K192" s="102"/>
      <c r="L192" s="102"/>
      <c r="M192" s="102"/>
      <c r="N192" s="102"/>
      <c r="O192" s="102"/>
      <c r="P192" s="102"/>
      <c r="Q192" s="113" t="s">
        <v>331</v>
      </c>
      <c r="R192" s="102"/>
      <c r="S192" s="102"/>
      <c r="T192" s="102"/>
      <c r="U192" s="102"/>
      <c r="V192" s="134"/>
    </row>
    <row r="193" spans="1:22" ht="18" customHeight="1" x14ac:dyDescent="0.25">
      <c r="A193" s="69" t="s">
        <v>377</v>
      </c>
      <c r="B193" s="74" t="s">
        <v>378</v>
      </c>
      <c r="C193" s="71">
        <v>10</v>
      </c>
      <c r="D193" s="99"/>
      <c r="E193" s="69" t="s">
        <v>88</v>
      </c>
      <c r="F193" s="74" t="s">
        <v>89</v>
      </c>
      <c r="G193" s="71" t="s">
        <v>87</v>
      </c>
      <c r="H193" s="71">
        <v>2</v>
      </c>
      <c r="I193" s="71">
        <f t="shared" si="2"/>
        <v>117.5</v>
      </c>
      <c r="J193" s="100"/>
      <c r="K193" s="102"/>
      <c r="L193" s="102"/>
      <c r="M193" s="102"/>
      <c r="N193" s="102"/>
      <c r="O193" s="102"/>
      <c r="P193" s="102"/>
      <c r="Q193" s="114" t="s">
        <v>115</v>
      </c>
      <c r="R193" s="102"/>
      <c r="S193" s="102"/>
      <c r="T193" s="102"/>
      <c r="U193" s="102"/>
      <c r="V193" s="134"/>
    </row>
    <row r="194" spans="1:22" ht="18" customHeight="1" x14ac:dyDescent="0.25">
      <c r="A194" s="121"/>
      <c r="B194" s="122"/>
      <c r="C194" s="122"/>
      <c r="D194" s="119"/>
      <c r="E194" s="69" t="s">
        <v>166</v>
      </c>
      <c r="F194" s="70" t="s">
        <v>167</v>
      </c>
      <c r="G194" s="70" t="s">
        <v>81</v>
      </c>
      <c r="H194" s="71">
        <v>18</v>
      </c>
      <c r="I194" s="71">
        <f t="shared" si="2"/>
        <v>13.055555555555555</v>
      </c>
      <c r="J194" s="100"/>
      <c r="K194" s="102"/>
      <c r="L194" s="102"/>
      <c r="M194" s="102"/>
      <c r="N194" s="102"/>
      <c r="O194" s="102"/>
      <c r="P194" s="102"/>
      <c r="Q194" s="113" t="s">
        <v>445</v>
      </c>
      <c r="R194" s="102"/>
      <c r="S194" s="102"/>
      <c r="T194" s="102"/>
      <c r="U194" s="102"/>
      <c r="V194" s="134"/>
    </row>
    <row r="195" spans="1:22" ht="18" customHeight="1" x14ac:dyDescent="0.25">
      <c r="A195" s="135" t="s">
        <v>115</v>
      </c>
      <c r="B195" s="136"/>
      <c r="C195" s="136"/>
      <c r="D195" s="99"/>
      <c r="E195" s="69" t="s">
        <v>166</v>
      </c>
      <c r="F195" s="70" t="s">
        <v>510</v>
      </c>
      <c r="G195" s="70" t="s">
        <v>106</v>
      </c>
      <c r="H195" s="71">
        <v>1</v>
      </c>
      <c r="I195" s="71">
        <f t="shared" ref="I195:I237" si="3">235/H195</f>
        <v>235</v>
      </c>
      <c r="J195" s="100"/>
      <c r="K195" s="102"/>
      <c r="L195" s="102"/>
      <c r="M195" s="102"/>
      <c r="N195" s="102"/>
      <c r="O195" s="102"/>
      <c r="P195" s="102"/>
      <c r="Q195" s="114" t="s">
        <v>81</v>
      </c>
      <c r="R195" s="102"/>
      <c r="S195" s="102"/>
      <c r="T195" s="102"/>
      <c r="U195" s="102"/>
      <c r="V195" s="134"/>
    </row>
    <row r="196" spans="1:22" ht="18" customHeight="1" x14ac:dyDescent="0.25">
      <c r="A196" s="126" t="s">
        <v>16</v>
      </c>
      <c r="B196" s="126" t="s">
        <v>6</v>
      </c>
      <c r="C196" s="126" t="s">
        <v>461</v>
      </c>
      <c r="D196" s="99"/>
      <c r="E196" s="75" t="s">
        <v>52</v>
      </c>
      <c r="F196" s="74" t="s">
        <v>53</v>
      </c>
      <c r="G196" s="70" t="s">
        <v>97</v>
      </c>
      <c r="H196" s="71">
        <v>1</v>
      </c>
      <c r="I196" s="71">
        <f t="shared" si="3"/>
        <v>235</v>
      </c>
      <c r="J196" s="100"/>
      <c r="K196" s="102"/>
      <c r="L196" s="102"/>
      <c r="M196" s="102"/>
      <c r="N196" s="102"/>
      <c r="O196" s="102"/>
      <c r="P196" s="102"/>
      <c r="Q196" s="113" t="s">
        <v>247</v>
      </c>
      <c r="R196" s="102"/>
      <c r="S196" s="102"/>
      <c r="T196" s="102"/>
      <c r="U196" s="102"/>
      <c r="V196" s="134"/>
    </row>
    <row r="197" spans="1:22" ht="18" customHeight="1" x14ac:dyDescent="0.25">
      <c r="A197" s="69" t="s">
        <v>173</v>
      </c>
      <c r="B197" s="74" t="s">
        <v>174</v>
      </c>
      <c r="C197" s="71">
        <v>1</v>
      </c>
      <c r="D197" s="99"/>
      <c r="E197" s="75" t="s">
        <v>52</v>
      </c>
      <c r="F197" s="70" t="s">
        <v>53</v>
      </c>
      <c r="G197" s="74" t="s">
        <v>286</v>
      </c>
      <c r="H197" s="71">
        <v>13</v>
      </c>
      <c r="I197" s="71">
        <f t="shared" si="3"/>
        <v>18.076923076923077</v>
      </c>
      <c r="J197" s="100"/>
      <c r="K197" s="102"/>
      <c r="L197" s="102"/>
      <c r="M197" s="102"/>
      <c r="N197" s="102"/>
      <c r="O197" s="102"/>
      <c r="P197" s="102"/>
      <c r="Q197" s="114" t="s">
        <v>97</v>
      </c>
      <c r="R197" s="102"/>
      <c r="S197" s="102"/>
      <c r="T197" s="102"/>
      <c r="U197" s="102"/>
      <c r="V197" s="134"/>
    </row>
    <row r="198" spans="1:22" ht="18" customHeight="1" x14ac:dyDescent="0.25">
      <c r="A198" s="69" t="s">
        <v>193</v>
      </c>
      <c r="B198" s="74" t="s">
        <v>194</v>
      </c>
      <c r="C198" s="71">
        <v>2</v>
      </c>
      <c r="D198" s="99"/>
      <c r="E198" s="69" t="s">
        <v>52</v>
      </c>
      <c r="F198" s="74" t="s">
        <v>53</v>
      </c>
      <c r="G198" s="70" t="s">
        <v>106</v>
      </c>
      <c r="H198" s="71">
        <v>3</v>
      </c>
      <c r="I198" s="71">
        <f t="shared" si="3"/>
        <v>78.333333333333329</v>
      </c>
      <c r="J198" s="100"/>
      <c r="K198" s="102"/>
      <c r="L198" s="102"/>
      <c r="M198" s="102"/>
      <c r="N198" s="102"/>
      <c r="O198" s="102"/>
      <c r="P198" s="102"/>
      <c r="Q198" s="114" t="s">
        <v>286</v>
      </c>
      <c r="R198" s="102"/>
      <c r="S198" s="102"/>
      <c r="T198" s="102"/>
      <c r="U198" s="102"/>
      <c r="V198" s="134"/>
    </row>
    <row r="199" spans="1:22" ht="18" customHeight="1" x14ac:dyDescent="0.25">
      <c r="A199" s="69" t="s">
        <v>70</v>
      </c>
      <c r="B199" s="74" t="s">
        <v>71</v>
      </c>
      <c r="C199" s="71">
        <v>3</v>
      </c>
      <c r="D199" s="99"/>
      <c r="E199" s="69" t="s">
        <v>52</v>
      </c>
      <c r="F199" s="70" t="s">
        <v>53</v>
      </c>
      <c r="G199" s="74" t="s">
        <v>314</v>
      </c>
      <c r="H199" s="77">
        <v>4</v>
      </c>
      <c r="I199" s="71">
        <f t="shared" si="3"/>
        <v>58.75</v>
      </c>
      <c r="J199" s="100"/>
      <c r="K199" s="102"/>
      <c r="L199" s="102"/>
      <c r="M199" s="102"/>
      <c r="N199" s="102"/>
      <c r="O199" s="102"/>
      <c r="P199" s="102"/>
      <c r="Q199" s="114" t="s">
        <v>115</v>
      </c>
      <c r="R199" s="102"/>
      <c r="S199" s="102"/>
      <c r="T199" s="102"/>
      <c r="U199" s="102"/>
      <c r="V199" s="134"/>
    </row>
    <row r="200" spans="1:22" ht="18" customHeight="1" x14ac:dyDescent="0.25">
      <c r="A200" s="70" t="s">
        <v>73</v>
      </c>
      <c r="B200" s="74" t="s">
        <v>74</v>
      </c>
      <c r="C200" s="71">
        <v>4</v>
      </c>
      <c r="D200" s="99"/>
      <c r="E200" s="69" t="s">
        <v>52</v>
      </c>
      <c r="F200" s="74" t="s">
        <v>53</v>
      </c>
      <c r="G200" s="74" t="s">
        <v>470</v>
      </c>
      <c r="H200" s="71">
        <v>3</v>
      </c>
      <c r="I200" s="71">
        <f t="shared" si="3"/>
        <v>78.333333333333329</v>
      </c>
      <c r="J200" s="100"/>
      <c r="K200" s="102"/>
      <c r="L200" s="102"/>
      <c r="M200" s="102"/>
      <c r="N200" s="102"/>
      <c r="O200" s="102"/>
      <c r="P200" s="102"/>
      <c r="Q200" s="113" t="s">
        <v>185</v>
      </c>
      <c r="R200" s="102"/>
      <c r="S200" s="102"/>
      <c r="T200" s="102"/>
      <c r="U200" s="102"/>
      <c r="V200" s="134"/>
    </row>
    <row r="201" spans="1:22" ht="18" customHeight="1" x14ac:dyDescent="0.25">
      <c r="A201" s="69" t="s">
        <v>37</v>
      </c>
      <c r="B201" s="74" t="s">
        <v>38</v>
      </c>
      <c r="C201" s="71">
        <v>5</v>
      </c>
      <c r="D201" s="99"/>
      <c r="E201" s="75" t="s">
        <v>309</v>
      </c>
      <c r="F201" s="70" t="s">
        <v>310</v>
      </c>
      <c r="G201" s="74" t="s">
        <v>355</v>
      </c>
      <c r="H201" s="71">
        <v>14</v>
      </c>
      <c r="I201" s="71">
        <f t="shared" si="3"/>
        <v>16.785714285714285</v>
      </c>
      <c r="J201" s="100"/>
      <c r="K201" s="102"/>
      <c r="L201" s="102"/>
      <c r="M201" s="102"/>
      <c r="N201" s="102"/>
      <c r="O201" s="102"/>
      <c r="P201" s="102"/>
      <c r="Q201" s="114" t="s">
        <v>125</v>
      </c>
      <c r="R201" s="102"/>
      <c r="S201" s="102"/>
      <c r="T201" s="102"/>
      <c r="U201" s="102"/>
      <c r="V201" s="134"/>
    </row>
    <row r="202" spans="1:22" ht="18" customHeight="1" x14ac:dyDescent="0.25">
      <c r="A202" s="69" t="s">
        <v>34</v>
      </c>
      <c r="B202" s="74" t="s">
        <v>535</v>
      </c>
      <c r="C202" s="71">
        <v>6</v>
      </c>
      <c r="D202" s="99"/>
      <c r="E202" s="69" t="s">
        <v>309</v>
      </c>
      <c r="F202" s="70" t="s">
        <v>310</v>
      </c>
      <c r="G202" s="70" t="s">
        <v>106</v>
      </c>
      <c r="H202" s="71">
        <v>13</v>
      </c>
      <c r="I202" s="71">
        <f t="shared" si="3"/>
        <v>18.076923076923077</v>
      </c>
      <c r="J202" s="100"/>
      <c r="K202" s="102"/>
      <c r="L202" s="102"/>
      <c r="M202" s="102"/>
      <c r="N202" s="102"/>
      <c r="O202" s="102"/>
      <c r="P202" s="102"/>
      <c r="Q202" s="114" t="s">
        <v>115</v>
      </c>
      <c r="R202" s="102"/>
      <c r="S202" s="102"/>
      <c r="T202" s="102"/>
      <c r="U202" s="102"/>
      <c r="V202" s="134"/>
    </row>
    <row r="203" spans="1:22" ht="18" customHeight="1" x14ac:dyDescent="0.25">
      <c r="A203" s="70" t="s">
        <v>320</v>
      </c>
      <c r="B203" s="74" t="s">
        <v>321</v>
      </c>
      <c r="C203" s="71">
        <v>7</v>
      </c>
      <c r="D203" s="99"/>
      <c r="E203" s="75" t="s">
        <v>31</v>
      </c>
      <c r="F203" s="70" t="s">
        <v>482</v>
      </c>
      <c r="G203" s="70" t="s">
        <v>97</v>
      </c>
      <c r="H203" s="71">
        <v>2</v>
      </c>
      <c r="I203" s="71">
        <f t="shared" si="3"/>
        <v>117.5</v>
      </c>
      <c r="J203" s="100"/>
      <c r="K203" s="102"/>
      <c r="L203" s="102"/>
      <c r="M203" s="102"/>
      <c r="N203" s="102"/>
      <c r="O203" s="102"/>
      <c r="P203" s="102"/>
      <c r="Q203" s="113" t="s">
        <v>312</v>
      </c>
      <c r="R203" s="102"/>
      <c r="S203" s="102"/>
      <c r="T203" s="102"/>
      <c r="U203" s="102"/>
      <c r="V203" s="134"/>
    </row>
    <row r="204" spans="1:22" ht="18" customHeight="1" x14ac:dyDescent="0.25">
      <c r="A204" s="69" t="s">
        <v>331</v>
      </c>
      <c r="B204" s="74" t="s">
        <v>332</v>
      </c>
      <c r="C204" s="71">
        <v>8</v>
      </c>
      <c r="D204" s="99"/>
      <c r="E204" s="69" t="s">
        <v>31</v>
      </c>
      <c r="F204" s="70" t="s">
        <v>482</v>
      </c>
      <c r="G204" s="70" t="s">
        <v>106</v>
      </c>
      <c r="H204" s="71">
        <v>17</v>
      </c>
      <c r="I204" s="71">
        <f t="shared" si="3"/>
        <v>13.823529411764707</v>
      </c>
      <c r="J204" s="100"/>
      <c r="K204" s="102"/>
      <c r="L204" s="102"/>
      <c r="M204" s="102"/>
      <c r="N204" s="102"/>
      <c r="O204" s="102"/>
      <c r="P204" s="102"/>
      <c r="Q204" s="114" t="s">
        <v>314</v>
      </c>
      <c r="R204" s="102"/>
      <c r="S204" s="102"/>
      <c r="T204" s="102"/>
      <c r="U204" s="102"/>
      <c r="V204" s="134"/>
    </row>
    <row r="205" spans="1:22" ht="18" customHeight="1" x14ac:dyDescent="0.25">
      <c r="A205" s="69" t="s">
        <v>269</v>
      </c>
      <c r="B205" s="74" t="s">
        <v>270</v>
      </c>
      <c r="C205" s="71">
        <v>9</v>
      </c>
      <c r="D205" s="99"/>
      <c r="E205" s="69" t="s">
        <v>31</v>
      </c>
      <c r="F205" s="70" t="s">
        <v>482</v>
      </c>
      <c r="G205" s="74" t="s">
        <v>314</v>
      </c>
      <c r="H205" s="77">
        <v>3</v>
      </c>
      <c r="I205" s="71">
        <f t="shared" si="3"/>
        <v>78.333333333333329</v>
      </c>
      <c r="J205" s="100"/>
      <c r="K205" s="102"/>
      <c r="L205" s="102"/>
      <c r="M205" s="102"/>
      <c r="N205" s="102"/>
      <c r="O205" s="102"/>
      <c r="P205" s="102"/>
      <c r="Q205" s="113" t="s">
        <v>435</v>
      </c>
      <c r="R205" s="102"/>
      <c r="S205" s="102"/>
      <c r="T205" s="102"/>
      <c r="U205" s="102"/>
      <c r="V205" s="134"/>
    </row>
    <row r="206" spans="1:22" ht="18" customHeight="1" x14ac:dyDescent="0.25">
      <c r="A206" s="69" t="s">
        <v>160</v>
      </c>
      <c r="B206" s="74" t="s">
        <v>161</v>
      </c>
      <c r="C206" s="71">
        <v>10</v>
      </c>
      <c r="D206" s="99"/>
      <c r="E206" s="69" t="s">
        <v>339</v>
      </c>
      <c r="F206" s="70" t="s">
        <v>340</v>
      </c>
      <c r="G206" s="74" t="s">
        <v>125</v>
      </c>
      <c r="H206" s="71">
        <v>16</v>
      </c>
      <c r="I206" s="71">
        <f t="shared" si="3"/>
        <v>14.6875</v>
      </c>
      <c r="J206" s="100"/>
      <c r="K206" s="102"/>
      <c r="L206" s="102"/>
      <c r="M206" s="102"/>
      <c r="N206" s="102"/>
      <c r="O206" s="102"/>
      <c r="P206" s="102"/>
      <c r="Q206" s="114" t="s">
        <v>355</v>
      </c>
      <c r="R206" s="102"/>
      <c r="S206" s="102"/>
      <c r="T206" s="102"/>
      <c r="U206" s="102"/>
      <c r="V206" s="134"/>
    </row>
    <row r="207" spans="1:22" ht="18" customHeight="1" x14ac:dyDescent="0.25">
      <c r="A207" s="69" t="s">
        <v>394</v>
      </c>
      <c r="B207" s="74" t="s">
        <v>395</v>
      </c>
      <c r="C207" s="71">
        <v>11</v>
      </c>
      <c r="D207" s="99"/>
      <c r="E207" s="75" t="s">
        <v>339</v>
      </c>
      <c r="F207" s="70" t="s">
        <v>340</v>
      </c>
      <c r="G207" s="74" t="s">
        <v>286</v>
      </c>
      <c r="H207" s="71">
        <v>17</v>
      </c>
      <c r="I207" s="71">
        <f t="shared" si="3"/>
        <v>13.823529411764707</v>
      </c>
      <c r="J207" s="100"/>
      <c r="K207" s="102"/>
      <c r="L207" s="102"/>
      <c r="M207" s="102"/>
      <c r="N207" s="102"/>
      <c r="O207" s="102"/>
      <c r="P207" s="102"/>
      <c r="Q207" s="113" t="s">
        <v>427</v>
      </c>
      <c r="R207" s="102"/>
      <c r="S207" s="102"/>
      <c r="T207" s="102"/>
      <c r="U207" s="102"/>
      <c r="V207" s="134"/>
    </row>
    <row r="208" spans="1:22" ht="18" customHeight="1" x14ac:dyDescent="0.25">
      <c r="A208" s="69" t="s">
        <v>185</v>
      </c>
      <c r="B208" s="74" t="s">
        <v>186</v>
      </c>
      <c r="C208" s="71">
        <v>12</v>
      </c>
      <c r="D208" s="99"/>
      <c r="E208" s="69" t="s">
        <v>324</v>
      </c>
      <c r="F208" s="70" t="s">
        <v>325</v>
      </c>
      <c r="G208" s="74" t="s">
        <v>125</v>
      </c>
      <c r="H208" s="71">
        <v>15</v>
      </c>
      <c r="I208" s="71">
        <f t="shared" si="3"/>
        <v>15.666666666666666</v>
      </c>
      <c r="J208" s="100"/>
      <c r="K208" s="102"/>
      <c r="L208" s="102"/>
      <c r="M208" s="102"/>
      <c r="N208" s="102"/>
      <c r="O208" s="102"/>
      <c r="P208" s="102"/>
      <c r="Q208" s="114" t="s">
        <v>355</v>
      </c>
      <c r="R208" s="102"/>
      <c r="S208" s="102"/>
      <c r="T208" s="102"/>
      <c r="U208" s="102"/>
      <c r="V208" s="134"/>
    </row>
    <row r="209" spans="1:22" ht="18" customHeight="1" x14ac:dyDescent="0.25">
      <c r="A209" s="69" t="s">
        <v>247</v>
      </c>
      <c r="B209" s="74" t="s">
        <v>248</v>
      </c>
      <c r="C209" s="71">
        <v>13</v>
      </c>
      <c r="D209" s="99"/>
      <c r="E209" s="69" t="s">
        <v>324</v>
      </c>
      <c r="F209" s="70" t="s">
        <v>325</v>
      </c>
      <c r="G209" s="70" t="s">
        <v>199</v>
      </c>
      <c r="H209" s="71">
        <v>14</v>
      </c>
      <c r="I209" s="71">
        <f t="shared" si="3"/>
        <v>16.785714285714285</v>
      </c>
      <c r="J209" s="100"/>
      <c r="K209" s="102"/>
      <c r="L209" s="102"/>
      <c r="M209" s="102"/>
      <c r="N209" s="102"/>
      <c r="O209" s="102"/>
      <c r="P209" s="102"/>
      <c r="Q209" s="113" t="s">
        <v>351</v>
      </c>
      <c r="R209" s="102"/>
      <c r="S209" s="102"/>
      <c r="T209" s="102"/>
      <c r="U209" s="102"/>
      <c r="V209" s="134"/>
    </row>
    <row r="210" spans="1:22" ht="18" customHeight="1" x14ac:dyDescent="0.25">
      <c r="A210" s="69" t="s">
        <v>424</v>
      </c>
      <c r="B210" s="74" t="s">
        <v>425</v>
      </c>
      <c r="C210" s="71">
        <v>14</v>
      </c>
      <c r="D210" s="99"/>
      <c r="E210" s="69" t="s">
        <v>394</v>
      </c>
      <c r="F210" s="74" t="s">
        <v>395</v>
      </c>
      <c r="G210" s="70" t="s">
        <v>115</v>
      </c>
      <c r="H210" s="71">
        <v>11</v>
      </c>
      <c r="I210" s="71">
        <f t="shared" si="3"/>
        <v>21.363636363636363</v>
      </c>
      <c r="J210" s="100"/>
      <c r="K210" s="102"/>
      <c r="L210" s="102"/>
      <c r="M210" s="102"/>
      <c r="N210" s="102"/>
      <c r="O210" s="102"/>
      <c r="P210" s="102"/>
      <c r="Q210" s="114" t="s">
        <v>286</v>
      </c>
      <c r="R210" s="102"/>
      <c r="S210" s="102"/>
      <c r="T210" s="102"/>
      <c r="U210" s="102"/>
      <c r="V210" s="134"/>
    </row>
    <row r="211" spans="1:22" ht="18" customHeight="1" x14ac:dyDescent="0.25">
      <c r="A211" s="69" t="s">
        <v>431</v>
      </c>
      <c r="B211" s="74" t="s">
        <v>432</v>
      </c>
      <c r="C211" s="71">
        <v>15</v>
      </c>
      <c r="D211" s="99"/>
      <c r="E211" s="75" t="s">
        <v>222</v>
      </c>
      <c r="F211" s="74" t="s">
        <v>223</v>
      </c>
      <c r="G211" s="70" t="s">
        <v>97</v>
      </c>
      <c r="H211" s="71">
        <v>4</v>
      </c>
      <c r="I211" s="71">
        <f t="shared" si="3"/>
        <v>58.75</v>
      </c>
      <c r="J211" s="100"/>
      <c r="K211" s="102"/>
      <c r="L211" s="102"/>
      <c r="M211" s="102"/>
      <c r="N211" s="102"/>
      <c r="O211" s="102"/>
      <c r="P211" s="102"/>
      <c r="Q211" s="113" t="s">
        <v>315</v>
      </c>
      <c r="R211" s="102"/>
      <c r="S211" s="102"/>
      <c r="T211" s="102"/>
      <c r="U211" s="102"/>
      <c r="V211" s="134"/>
    </row>
    <row r="212" spans="1:22" ht="18" customHeight="1" x14ac:dyDescent="0.25">
      <c r="A212" s="69" t="s">
        <v>207</v>
      </c>
      <c r="B212" s="74" t="s">
        <v>208</v>
      </c>
      <c r="C212" s="71">
        <v>16</v>
      </c>
      <c r="D212" s="99"/>
      <c r="E212" s="75" t="s">
        <v>222</v>
      </c>
      <c r="F212" s="74" t="s">
        <v>543</v>
      </c>
      <c r="G212" s="74" t="s">
        <v>470</v>
      </c>
      <c r="H212" s="71">
        <v>9</v>
      </c>
      <c r="I212" s="71">
        <f t="shared" si="3"/>
        <v>26.111111111111111</v>
      </c>
      <c r="J212" s="100"/>
      <c r="K212" s="102"/>
      <c r="L212" s="102"/>
      <c r="M212" s="102"/>
      <c r="N212" s="102"/>
      <c r="O212" s="102"/>
      <c r="P212" s="102"/>
      <c r="Q212" s="114" t="s">
        <v>242</v>
      </c>
      <c r="R212" s="102"/>
      <c r="S212" s="102"/>
      <c r="T212" s="102"/>
      <c r="U212" s="102"/>
      <c r="V212" s="134"/>
    </row>
    <row r="213" spans="1:22" ht="18" customHeight="1" x14ac:dyDescent="0.25">
      <c r="A213" s="69" t="s">
        <v>257</v>
      </c>
      <c r="B213" s="74" t="s">
        <v>504</v>
      </c>
      <c r="C213" s="71">
        <v>17</v>
      </c>
      <c r="D213" s="99"/>
      <c r="E213" s="69" t="s">
        <v>322</v>
      </c>
      <c r="F213" s="74" t="s">
        <v>323</v>
      </c>
      <c r="G213" s="71" t="s">
        <v>87</v>
      </c>
      <c r="H213" s="71">
        <v>7</v>
      </c>
      <c r="I213" s="71">
        <f t="shared" si="3"/>
        <v>33.571428571428569</v>
      </c>
      <c r="J213" s="100"/>
      <c r="K213" s="102"/>
      <c r="L213" s="102"/>
      <c r="M213" s="102"/>
      <c r="N213" s="102"/>
      <c r="O213" s="102"/>
      <c r="P213" s="102"/>
      <c r="Q213" s="113" t="s">
        <v>282</v>
      </c>
      <c r="R213" s="102"/>
      <c r="S213" s="102"/>
      <c r="T213" s="102"/>
      <c r="U213" s="102"/>
      <c r="V213" s="134"/>
    </row>
    <row r="214" spans="1:22" ht="18" customHeight="1" x14ac:dyDescent="0.25">
      <c r="A214" s="69" t="s">
        <v>278</v>
      </c>
      <c r="B214" s="74" t="s">
        <v>279</v>
      </c>
      <c r="C214" s="71">
        <v>18</v>
      </c>
      <c r="D214" s="99"/>
      <c r="E214" s="75" t="s">
        <v>179</v>
      </c>
      <c r="F214" s="74" t="s">
        <v>180</v>
      </c>
      <c r="G214" s="70" t="s">
        <v>97</v>
      </c>
      <c r="H214" s="71">
        <v>17</v>
      </c>
      <c r="I214" s="71">
        <f t="shared" si="3"/>
        <v>13.823529411764707</v>
      </c>
      <c r="J214" s="100"/>
      <c r="K214" s="102"/>
      <c r="L214" s="102"/>
      <c r="M214" s="102"/>
      <c r="N214" s="102"/>
      <c r="O214" s="102"/>
      <c r="P214" s="102"/>
      <c r="Q214" s="114" t="s">
        <v>242</v>
      </c>
      <c r="R214" s="102"/>
      <c r="S214" s="102"/>
      <c r="T214" s="102"/>
      <c r="U214" s="102"/>
      <c r="V214" s="134"/>
    </row>
    <row r="215" spans="1:22" ht="18" customHeight="1" x14ac:dyDescent="0.25">
      <c r="A215" s="69" t="s">
        <v>348</v>
      </c>
      <c r="B215" s="74" t="s">
        <v>349</v>
      </c>
      <c r="C215" s="71">
        <v>19</v>
      </c>
      <c r="D215" s="99"/>
      <c r="E215" s="69" t="s">
        <v>179</v>
      </c>
      <c r="F215" s="75" t="s">
        <v>180</v>
      </c>
      <c r="G215" s="74" t="s">
        <v>125</v>
      </c>
      <c r="H215" s="71">
        <v>9</v>
      </c>
      <c r="I215" s="71">
        <f t="shared" si="3"/>
        <v>26.111111111111111</v>
      </c>
      <c r="J215" s="100"/>
      <c r="K215" s="102"/>
      <c r="L215" s="102"/>
      <c r="M215" s="102"/>
      <c r="N215" s="102"/>
      <c r="O215" s="102"/>
      <c r="P215" s="102"/>
      <c r="Q215" s="113" t="s">
        <v>447</v>
      </c>
      <c r="R215" s="102"/>
      <c r="S215" s="102"/>
      <c r="T215" s="102"/>
      <c r="U215" s="102"/>
      <c r="V215" s="134"/>
    </row>
    <row r="216" spans="1:22" ht="18" customHeight="1" x14ac:dyDescent="0.25">
      <c r="A216" s="69" t="s">
        <v>449</v>
      </c>
      <c r="B216" s="74" t="s">
        <v>450</v>
      </c>
      <c r="C216" s="71">
        <v>20</v>
      </c>
      <c r="D216" s="99"/>
      <c r="E216" s="69" t="s">
        <v>179</v>
      </c>
      <c r="F216" s="70" t="s">
        <v>180</v>
      </c>
      <c r="G216" s="70" t="s">
        <v>199</v>
      </c>
      <c r="H216" s="71">
        <v>7</v>
      </c>
      <c r="I216" s="71">
        <f t="shared" si="3"/>
        <v>33.571428571428569</v>
      </c>
      <c r="J216" s="100"/>
      <c r="K216" s="102"/>
      <c r="L216" s="102"/>
      <c r="M216" s="102"/>
      <c r="N216" s="102"/>
      <c r="O216" s="102"/>
      <c r="P216" s="102"/>
      <c r="Q216" s="114" t="s">
        <v>286</v>
      </c>
      <c r="R216" s="102"/>
      <c r="S216" s="102"/>
      <c r="T216" s="102"/>
      <c r="U216" s="102"/>
      <c r="V216" s="134"/>
    </row>
    <row r="217" spans="1:22" ht="18" customHeight="1" x14ac:dyDescent="0.25">
      <c r="A217" s="121"/>
      <c r="B217" s="122"/>
      <c r="C217" s="122"/>
      <c r="D217" s="119"/>
      <c r="E217" s="75" t="s">
        <v>179</v>
      </c>
      <c r="F217" s="70" t="s">
        <v>180</v>
      </c>
      <c r="G217" s="74" t="s">
        <v>286</v>
      </c>
      <c r="H217" s="71">
        <v>2</v>
      </c>
      <c r="I217" s="71">
        <f t="shared" si="3"/>
        <v>117.5</v>
      </c>
      <c r="J217" s="100"/>
      <c r="K217" s="102"/>
      <c r="L217" s="102"/>
      <c r="M217" s="102"/>
      <c r="N217" s="102"/>
      <c r="O217" s="102"/>
      <c r="P217" s="102"/>
      <c r="Q217" s="113" t="s">
        <v>244</v>
      </c>
      <c r="R217" s="102"/>
      <c r="S217" s="102"/>
      <c r="T217" s="102"/>
      <c r="U217" s="102"/>
      <c r="V217" s="134"/>
    </row>
    <row r="218" spans="1:22" ht="18" customHeight="1" x14ac:dyDescent="0.25">
      <c r="A218" s="92" t="s">
        <v>314</v>
      </c>
      <c r="B218" s="93"/>
      <c r="C218" s="93"/>
      <c r="D218" s="119"/>
      <c r="E218" s="69" t="s">
        <v>179</v>
      </c>
      <c r="F218" s="70" t="s">
        <v>180</v>
      </c>
      <c r="G218" s="74" t="s">
        <v>314</v>
      </c>
      <c r="H218" s="77">
        <v>10</v>
      </c>
      <c r="I218" s="71">
        <f t="shared" si="3"/>
        <v>23.5</v>
      </c>
      <c r="J218" s="100"/>
      <c r="K218" s="102"/>
      <c r="L218" s="102"/>
      <c r="M218" s="102"/>
      <c r="N218" s="102"/>
      <c r="O218" s="102"/>
      <c r="P218" s="102"/>
      <c r="Q218" s="114" t="s">
        <v>355</v>
      </c>
      <c r="R218" s="102"/>
      <c r="S218" s="102"/>
      <c r="T218" s="102"/>
      <c r="U218" s="102"/>
      <c r="V218" s="134"/>
    </row>
    <row r="219" spans="1:22" ht="18" customHeight="1" x14ac:dyDescent="0.25">
      <c r="A219" s="120" t="s">
        <v>16</v>
      </c>
      <c r="B219" s="67" t="s">
        <v>6</v>
      </c>
      <c r="C219" s="67" t="s">
        <v>461</v>
      </c>
      <c r="D219" s="99"/>
      <c r="E219" s="69" t="s">
        <v>408</v>
      </c>
      <c r="F219" s="70" t="s">
        <v>409</v>
      </c>
      <c r="G219" s="70" t="s">
        <v>199</v>
      </c>
      <c r="H219" s="71">
        <v>13</v>
      </c>
      <c r="I219" s="71">
        <f t="shared" si="3"/>
        <v>18.076923076923077</v>
      </c>
      <c r="J219" s="100"/>
      <c r="K219" s="102"/>
      <c r="L219" s="102"/>
      <c r="M219" s="102"/>
      <c r="N219" s="102"/>
      <c r="O219" s="102"/>
      <c r="P219" s="102"/>
      <c r="Q219" s="114" t="s">
        <v>470</v>
      </c>
      <c r="R219" s="102"/>
      <c r="S219" s="102"/>
      <c r="T219" s="102"/>
      <c r="U219" s="102"/>
      <c r="V219" s="134"/>
    </row>
    <row r="220" spans="1:22" ht="18" customHeight="1" x14ac:dyDescent="0.25">
      <c r="A220" s="69" t="s">
        <v>153</v>
      </c>
      <c r="B220" s="70" t="s">
        <v>154</v>
      </c>
      <c r="C220" s="77">
        <v>1</v>
      </c>
      <c r="D220" s="99"/>
      <c r="E220" s="69" t="s">
        <v>360</v>
      </c>
      <c r="F220" s="70" t="s">
        <v>361</v>
      </c>
      <c r="G220" s="71" t="s">
        <v>87</v>
      </c>
      <c r="H220" s="71">
        <v>9</v>
      </c>
      <c r="I220" s="71">
        <f t="shared" si="3"/>
        <v>26.111111111111111</v>
      </c>
      <c r="J220" s="100"/>
      <c r="K220" s="102"/>
      <c r="L220" s="102"/>
      <c r="M220" s="102"/>
      <c r="N220" s="102"/>
      <c r="O220" s="102"/>
      <c r="P220" s="102"/>
      <c r="Q220" s="114" t="s">
        <v>314</v>
      </c>
      <c r="R220" s="102"/>
      <c r="S220" s="102"/>
      <c r="T220" s="102"/>
      <c r="U220" s="102"/>
      <c r="V220" s="134"/>
    </row>
    <row r="221" spans="1:22" ht="18" customHeight="1" x14ac:dyDescent="0.25">
      <c r="A221" s="69" t="s">
        <v>143</v>
      </c>
      <c r="B221" s="70" t="s">
        <v>144</v>
      </c>
      <c r="C221" s="77">
        <v>2</v>
      </c>
      <c r="D221" s="99"/>
      <c r="E221" s="75" t="s">
        <v>345</v>
      </c>
      <c r="F221" s="70" t="s">
        <v>346</v>
      </c>
      <c r="G221" s="74" t="s">
        <v>286</v>
      </c>
      <c r="H221" s="71">
        <v>20</v>
      </c>
      <c r="I221" s="71">
        <f t="shared" si="3"/>
        <v>11.75</v>
      </c>
      <c r="J221" s="100"/>
      <c r="K221" s="102"/>
      <c r="L221" s="102"/>
      <c r="M221" s="102"/>
      <c r="N221" s="102"/>
      <c r="O221" s="102"/>
      <c r="P221" s="102"/>
      <c r="Q221" s="113" t="s">
        <v>449</v>
      </c>
      <c r="R221" s="102"/>
      <c r="S221" s="102"/>
      <c r="T221" s="102"/>
      <c r="U221" s="102"/>
      <c r="V221" s="134"/>
    </row>
    <row r="222" spans="1:22" ht="18" customHeight="1" x14ac:dyDescent="0.25">
      <c r="A222" s="69" t="s">
        <v>31</v>
      </c>
      <c r="B222" s="70" t="s">
        <v>527</v>
      </c>
      <c r="C222" s="77">
        <v>3</v>
      </c>
      <c r="D222" s="99"/>
      <c r="E222" s="69" t="s">
        <v>345</v>
      </c>
      <c r="F222" s="70" t="s">
        <v>516</v>
      </c>
      <c r="G222" s="70" t="s">
        <v>81</v>
      </c>
      <c r="H222" s="71">
        <v>15</v>
      </c>
      <c r="I222" s="71">
        <f t="shared" si="3"/>
        <v>15.666666666666666</v>
      </c>
      <c r="J222" s="100"/>
      <c r="K222" s="102"/>
      <c r="L222" s="102"/>
      <c r="M222" s="102"/>
      <c r="N222" s="102"/>
      <c r="O222" s="102"/>
      <c r="P222" s="102"/>
      <c r="Q222" s="114" t="s">
        <v>115</v>
      </c>
      <c r="R222" s="102"/>
      <c r="S222" s="102"/>
      <c r="T222" s="102"/>
      <c r="U222" s="102"/>
      <c r="V222" s="134"/>
    </row>
    <row r="223" spans="1:22" ht="18" customHeight="1" x14ac:dyDescent="0.25">
      <c r="A223" s="69" t="s">
        <v>52</v>
      </c>
      <c r="B223" s="70" t="s">
        <v>53</v>
      </c>
      <c r="C223" s="77">
        <v>4</v>
      </c>
      <c r="D223" s="99"/>
      <c r="E223" s="75" t="s">
        <v>95</v>
      </c>
      <c r="F223" s="74" t="s">
        <v>96</v>
      </c>
      <c r="G223" s="70" t="s">
        <v>97</v>
      </c>
      <c r="H223" s="71">
        <v>7</v>
      </c>
      <c r="I223" s="71">
        <f t="shared" si="3"/>
        <v>33.571428571428569</v>
      </c>
      <c r="J223" s="100"/>
      <c r="K223" s="102"/>
      <c r="L223" s="102"/>
      <c r="M223" s="102"/>
      <c r="N223" s="102"/>
      <c r="O223" s="102"/>
      <c r="P223" s="102"/>
      <c r="Q223" s="113" t="s">
        <v>317</v>
      </c>
      <c r="R223" s="102"/>
      <c r="S223" s="102"/>
      <c r="T223" s="102"/>
      <c r="U223" s="102"/>
      <c r="V223" s="134"/>
    </row>
    <row r="224" spans="1:22" ht="18" customHeight="1" x14ac:dyDescent="0.25">
      <c r="A224" s="69" t="s">
        <v>25</v>
      </c>
      <c r="B224" s="70" t="s">
        <v>127</v>
      </c>
      <c r="C224" s="77">
        <v>5</v>
      </c>
      <c r="D224" s="99"/>
      <c r="E224" s="69" t="s">
        <v>362</v>
      </c>
      <c r="F224" s="74" t="s">
        <v>363</v>
      </c>
      <c r="G224" s="71" t="s">
        <v>112</v>
      </c>
      <c r="H224" s="71">
        <v>9</v>
      </c>
      <c r="I224" s="71">
        <f t="shared" si="3"/>
        <v>26.111111111111111</v>
      </c>
      <c r="J224" s="100"/>
      <c r="K224" s="102"/>
      <c r="L224" s="102"/>
      <c r="M224" s="102"/>
      <c r="N224" s="102"/>
      <c r="O224" s="102"/>
      <c r="P224" s="102"/>
      <c r="Q224" s="114" t="s">
        <v>125</v>
      </c>
      <c r="R224" s="102"/>
      <c r="S224" s="102"/>
      <c r="T224" s="102"/>
      <c r="U224" s="102"/>
      <c r="V224" s="134"/>
    </row>
    <row r="225" spans="1:22" ht="18" customHeight="1" x14ac:dyDescent="0.25">
      <c r="A225" s="69" t="s">
        <v>175</v>
      </c>
      <c r="B225" s="70" t="s">
        <v>176</v>
      </c>
      <c r="C225" s="77">
        <v>6</v>
      </c>
      <c r="D225" s="99"/>
      <c r="E225" s="88" t="s">
        <v>284</v>
      </c>
      <c r="F225" s="70" t="s">
        <v>285</v>
      </c>
      <c r="G225" s="74" t="s">
        <v>286</v>
      </c>
      <c r="H225" s="71">
        <v>5</v>
      </c>
      <c r="I225" s="71">
        <f t="shared" si="3"/>
        <v>47</v>
      </c>
      <c r="J225" s="100"/>
      <c r="K225" s="102"/>
      <c r="L225" s="102"/>
      <c r="M225" s="102"/>
      <c r="N225" s="102"/>
      <c r="O225" s="102"/>
      <c r="P225" s="102"/>
      <c r="Q225" s="114" t="s">
        <v>81</v>
      </c>
      <c r="R225" s="102"/>
      <c r="S225" s="102"/>
      <c r="T225" s="102"/>
      <c r="U225" s="102"/>
      <c r="V225" s="134"/>
    </row>
    <row r="226" spans="1:22" ht="18" customHeight="1" x14ac:dyDescent="0.25">
      <c r="A226" s="69" t="s">
        <v>312</v>
      </c>
      <c r="B226" s="70" t="s">
        <v>313</v>
      </c>
      <c r="C226" s="77">
        <v>7</v>
      </c>
      <c r="D226" s="99"/>
      <c r="E226" s="71" t="s">
        <v>143</v>
      </c>
      <c r="F226" s="71" t="s">
        <v>144</v>
      </c>
      <c r="G226" s="70" t="s">
        <v>199</v>
      </c>
      <c r="H226" s="71">
        <v>2</v>
      </c>
      <c r="I226" s="71">
        <f t="shared" si="3"/>
        <v>117.5</v>
      </c>
      <c r="J226" s="100"/>
      <c r="K226" s="102"/>
      <c r="L226" s="102"/>
      <c r="M226" s="102"/>
      <c r="N226" s="102"/>
      <c r="O226" s="102"/>
      <c r="P226" s="102"/>
      <c r="Q226" s="113" t="s">
        <v>191</v>
      </c>
      <c r="R226" s="102"/>
      <c r="S226" s="102"/>
      <c r="T226" s="102"/>
      <c r="U226" s="102"/>
      <c r="V226" s="134"/>
    </row>
    <row r="227" spans="1:22" ht="18" customHeight="1" x14ac:dyDescent="0.25">
      <c r="A227" s="69" t="s">
        <v>244</v>
      </c>
      <c r="B227" s="70" t="s">
        <v>245</v>
      </c>
      <c r="C227" s="77">
        <v>8</v>
      </c>
      <c r="D227" s="99"/>
      <c r="E227" s="69" t="s">
        <v>143</v>
      </c>
      <c r="F227" s="70" t="s">
        <v>144</v>
      </c>
      <c r="G227" s="74" t="s">
        <v>314</v>
      </c>
      <c r="H227" s="77">
        <v>2</v>
      </c>
      <c r="I227" s="71">
        <f t="shared" si="3"/>
        <v>117.5</v>
      </c>
      <c r="J227" s="100"/>
      <c r="K227" s="102"/>
      <c r="L227" s="102"/>
      <c r="M227" s="102"/>
      <c r="N227" s="102"/>
      <c r="O227" s="102"/>
      <c r="P227" s="102"/>
      <c r="Q227" s="114" t="s">
        <v>106</v>
      </c>
      <c r="R227" s="102"/>
      <c r="S227" s="102"/>
      <c r="T227" s="102"/>
      <c r="U227" s="102"/>
      <c r="V227" s="134"/>
    </row>
    <row r="228" spans="1:22" ht="18" customHeight="1" x14ac:dyDescent="0.25">
      <c r="A228" s="69" t="s">
        <v>358</v>
      </c>
      <c r="B228" s="70" t="s">
        <v>359</v>
      </c>
      <c r="C228" s="77">
        <v>9</v>
      </c>
      <c r="D228" s="99"/>
      <c r="E228" s="69" t="s">
        <v>143</v>
      </c>
      <c r="F228" s="74" t="s">
        <v>144</v>
      </c>
      <c r="G228" s="74" t="s">
        <v>470</v>
      </c>
      <c r="H228" s="71">
        <v>2</v>
      </c>
      <c r="I228" s="71">
        <f t="shared" si="3"/>
        <v>117.5</v>
      </c>
      <c r="J228" s="100"/>
      <c r="K228" s="102"/>
      <c r="L228" s="102"/>
      <c r="M228" s="102"/>
      <c r="N228" s="102"/>
      <c r="O228" s="102"/>
      <c r="P228" s="102"/>
      <c r="Q228" s="113" t="s">
        <v>404</v>
      </c>
      <c r="R228" s="102"/>
      <c r="S228" s="102"/>
      <c r="T228" s="102"/>
      <c r="U228" s="102"/>
      <c r="V228" s="134"/>
    </row>
    <row r="229" spans="1:22" ht="18" customHeight="1" x14ac:dyDescent="0.25">
      <c r="A229" s="69" t="s">
        <v>179</v>
      </c>
      <c r="B229" s="70" t="s">
        <v>180</v>
      </c>
      <c r="C229" s="77">
        <v>10</v>
      </c>
      <c r="D229" s="99"/>
      <c r="E229" s="69" t="s">
        <v>433</v>
      </c>
      <c r="F229" s="70" t="s">
        <v>434</v>
      </c>
      <c r="G229" s="74" t="s">
        <v>314</v>
      </c>
      <c r="H229" s="77">
        <v>15</v>
      </c>
      <c r="I229" s="71">
        <f t="shared" si="3"/>
        <v>15.666666666666666</v>
      </c>
      <c r="J229" s="100"/>
      <c r="K229" s="102"/>
      <c r="L229" s="102"/>
      <c r="M229" s="102"/>
      <c r="N229" s="102"/>
      <c r="O229" s="102"/>
      <c r="P229" s="102"/>
      <c r="Q229" s="114" t="s">
        <v>63</v>
      </c>
      <c r="R229" s="102"/>
      <c r="S229" s="102"/>
      <c r="T229" s="102"/>
      <c r="U229" s="102"/>
      <c r="V229" s="134"/>
    </row>
    <row r="230" spans="1:22" ht="18" customHeight="1" x14ac:dyDescent="0.25">
      <c r="A230" s="69" t="s">
        <v>300</v>
      </c>
      <c r="B230" s="70" t="s">
        <v>301</v>
      </c>
      <c r="C230" s="77">
        <v>11</v>
      </c>
      <c r="D230" s="99"/>
      <c r="E230" s="69" t="s">
        <v>169</v>
      </c>
      <c r="F230" s="70" t="s">
        <v>170</v>
      </c>
      <c r="G230" s="70" t="s">
        <v>199</v>
      </c>
      <c r="H230" s="71">
        <v>1</v>
      </c>
      <c r="I230" s="71">
        <f t="shared" si="3"/>
        <v>235</v>
      </c>
      <c r="J230" s="100"/>
      <c r="K230" s="102"/>
      <c r="L230" s="102"/>
      <c r="M230" s="102"/>
      <c r="N230" s="102"/>
      <c r="O230" s="102"/>
      <c r="P230" s="102"/>
      <c r="Q230" s="113" t="s">
        <v>348</v>
      </c>
      <c r="R230" s="102"/>
      <c r="S230" s="102"/>
      <c r="T230" s="102"/>
      <c r="U230" s="102"/>
      <c r="V230" s="134"/>
    </row>
    <row r="231" spans="1:22" ht="18" customHeight="1" x14ac:dyDescent="0.25">
      <c r="A231" s="69" t="s">
        <v>251</v>
      </c>
      <c r="B231" s="70" t="s">
        <v>252</v>
      </c>
      <c r="C231" s="77">
        <v>12</v>
      </c>
      <c r="D231" s="99"/>
      <c r="E231" s="69" t="s">
        <v>228</v>
      </c>
      <c r="F231" s="75" t="s">
        <v>229</v>
      </c>
      <c r="G231" s="71" t="s">
        <v>112</v>
      </c>
      <c r="H231" s="71">
        <v>3</v>
      </c>
      <c r="I231" s="71">
        <f t="shared" si="3"/>
        <v>78.333333333333329</v>
      </c>
      <c r="J231" s="100"/>
      <c r="K231" s="102"/>
      <c r="L231" s="102"/>
      <c r="M231" s="102"/>
      <c r="N231" s="102"/>
      <c r="O231" s="102"/>
      <c r="P231" s="102"/>
      <c r="Q231" s="114" t="s">
        <v>81</v>
      </c>
      <c r="R231" s="102"/>
      <c r="S231" s="102"/>
      <c r="T231" s="102"/>
      <c r="U231" s="102"/>
      <c r="V231" s="134"/>
    </row>
    <row r="232" spans="1:22" ht="18" customHeight="1" x14ac:dyDescent="0.25">
      <c r="A232" s="69" t="s">
        <v>157</v>
      </c>
      <c r="B232" s="70" t="s">
        <v>544</v>
      </c>
      <c r="C232" s="77">
        <v>13</v>
      </c>
      <c r="D232" s="99"/>
      <c r="E232" s="69" t="s">
        <v>173</v>
      </c>
      <c r="F232" s="74" t="s">
        <v>174</v>
      </c>
      <c r="G232" s="70" t="s">
        <v>115</v>
      </c>
      <c r="H232" s="71">
        <v>1</v>
      </c>
      <c r="I232" s="71">
        <f t="shared" si="3"/>
        <v>235</v>
      </c>
      <c r="J232" s="100"/>
      <c r="K232" s="102"/>
      <c r="L232" s="102"/>
      <c r="M232" s="102"/>
      <c r="N232" s="102"/>
      <c r="O232" s="102"/>
      <c r="P232" s="102"/>
      <c r="Q232" s="114" t="s">
        <v>115</v>
      </c>
      <c r="R232" s="102"/>
      <c r="S232" s="102"/>
      <c r="T232" s="102"/>
      <c r="U232" s="102"/>
      <c r="V232" s="134"/>
    </row>
    <row r="233" spans="1:22" ht="18" customHeight="1" x14ac:dyDescent="0.25">
      <c r="A233" s="69" t="s">
        <v>55</v>
      </c>
      <c r="B233" s="70" t="s">
        <v>56</v>
      </c>
      <c r="C233" s="77">
        <v>14</v>
      </c>
      <c r="D233" s="99"/>
      <c r="E233" s="69" t="s">
        <v>85</v>
      </c>
      <c r="F233" s="74" t="s">
        <v>86</v>
      </c>
      <c r="G233" s="71" t="s">
        <v>87</v>
      </c>
      <c r="H233" s="71">
        <v>3</v>
      </c>
      <c r="I233" s="71">
        <f t="shared" si="3"/>
        <v>78.333333333333329</v>
      </c>
      <c r="J233" s="100"/>
      <c r="K233" s="102"/>
      <c r="L233" s="102"/>
      <c r="M233" s="102"/>
      <c r="N233" s="102"/>
      <c r="O233" s="102"/>
      <c r="P233" s="102"/>
      <c r="Q233" s="113" t="s">
        <v>251</v>
      </c>
      <c r="R233" s="102"/>
      <c r="S233" s="102"/>
      <c r="T233" s="102"/>
      <c r="U233" s="102"/>
      <c r="V233" s="134"/>
    </row>
    <row r="234" spans="1:22" ht="18" customHeight="1" x14ac:dyDescent="0.25">
      <c r="A234" s="69" t="s">
        <v>433</v>
      </c>
      <c r="B234" s="70" t="s">
        <v>434</v>
      </c>
      <c r="C234" s="77">
        <v>15</v>
      </c>
      <c r="D234" s="99"/>
      <c r="E234" s="75" t="s">
        <v>364</v>
      </c>
      <c r="F234" s="74" t="s">
        <v>365</v>
      </c>
      <c r="G234" s="70" t="s">
        <v>97</v>
      </c>
      <c r="H234" s="71">
        <v>9</v>
      </c>
      <c r="I234" s="71">
        <f t="shared" si="3"/>
        <v>26.111111111111111</v>
      </c>
      <c r="J234" s="100"/>
      <c r="K234" s="102"/>
      <c r="L234" s="102"/>
      <c r="M234" s="102"/>
      <c r="N234" s="102"/>
      <c r="O234" s="102"/>
      <c r="P234" s="102"/>
      <c r="Q234" s="114" t="s">
        <v>470</v>
      </c>
      <c r="R234" s="102"/>
      <c r="S234" s="102"/>
      <c r="T234" s="102"/>
      <c r="U234" s="102"/>
      <c r="V234" s="134"/>
    </row>
    <row r="235" spans="1:22" ht="18" customHeight="1" x14ac:dyDescent="0.25">
      <c r="A235" s="69" t="s">
        <v>537</v>
      </c>
      <c r="B235" s="70" t="s">
        <v>10</v>
      </c>
      <c r="C235" s="77">
        <v>16</v>
      </c>
      <c r="D235" s="99"/>
      <c r="E235" s="69" t="s">
        <v>377</v>
      </c>
      <c r="F235" s="74" t="s">
        <v>378</v>
      </c>
      <c r="G235" s="71" t="s">
        <v>112</v>
      </c>
      <c r="H235" s="71">
        <v>10</v>
      </c>
      <c r="I235" s="71">
        <f t="shared" si="3"/>
        <v>23.5</v>
      </c>
      <c r="J235" s="100"/>
      <c r="K235" s="102"/>
      <c r="L235" s="102"/>
      <c r="M235" s="102"/>
      <c r="N235" s="102"/>
      <c r="O235" s="102"/>
      <c r="P235" s="102"/>
      <c r="Q235" s="114" t="s">
        <v>314</v>
      </c>
      <c r="R235" s="102"/>
      <c r="S235" s="102"/>
      <c r="T235" s="102"/>
      <c r="U235" s="102"/>
      <c r="V235" s="134"/>
    </row>
    <row r="236" spans="1:22" ht="18" customHeight="1" x14ac:dyDescent="0.25">
      <c r="A236" s="69" t="s">
        <v>534</v>
      </c>
      <c r="B236" s="70" t="s">
        <v>9</v>
      </c>
      <c r="C236" s="77">
        <v>17</v>
      </c>
      <c r="D236" s="99"/>
      <c r="E236" s="69" t="s">
        <v>254</v>
      </c>
      <c r="F236" s="70" t="s">
        <v>255</v>
      </c>
      <c r="G236" s="70" t="s">
        <v>63</v>
      </c>
      <c r="H236" s="71">
        <v>9</v>
      </c>
      <c r="I236" s="71">
        <f t="shared" si="3"/>
        <v>26.111111111111111</v>
      </c>
      <c r="J236" s="100"/>
      <c r="K236" s="102"/>
      <c r="L236" s="102"/>
      <c r="M236" s="102"/>
      <c r="N236" s="102"/>
      <c r="O236" s="102"/>
      <c r="P236" s="102"/>
      <c r="Q236" s="114" t="s">
        <v>242</v>
      </c>
      <c r="R236" s="102"/>
      <c r="S236" s="102"/>
      <c r="T236" s="102"/>
      <c r="U236" s="102"/>
      <c r="V236" s="134"/>
    </row>
    <row r="237" spans="1:22" ht="18" customHeight="1" x14ac:dyDescent="0.25">
      <c r="A237" s="69" t="s">
        <v>216</v>
      </c>
      <c r="B237" s="70" t="s">
        <v>217</v>
      </c>
      <c r="C237" s="77">
        <v>18</v>
      </c>
      <c r="D237" s="99"/>
      <c r="E237" s="69" t="s">
        <v>254</v>
      </c>
      <c r="F237" s="70" t="s">
        <v>519</v>
      </c>
      <c r="G237" s="70" t="s">
        <v>81</v>
      </c>
      <c r="H237" s="71">
        <v>6</v>
      </c>
      <c r="I237" s="71">
        <f t="shared" si="3"/>
        <v>39.166666666666664</v>
      </c>
      <c r="J237" s="100"/>
      <c r="K237" s="102"/>
      <c r="L237" s="102"/>
      <c r="M237" s="102"/>
      <c r="N237" s="102"/>
      <c r="O237" s="102"/>
      <c r="P237" s="102"/>
      <c r="Q237" s="113" t="s">
        <v>304</v>
      </c>
      <c r="R237" s="102"/>
      <c r="S237" s="102"/>
      <c r="T237" s="102"/>
      <c r="U237" s="102"/>
      <c r="V237" s="134"/>
    </row>
    <row r="238" spans="1:22" ht="18" customHeight="1" x14ac:dyDescent="0.25">
      <c r="A238" s="69" t="s">
        <v>297</v>
      </c>
      <c r="B238" s="70" t="s">
        <v>485</v>
      </c>
      <c r="C238" s="77">
        <v>19</v>
      </c>
      <c r="D238" s="99"/>
      <c r="E238" s="137"/>
      <c r="F238" s="137"/>
      <c r="G238" s="138"/>
      <c r="H238" s="73"/>
      <c r="I238" s="73"/>
      <c r="J238" s="100"/>
      <c r="K238" s="102"/>
      <c r="L238" s="102"/>
      <c r="M238" s="102"/>
      <c r="N238" s="102"/>
      <c r="O238" s="102"/>
      <c r="P238" s="102"/>
      <c r="Q238" s="114" t="s">
        <v>286</v>
      </c>
      <c r="R238" s="102"/>
      <c r="S238" s="102"/>
      <c r="T238" s="102"/>
      <c r="U238" s="102"/>
      <c r="V238" s="134"/>
    </row>
    <row r="239" spans="1:22" ht="18" customHeight="1" x14ac:dyDescent="0.25">
      <c r="A239" s="69" t="s">
        <v>287</v>
      </c>
      <c r="B239" s="70" t="s">
        <v>288</v>
      </c>
      <c r="C239" s="77">
        <v>20</v>
      </c>
      <c r="D239" s="99"/>
      <c r="E239" s="137"/>
      <c r="F239" s="137"/>
      <c r="G239" s="138"/>
      <c r="H239" s="73"/>
      <c r="I239" s="73"/>
      <c r="J239" s="100"/>
      <c r="K239" s="102"/>
      <c r="L239" s="102"/>
      <c r="M239" s="102"/>
      <c r="N239" s="102"/>
      <c r="O239" s="102"/>
      <c r="P239" s="102"/>
      <c r="Q239" s="114" t="s">
        <v>106</v>
      </c>
      <c r="R239" s="102"/>
      <c r="S239" s="102"/>
      <c r="T239" s="102"/>
      <c r="U239" s="102"/>
      <c r="V239" s="134"/>
    </row>
    <row r="240" spans="1:22" ht="18" customHeight="1" x14ac:dyDescent="0.25">
      <c r="A240" s="121"/>
      <c r="B240" s="122"/>
      <c r="C240" s="122"/>
      <c r="D240" s="102"/>
      <c r="E240" s="139"/>
      <c r="F240" s="139"/>
      <c r="G240" s="140"/>
      <c r="H240" s="141"/>
      <c r="I240" s="141"/>
      <c r="J240" s="109"/>
      <c r="K240" s="109"/>
      <c r="L240" s="109"/>
      <c r="M240" s="109"/>
      <c r="N240" s="109"/>
      <c r="O240" s="109"/>
      <c r="P240" s="109"/>
      <c r="Q240" s="113" t="s">
        <v>353</v>
      </c>
      <c r="R240" s="102"/>
      <c r="S240" s="102"/>
      <c r="T240" s="102"/>
      <c r="U240" s="102"/>
      <c r="V240" s="134"/>
    </row>
    <row r="241" spans="1:22" ht="18" customHeight="1" x14ac:dyDescent="0.25">
      <c r="A241" s="123" t="s">
        <v>87</v>
      </c>
      <c r="B241" s="124"/>
      <c r="C241" s="125"/>
      <c r="D241" s="100"/>
      <c r="E241" s="142"/>
      <c r="F241" s="142"/>
      <c r="G241" s="104"/>
      <c r="H241" s="109"/>
      <c r="I241" s="109"/>
      <c r="J241" s="109"/>
      <c r="K241" s="109"/>
      <c r="L241" s="109"/>
      <c r="M241" s="109"/>
      <c r="N241" s="109"/>
      <c r="O241" s="109"/>
      <c r="P241" s="109"/>
      <c r="Q241" s="114" t="s">
        <v>355</v>
      </c>
      <c r="R241" s="102"/>
      <c r="S241" s="102"/>
      <c r="T241" s="102"/>
      <c r="U241" s="102"/>
      <c r="V241" s="134"/>
    </row>
    <row r="242" spans="1:22" ht="18" customHeight="1" x14ac:dyDescent="0.25">
      <c r="A242" s="67" t="s">
        <v>16</v>
      </c>
      <c r="B242" s="67" t="s">
        <v>6</v>
      </c>
      <c r="C242" s="67" t="s">
        <v>461</v>
      </c>
      <c r="D242" s="100"/>
      <c r="E242" s="142"/>
      <c r="F242" s="143"/>
      <c r="G242" s="143"/>
      <c r="H242" s="109"/>
      <c r="I242" s="109"/>
      <c r="J242" s="109"/>
      <c r="K242" s="109"/>
      <c r="L242" s="109"/>
      <c r="M242" s="109"/>
      <c r="N242" s="109"/>
      <c r="O242" s="109"/>
      <c r="P242" s="109"/>
      <c r="Q242" s="113" t="s">
        <v>398</v>
      </c>
      <c r="R242" s="102"/>
      <c r="S242" s="102"/>
      <c r="T242" s="102"/>
      <c r="U242" s="102"/>
      <c r="V242" s="134"/>
    </row>
    <row r="243" spans="1:22" ht="18" customHeight="1" x14ac:dyDescent="0.25">
      <c r="A243" s="69" t="s">
        <v>160</v>
      </c>
      <c r="B243" s="70" t="s">
        <v>161</v>
      </c>
      <c r="C243" s="71">
        <v>1</v>
      </c>
      <c r="D243" s="100"/>
      <c r="E243" s="142"/>
      <c r="F243" s="143"/>
      <c r="G243" s="143"/>
      <c r="H243" s="109"/>
      <c r="I243" s="109"/>
      <c r="J243" s="109"/>
      <c r="K243" s="109"/>
      <c r="L243" s="109"/>
      <c r="M243" s="109"/>
      <c r="N243" s="109"/>
      <c r="O243" s="109"/>
      <c r="P243" s="109"/>
      <c r="Q243" s="114" t="s">
        <v>81</v>
      </c>
      <c r="R243" s="102"/>
      <c r="S243" s="102"/>
      <c r="T243" s="102"/>
      <c r="U243" s="102"/>
      <c r="V243" s="134"/>
    </row>
    <row r="244" spans="1:22" ht="18" customHeight="1" x14ac:dyDescent="0.25">
      <c r="A244" s="69" t="s">
        <v>88</v>
      </c>
      <c r="B244" s="74" t="s">
        <v>89</v>
      </c>
      <c r="C244" s="71">
        <v>2</v>
      </c>
      <c r="D244" s="100"/>
      <c r="E244" s="144"/>
      <c r="F244" s="104"/>
      <c r="G244" s="143"/>
      <c r="H244" s="109"/>
      <c r="I244" s="109"/>
      <c r="J244" s="109"/>
      <c r="K244" s="109"/>
      <c r="L244" s="109"/>
      <c r="M244" s="109"/>
      <c r="N244" s="109"/>
      <c r="O244" s="109"/>
      <c r="P244" s="109"/>
      <c r="Q244" s="113" t="s">
        <v>392</v>
      </c>
      <c r="R244" s="102"/>
      <c r="S244" s="102"/>
      <c r="T244" s="102"/>
      <c r="U244" s="102"/>
      <c r="V244" s="134"/>
    </row>
    <row r="245" spans="1:22" ht="18" customHeight="1" x14ac:dyDescent="0.25">
      <c r="A245" s="69" t="s">
        <v>85</v>
      </c>
      <c r="B245" s="74" t="s">
        <v>86</v>
      </c>
      <c r="C245" s="71">
        <v>3</v>
      </c>
      <c r="D245" s="100"/>
      <c r="E245" s="142"/>
      <c r="F245" s="104"/>
      <c r="G245" s="104"/>
      <c r="H245" s="109"/>
      <c r="I245" s="109"/>
      <c r="J245" s="109"/>
      <c r="K245" s="109"/>
      <c r="L245" s="109"/>
      <c r="M245" s="109"/>
      <c r="N245" s="109"/>
      <c r="O245" s="109"/>
      <c r="P245" s="109"/>
      <c r="Q245" s="114" t="s">
        <v>106</v>
      </c>
      <c r="R245" s="102"/>
      <c r="S245" s="102"/>
      <c r="T245" s="102"/>
      <c r="U245" s="102"/>
      <c r="V245" s="134"/>
    </row>
    <row r="246" spans="1:22" ht="18" customHeight="1" x14ac:dyDescent="0.25">
      <c r="A246" s="69" t="s">
        <v>25</v>
      </c>
      <c r="B246" s="74" t="s">
        <v>127</v>
      </c>
      <c r="C246" s="71">
        <v>4</v>
      </c>
      <c r="D246" s="100"/>
      <c r="E246" s="104"/>
      <c r="F246" s="142"/>
      <c r="G246" s="104"/>
      <c r="H246" s="109"/>
      <c r="I246" s="109"/>
      <c r="J246" s="109"/>
      <c r="K246" s="109"/>
      <c r="L246" s="109"/>
      <c r="M246" s="109"/>
      <c r="N246" s="109"/>
      <c r="O246" s="109"/>
      <c r="P246" s="109"/>
      <c r="Q246" s="113" t="s">
        <v>371</v>
      </c>
      <c r="R246" s="102"/>
      <c r="S246" s="102"/>
      <c r="T246" s="102"/>
      <c r="U246" s="102"/>
      <c r="V246" s="134"/>
    </row>
    <row r="247" spans="1:22" ht="18" customHeight="1" x14ac:dyDescent="0.25">
      <c r="A247" s="69" t="s">
        <v>37</v>
      </c>
      <c r="B247" s="74" t="s">
        <v>38</v>
      </c>
      <c r="C247" s="71">
        <v>5</v>
      </c>
      <c r="D247" s="100"/>
      <c r="E247" s="144"/>
      <c r="F247" s="142"/>
      <c r="G247" s="143"/>
      <c r="H247" s="109"/>
      <c r="I247" s="109"/>
      <c r="J247" s="109"/>
      <c r="K247" s="109"/>
      <c r="L247" s="109"/>
      <c r="M247" s="109"/>
      <c r="N247" s="109"/>
      <c r="O247" s="109"/>
      <c r="P247" s="109"/>
      <c r="Q247" s="114" t="s">
        <v>286</v>
      </c>
      <c r="R247" s="102"/>
      <c r="S247" s="102"/>
      <c r="T247" s="102"/>
      <c r="U247" s="102"/>
      <c r="V247" s="134"/>
    </row>
    <row r="248" spans="1:22" ht="18" customHeight="1" x14ac:dyDescent="0.25">
      <c r="A248" s="69" t="s">
        <v>146</v>
      </c>
      <c r="B248" s="70" t="s">
        <v>147</v>
      </c>
      <c r="C248" s="71">
        <v>6</v>
      </c>
      <c r="D248" s="100"/>
      <c r="E248" s="142"/>
      <c r="F248" s="142"/>
      <c r="G248" s="143"/>
      <c r="H248" s="109"/>
      <c r="I248" s="109"/>
      <c r="J248" s="109"/>
      <c r="K248" s="109"/>
      <c r="L248" s="109"/>
      <c r="M248" s="109"/>
      <c r="N248" s="109"/>
      <c r="O248" s="109"/>
      <c r="P248" s="109"/>
      <c r="Q248" s="113" t="s">
        <v>160</v>
      </c>
      <c r="R248" s="102"/>
      <c r="S248" s="102"/>
      <c r="T248" s="102"/>
      <c r="U248" s="102"/>
      <c r="V248" s="134"/>
    </row>
    <row r="249" spans="1:22" ht="18" customHeight="1" x14ac:dyDescent="0.25">
      <c r="A249" s="69" t="s">
        <v>322</v>
      </c>
      <c r="B249" s="74" t="s">
        <v>323</v>
      </c>
      <c r="C249" s="71">
        <v>7</v>
      </c>
      <c r="D249" s="100"/>
      <c r="E249" s="142"/>
      <c r="F249" s="142"/>
      <c r="G249" s="143"/>
      <c r="H249" s="109"/>
      <c r="I249" s="109"/>
      <c r="J249" s="109"/>
      <c r="K249" s="109"/>
      <c r="L249" s="109"/>
      <c r="M249" s="109"/>
      <c r="N249" s="109"/>
      <c r="O249" s="109"/>
      <c r="P249" s="109"/>
      <c r="Q249" s="114" t="s">
        <v>355</v>
      </c>
      <c r="R249" s="102"/>
      <c r="S249" s="102"/>
      <c r="T249" s="102"/>
      <c r="U249" s="102"/>
      <c r="V249" s="134"/>
    </row>
    <row r="250" spans="1:22" ht="18" customHeight="1" x14ac:dyDescent="0.25">
      <c r="A250" s="69" t="s">
        <v>49</v>
      </c>
      <c r="B250" s="70" t="s">
        <v>50</v>
      </c>
      <c r="C250" s="71">
        <v>8</v>
      </c>
      <c r="D250" s="100"/>
      <c r="E250" s="109"/>
      <c r="F250" s="104"/>
      <c r="G250" s="104"/>
      <c r="H250" s="109"/>
      <c r="I250" s="109"/>
      <c r="J250" s="109"/>
      <c r="K250" s="109"/>
      <c r="L250" s="109"/>
      <c r="M250" s="109"/>
      <c r="N250" s="109"/>
      <c r="O250" s="109"/>
      <c r="P250" s="109"/>
      <c r="Q250" s="114" t="s">
        <v>115</v>
      </c>
      <c r="R250" s="102"/>
      <c r="S250" s="102"/>
      <c r="T250" s="102"/>
      <c r="U250" s="102"/>
      <c r="V250" s="134"/>
    </row>
    <row r="251" spans="1:22" ht="18" customHeight="1" x14ac:dyDescent="0.25">
      <c r="A251" s="69" t="s">
        <v>360</v>
      </c>
      <c r="B251" s="70" t="s">
        <v>361</v>
      </c>
      <c r="C251" s="71">
        <v>9</v>
      </c>
      <c r="D251" s="100"/>
      <c r="E251" s="142"/>
      <c r="F251" s="142"/>
      <c r="G251" s="104"/>
      <c r="H251" s="109"/>
      <c r="I251" s="109"/>
      <c r="J251" s="109"/>
      <c r="K251" s="109"/>
      <c r="L251" s="109"/>
      <c r="M251" s="109"/>
      <c r="N251" s="109"/>
      <c r="O251" s="109"/>
      <c r="P251" s="109"/>
      <c r="Q251" s="114" t="s">
        <v>87</v>
      </c>
      <c r="R251" s="102"/>
      <c r="S251" s="102"/>
      <c r="T251" s="102"/>
      <c r="U251" s="102"/>
      <c r="V251" s="134"/>
    </row>
    <row r="252" spans="1:22" ht="18" customHeight="1" x14ac:dyDescent="0.25">
      <c r="A252" s="69" t="s">
        <v>373</v>
      </c>
      <c r="B252" s="74" t="s">
        <v>374</v>
      </c>
      <c r="C252" s="71">
        <v>10</v>
      </c>
      <c r="D252" s="100"/>
      <c r="E252" s="144"/>
      <c r="F252" s="142"/>
      <c r="G252" s="143"/>
      <c r="H252" s="109"/>
      <c r="I252" s="109"/>
      <c r="J252" s="109"/>
      <c r="K252" s="109"/>
      <c r="L252" s="109"/>
      <c r="M252" s="109"/>
      <c r="N252" s="109"/>
      <c r="O252" s="109"/>
      <c r="P252" s="109"/>
      <c r="Q252" s="113" t="s">
        <v>278</v>
      </c>
      <c r="R252" s="102"/>
      <c r="S252" s="102"/>
      <c r="T252" s="102"/>
      <c r="U252" s="102"/>
      <c r="V252" s="134"/>
    </row>
    <row r="253" spans="1:22" ht="18" customHeight="1" x14ac:dyDescent="0.25">
      <c r="A253" s="69" t="s">
        <v>386</v>
      </c>
      <c r="B253" s="74" t="s">
        <v>387</v>
      </c>
      <c r="C253" s="71">
        <v>11</v>
      </c>
      <c r="D253" s="100"/>
      <c r="E253" s="142"/>
      <c r="F253" s="142"/>
      <c r="G253" s="104"/>
      <c r="H253" s="109"/>
      <c r="I253" s="109"/>
      <c r="J253" s="109"/>
      <c r="K253" s="109"/>
      <c r="L253" s="109"/>
      <c r="M253" s="109"/>
      <c r="N253" s="109"/>
      <c r="O253" s="109"/>
      <c r="P253" s="109"/>
      <c r="Q253" s="114" t="s">
        <v>63</v>
      </c>
      <c r="R253" s="102"/>
      <c r="S253" s="102"/>
      <c r="T253" s="102"/>
      <c r="U253" s="102"/>
      <c r="V253" s="134"/>
    </row>
    <row r="254" spans="1:22" ht="18" customHeight="1" x14ac:dyDescent="0.25">
      <c r="A254" s="69" t="s">
        <v>400</v>
      </c>
      <c r="B254" s="70" t="s">
        <v>401</v>
      </c>
      <c r="C254" s="71">
        <v>12</v>
      </c>
      <c r="D254" s="100"/>
      <c r="E254" s="142"/>
      <c r="F254" s="104"/>
      <c r="G254" s="104"/>
      <c r="H254" s="109"/>
      <c r="I254" s="109"/>
      <c r="J254" s="109"/>
      <c r="K254" s="109"/>
      <c r="L254" s="109"/>
      <c r="M254" s="109"/>
      <c r="N254" s="109"/>
      <c r="O254" s="109"/>
      <c r="P254" s="109"/>
      <c r="Q254" s="114" t="s">
        <v>115</v>
      </c>
      <c r="R254" s="102"/>
      <c r="S254" s="102"/>
      <c r="T254" s="102"/>
      <c r="U254" s="102"/>
      <c r="V254" s="134"/>
    </row>
    <row r="255" spans="1:22" ht="18" customHeight="1" x14ac:dyDescent="0.25">
      <c r="A255" s="69" t="s">
        <v>150</v>
      </c>
      <c r="B255" s="70" t="s">
        <v>151</v>
      </c>
      <c r="C255" s="71">
        <v>13</v>
      </c>
      <c r="D255" s="100"/>
      <c r="E255" s="142"/>
      <c r="F255" s="142"/>
      <c r="G255" s="104"/>
      <c r="H255" s="109"/>
      <c r="I255" s="109"/>
      <c r="J255" s="109"/>
      <c r="K255" s="109"/>
      <c r="L255" s="109"/>
      <c r="M255" s="109"/>
      <c r="N255" s="109"/>
      <c r="O255" s="109"/>
      <c r="P255" s="109"/>
      <c r="Q255" s="113" t="s">
        <v>429</v>
      </c>
      <c r="R255" s="102"/>
      <c r="S255" s="102"/>
      <c r="T255" s="102"/>
      <c r="U255" s="102"/>
      <c r="V255" s="134"/>
    </row>
    <row r="256" spans="1:22" ht="18" customHeight="1" x14ac:dyDescent="0.25">
      <c r="A256" s="121"/>
      <c r="B256" s="122"/>
      <c r="C256" s="122"/>
      <c r="D256" s="102"/>
      <c r="E256" s="142"/>
      <c r="F256" s="143"/>
      <c r="G256" s="109"/>
      <c r="H256" s="109"/>
      <c r="I256" s="109"/>
      <c r="J256" s="109"/>
      <c r="K256" s="109"/>
      <c r="L256" s="109"/>
      <c r="M256" s="109"/>
      <c r="N256" s="109"/>
      <c r="O256" s="109"/>
      <c r="P256" s="109"/>
      <c r="Q256" s="114" t="s">
        <v>286</v>
      </c>
      <c r="R256" s="102"/>
      <c r="S256" s="102"/>
      <c r="T256" s="102"/>
      <c r="U256" s="102"/>
      <c r="V256" s="134"/>
    </row>
    <row r="257" spans="1:22" ht="18" customHeight="1" x14ac:dyDescent="0.25">
      <c r="A257" s="145" t="s">
        <v>470</v>
      </c>
      <c r="B257" s="124"/>
      <c r="C257" s="124"/>
      <c r="D257" s="102"/>
      <c r="E257" s="104"/>
      <c r="F257" s="104"/>
      <c r="G257" s="104"/>
      <c r="H257" s="109"/>
      <c r="I257" s="109"/>
      <c r="J257" s="109"/>
      <c r="K257" s="109"/>
      <c r="L257" s="109"/>
      <c r="M257" s="109"/>
      <c r="N257" s="109"/>
      <c r="O257" s="109"/>
      <c r="P257" s="109"/>
      <c r="Q257" s="113" t="s">
        <v>320</v>
      </c>
      <c r="R257" s="102"/>
      <c r="S257" s="102"/>
      <c r="T257" s="102"/>
      <c r="U257" s="102"/>
      <c r="V257" s="134"/>
    </row>
    <row r="258" spans="1:22" ht="18" customHeight="1" x14ac:dyDescent="0.25">
      <c r="A258" s="120" t="s">
        <v>16</v>
      </c>
      <c r="B258" s="120" t="s">
        <v>6</v>
      </c>
      <c r="C258" s="120" t="s">
        <v>461</v>
      </c>
      <c r="D258" s="100"/>
      <c r="E258" s="142"/>
      <c r="F258" s="104"/>
      <c r="G258" s="104"/>
      <c r="H258" s="109"/>
      <c r="I258" s="109"/>
      <c r="J258" s="109"/>
      <c r="K258" s="109"/>
      <c r="L258" s="109"/>
      <c r="M258" s="109"/>
      <c r="N258" s="109"/>
      <c r="O258" s="109"/>
      <c r="P258" s="109"/>
      <c r="Q258" s="114" t="s">
        <v>115</v>
      </c>
      <c r="R258" s="102"/>
      <c r="S258" s="102"/>
      <c r="T258" s="102"/>
      <c r="U258" s="102"/>
      <c r="V258" s="134"/>
    </row>
    <row r="259" spans="1:22" ht="18" customHeight="1" x14ac:dyDescent="0.25">
      <c r="A259" s="69" t="s">
        <v>139</v>
      </c>
      <c r="B259" s="74" t="s">
        <v>140</v>
      </c>
      <c r="C259" s="71">
        <v>1</v>
      </c>
      <c r="D259" s="100"/>
      <c r="E259" s="109"/>
      <c r="F259" s="104"/>
      <c r="G259" s="104"/>
      <c r="H259" s="109"/>
      <c r="I259" s="109"/>
      <c r="J259" s="109"/>
      <c r="K259" s="109"/>
      <c r="L259" s="109"/>
      <c r="M259" s="109"/>
      <c r="N259" s="109"/>
      <c r="O259" s="109"/>
      <c r="P259" s="109"/>
      <c r="Q259" s="113" t="s">
        <v>333</v>
      </c>
      <c r="R259" s="102"/>
      <c r="S259" s="102"/>
      <c r="T259" s="102"/>
      <c r="U259" s="102"/>
      <c r="V259" s="134"/>
    </row>
    <row r="260" spans="1:22" ht="18" customHeight="1" x14ac:dyDescent="0.25">
      <c r="A260" s="69" t="s">
        <v>143</v>
      </c>
      <c r="B260" s="74" t="s">
        <v>144</v>
      </c>
      <c r="C260" s="71">
        <v>2</v>
      </c>
      <c r="D260" s="100"/>
      <c r="E260" s="109"/>
      <c r="F260" s="146"/>
      <c r="G260" s="104"/>
      <c r="H260" s="109"/>
      <c r="I260" s="109"/>
      <c r="J260" s="109"/>
      <c r="K260" s="109"/>
      <c r="L260" s="109"/>
      <c r="M260" s="109"/>
      <c r="N260" s="109"/>
      <c r="O260" s="109"/>
      <c r="P260" s="109"/>
      <c r="Q260" s="114" t="s">
        <v>81</v>
      </c>
      <c r="R260" s="102"/>
      <c r="S260" s="102"/>
      <c r="T260" s="102"/>
      <c r="U260" s="102"/>
      <c r="V260" s="134"/>
    </row>
    <row r="261" spans="1:22" ht="18" customHeight="1" x14ac:dyDescent="0.25">
      <c r="A261" s="69" t="s">
        <v>545</v>
      </c>
      <c r="B261" s="74" t="s">
        <v>53</v>
      </c>
      <c r="C261" s="71">
        <v>3</v>
      </c>
      <c r="D261" s="100"/>
      <c r="E261" s="142"/>
      <c r="F261" s="104"/>
      <c r="G261" s="109"/>
      <c r="H261" s="109"/>
      <c r="I261" s="109"/>
      <c r="J261" s="109"/>
      <c r="K261" s="109"/>
      <c r="L261" s="109"/>
      <c r="M261" s="109"/>
      <c r="N261" s="109"/>
      <c r="O261" s="109"/>
      <c r="P261" s="109"/>
      <c r="Q261" s="113" t="s">
        <v>373</v>
      </c>
      <c r="R261" s="102"/>
      <c r="S261" s="102"/>
      <c r="T261" s="102"/>
      <c r="U261" s="102"/>
      <c r="V261" s="134"/>
    </row>
    <row r="262" spans="1:22" ht="18" customHeight="1" x14ac:dyDescent="0.25">
      <c r="A262" s="69" t="s">
        <v>153</v>
      </c>
      <c r="B262" s="74" t="s">
        <v>154</v>
      </c>
      <c r="C262" s="71">
        <v>4</v>
      </c>
      <c r="D262" s="100"/>
      <c r="E262" s="142"/>
      <c r="F262" s="104"/>
      <c r="G262" s="109"/>
      <c r="H262" s="109"/>
      <c r="I262" s="109"/>
      <c r="J262" s="109"/>
      <c r="K262" s="109"/>
      <c r="L262" s="109"/>
      <c r="M262" s="109"/>
      <c r="N262" s="109"/>
      <c r="O262" s="109"/>
      <c r="P262" s="109"/>
      <c r="Q262" s="114" t="s">
        <v>87</v>
      </c>
      <c r="R262" s="102"/>
      <c r="S262" s="102"/>
      <c r="T262" s="102"/>
      <c r="U262" s="102"/>
      <c r="V262" s="134"/>
    </row>
    <row r="263" spans="1:22" ht="18" customHeight="1" x14ac:dyDescent="0.25">
      <c r="A263" s="69" t="s">
        <v>58</v>
      </c>
      <c r="B263" s="74" t="s">
        <v>59</v>
      </c>
      <c r="C263" s="71">
        <v>5</v>
      </c>
      <c r="D263" s="100"/>
      <c r="E263" s="109"/>
      <c r="F263" s="104"/>
      <c r="G263" s="104"/>
      <c r="H263" s="109"/>
      <c r="I263" s="109"/>
      <c r="J263" s="109"/>
      <c r="K263" s="109"/>
      <c r="L263" s="109"/>
      <c r="M263" s="109"/>
      <c r="N263" s="109"/>
      <c r="O263" s="109"/>
      <c r="P263" s="109"/>
      <c r="Q263" s="113" t="s">
        <v>150</v>
      </c>
      <c r="R263" s="102"/>
      <c r="S263" s="102"/>
      <c r="T263" s="102"/>
      <c r="U263" s="102"/>
      <c r="V263" s="134"/>
    </row>
    <row r="264" spans="1:22" ht="18" customHeight="1" x14ac:dyDescent="0.25">
      <c r="A264" s="69" t="s">
        <v>73</v>
      </c>
      <c r="B264" s="74" t="s">
        <v>74</v>
      </c>
      <c r="C264" s="71">
        <v>6</v>
      </c>
      <c r="D264" s="100"/>
      <c r="E264" s="109"/>
      <c r="F264" s="109"/>
      <c r="G264" s="109"/>
      <c r="H264" s="109"/>
      <c r="I264" s="109"/>
      <c r="J264" s="109"/>
      <c r="K264" s="109"/>
      <c r="L264" s="109"/>
      <c r="M264" s="109"/>
      <c r="N264" s="109"/>
      <c r="O264" s="109"/>
      <c r="P264" s="109"/>
      <c r="Q264" s="114" t="s">
        <v>355</v>
      </c>
      <c r="R264" s="102"/>
      <c r="S264" s="102"/>
      <c r="T264" s="102"/>
      <c r="U264" s="102"/>
      <c r="V264" s="134"/>
    </row>
    <row r="265" spans="1:22" ht="18" customHeight="1" x14ac:dyDescent="0.25">
      <c r="A265" s="69" t="s">
        <v>546</v>
      </c>
      <c r="B265" s="74" t="s">
        <v>56</v>
      </c>
      <c r="C265" s="71">
        <v>7</v>
      </c>
      <c r="D265" s="100"/>
      <c r="E265" s="109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14" t="s">
        <v>286</v>
      </c>
      <c r="R265" s="102"/>
      <c r="S265" s="102"/>
      <c r="T265" s="102"/>
      <c r="U265" s="102"/>
      <c r="V265" s="134"/>
    </row>
    <row r="266" spans="1:22" ht="18" customHeight="1" x14ac:dyDescent="0.25">
      <c r="A266" s="71" t="s">
        <v>547</v>
      </c>
      <c r="B266" s="71" t="s">
        <v>245</v>
      </c>
      <c r="C266" s="71">
        <v>8</v>
      </c>
      <c r="D266" s="100"/>
      <c r="E266" s="109"/>
      <c r="F266" s="109"/>
      <c r="G266" s="109"/>
      <c r="H266" s="109"/>
      <c r="I266" s="109"/>
      <c r="J266" s="109"/>
      <c r="K266" s="109"/>
      <c r="L266" s="109"/>
      <c r="M266" s="109"/>
      <c r="N266" s="109"/>
      <c r="O266" s="109"/>
      <c r="P266" s="109"/>
      <c r="Q266" s="114" t="s">
        <v>87</v>
      </c>
      <c r="R266" s="102"/>
      <c r="S266" s="102"/>
      <c r="T266" s="102"/>
      <c r="U266" s="102"/>
      <c r="V266" s="134"/>
    </row>
    <row r="267" spans="1:22" ht="18" customHeight="1" x14ac:dyDescent="0.25">
      <c r="A267" s="69" t="s">
        <v>548</v>
      </c>
      <c r="B267" s="74" t="s">
        <v>543</v>
      </c>
      <c r="C267" s="71">
        <v>9</v>
      </c>
      <c r="D267" s="100"/>
      <c r="E267" s="102"/>
      <c r="F267" s="102"/>
      <c r="G267" s="102"/>
      <c r="H267" s="102"/>
      <c r="I267" s="102"/>
      <c r="J267" s="102"/>
      <c r="K267" s="102"/>
      <c r="L267" s="102"/>
      <c r="M267" s="102"/>
      <c r="N267" s="102"/>
      <c r="O267" s="102"/>
      <c r="P267" s="102"/>
      <c r="Q267" s="113" t="s">
        <v>356</v>
      </c>
      <c r="R267" s="102"/>
      <c r="S267" s="102"/>
      <c r="T267" s="102"/>
      <c r="U267" s="102"/>
      <c r="V267" s="134"/>
    </row>
    <row r="268" spans="1:22" ht="18" customHeight="1" x14ac:dyDescent="0.25">
      <c r="A268" s="69" t="s">
        <v>307</v>
      </c>
      <c r="B268" s="74" t="s">
        <v>308</v>
      </c>
      <c r="C268" s="71">
        <v>10</v>
      </c>
      <c r="D268" s="100"/>
      <c r="E268" s="102"/>
      <c r="F268" s="102"/>
      <c r="G268" s="102"/>
      <c r="H268" s="102"/>
      <c r="I268" s="102"/>
      <c r="J268" s="102"/>
      <c r="K268" s="102"/>
      <c r="L268" s="102"/>
      <c r="M268" s="102"/>
      <c r="N268" s="102"/>
      <c r="O268" s="102"/>
      <c r="P268" s="102"/>
      <c r="Q268" s="114" t="s">
        <v>106</v>
      </c>
      <c r="R268" s="102"/>
      <c r="S268" s="102"/>
      <c r="T268" s="102"/>
      <c r="U268" s="102"/>
      <c r="V268" s="134"/>
    </row>
    <row r="269" spans="1:22" ht="18" customHeight="1" x14ac:dyDescent="0.25">
      <c r="A269" s="69" t="s">
        <v>549</v>
      </c>
      <c r="B269" s="74" t="s">
        <v>127</v>
      </c>
      <c r="C269" s="71">
        <v>11</v>
      </c>
      <c r="D269" s="100"/>
      <c r="E269" s="102"/>
      <c r="F269" s="102"/>
      <c r="G269" s="102"/>
      <c r="H269" s="102"/>
      <c r="I269" s="102"/>
      <c r="J269" s="102"/>
      <c r="K269" s="102"/>
      <c r="L269" s="102"/>
      <c r="M269" s="102"/>
      <c r="N269" s="102"/>
      <c r="O269" s="102"/>
      <c r="P269" s="102"/>
      <c r="Q269" s="113" t="s">
        <v>275</v>
      </c>
      <c r="R269" s="102"/>
      <c r="S269" s="102"/>
      <c r="T269" s="102"/>
      <c r="U269" s="102"/>
      <c r="V269" s="134"/>
    </row>
    <row r="270" spans="1:22" ht="18" customHeight="1" x14ac:dyDescent="0.25">
      <c r="A270" s="69" t="s">
        <v>550</v>
      </c>
      <c r="B270" s="74" t="s">
        <v>483</v>
      </c>
      <c r="C270" s="71">
        <v>12</v>
      </c>
      <c r="D270" s="100"/>
      <c r="E270" s="102"/>
      <c r="F270" s="102"/>
      <c r="G270" s="102"/>
      <c r="H270" s="102"/>
      <c r="I270" s="102"/>
      <c r="J270" s="102"/>
      <c r="K270" s="102"/>
      <c r="L270" s="102"/>
      <c r="M270" s="102"/>
      <c r="N270" s="102"/>
      <c r="O270" s="102"/>
      <c r="P270" s="102"/>
      <c r="Q270" s="114" t="s">
        <v>125</v>
      </c>
      <c r="R270" s="102"/>
      <c r="S270" s="102"/>
      <c r="T270" s="102"/>
      <c r="U270" s="102"/>
      <c r="V270" s="134"/>
    </row>
    <row r="271" spans="1:22" ht="18" customHeight="1" x14ac:dyDescent="0.25">
      <c r="A271" s="69" t="s">
        <v>551</v>
      </c>
      <c r="B271" s="74" t="s">
        <v>539</v>
      </c>
      <c r="C271" s="71">
        <v>13</v>
      </c>
      <c r="D271" s="100"/>
      <c r="E271" s="102"/>
      <c r="F271" s="102"/>
      <c r="G271" s="102"/>
      <c r="H271" s="102"/>
      <c r="I271" s="102"/>
      <c r="J271" s="102"/>
      <c r="K271" s="102"/>
      <c r="L271" s="102"/>
      <c r="M271" s="102"/>
      <c r="N271" s="102"/>
      <c r="O271" s="102"/>
      <c r="P271" s="102"/>
      <c r="Q271" s="114" t="s">
        <v>199</v>
      </c>
      <c r="R271" s="102"/>
      <c r="S271" s="102"/>
      <c r="T271" s="102"/>
      <c r="U271" s="102"/>
      <c r="V271" s="134"/>
    </row>
    <row r="272" spans="1:22" ht="18" customHeight="1" x14ac:dyDescent="0.25">
      <c r="A272" s="69" t="s">
        <v>552</v>
      </c>
      <c r="B272" s="74" t="s">
        <v>252</v>
      </c>
      <c r="C272" s="71">
        <v>14</v>
      </c>
      <c r="D272" s="100"/>
      <c r="E272" s="102"/>
      <c r="F272" s="102"/>
      <c r="G272" s="102"/>
      <c r="H272" s="102"/>
      <c r="I272" s="102"/>
      <c r="J272" s="102"/>
      <c r="K272" s="102"/>
      <c r="L272" s="102"/>
      <c r="M272" s="102"/>
      <c r="N272" s="102"/>
      <c r="O272" s="102"/>
      <c r="P272" s="102"/>
      <c r="Q272" s="113" t="s">
        <v>207</v>
      </c>
      <c r="R272" s="102"/>
      <c r="S272" s="102"/>
      <c r="T272" s="102"/>
      <c r="U272" s="102"/>
      <c r="V272" s="134"/>
    </row>
    <row r="273" spans="1:22" ht="18" customHeight="1" x14ac:dyDescent="0.25">
      <c r="A273" s="69" t="s">
        <v>553</v>
      </c>
      <c r="B273" s="74" t="s">
        <v>301</v>
      </c>
      <c r="C273" s="71">
        <v>15</v>
      </c>
      <c r="D273" s="100"/>
      <c r="E273" s="102"/>
      <c r="F273" s="102"/>
      <c r="G273" s="102"/>
      <c r="H273" s="102"/>
      <c r="I273" s="102"/>
      <c r="J273" s="102"/>
      <c r="K273" s="102"/>
      <c r="L273" s="102"/>
      <c r="M273" s="102"/>
      <c r="N273" s="102"/>
      <c r="O273" s="102"/>
      <c r="P273" s="102"/>
      <c r="Q273" s="114" t="s">
        <v>125</v>
      </c>
      <c r="R273" s="102"/>
      <c r="S273" s="102"/>
      <c r="T273" s="102"/>
      <c r="U273" s="102"/>
      <c r="V273" s="134"/>
    </row>
    <row r="274" spans="1:22" ht="18" customHeight="1" x14ac:dyDescent="0.25">
      <c r="A274" s="69" t="s">
        <v>230</v>
      </c>
      <c r="B274" s="74" t="s">
        <v>231</v>
      </c>
      <c r="C274" s="71">
        <v>16</v>
      </c>
      <c r="D274" s="100"/>
      <c r="E274" s="102"/>
      <c r="F274" s="102"/>
      <c r="G274" s="102"/>
      <c r="H274" s="102"/>
      <c r="I274" s="102"/>
      <c r="J274" s="102"/>
      <c r="K274" s="102"/>
      <c r="L274" s="102"/>
      <c r="M274" s="102"/>
      <c r="N274" s="102"/>
      <c r="O274" s="102"/>
      <c r="P274" s="102"/>
      <c r="Q274" s="114" t="s">
        <v>115</v>
      </c>
      <c r="R274" s="102"/>
      <c r="S274" s="102"/>
      <c r="T274" s="102"/>
      <c r="U274" s="102"/>
      <c r="V274" s="134"/>
    </row>
    <row r="275" spans="1:22" ht="18" customHeight="1" x14ac:dyDescent="0.25">
      <c r="A275" s="69" t="s">
        <v>23</v>
      </c>
      <c r="B275" s="74" t="s">
        <v>24</v>
      </c>
      <c r="C275" s="71">
        <v>17</v>
      </c>
      <c r="D275" s="100"/>
      <c r="E275" s="102"/>
      <c r="F275" s="102"/>
      <c r="G275" s="102"/>
      <c r="H275" s="102"/>
      <c r="I275" s="102"/>
      <c r="J275" s="102"/>
      <c r="K275" s="102"/>
      <c r="L275" s="102"/>
      <c r="M275" s="102"/>
      <c r="N275" s="102"/>
      <c r="O275" s="102"/>
      <c r="P275" s="102"/>
      <c r="Q275" s="113" t="s">
        <v>139</v>
      </c>
      <c r="R275" s="102"/>
      <c r="S275" s="102"/>
      <c r="T275" s="102"/>
      <c r="U275" s="102"/>
      <c r="V275" s="134"/>
    </row>
    <row r="276" spans="1:22" ht="18" customHeight="1" x14ac:dyDescent="0.25">
      <c r="A276" s="69" t="s">
        <v>157</v>
      </c>
      <c r="B276" s="74" t="s">
        <v>158</v>
      </c>
      <c r="C276" s="71">
        <v>18</v>
      </c>
      <c r="D276" s="100"/>
      <c r="E276" s="102"/>
      <c r="F276" s="102"/>
      <c r="G276" s="102"/>
      <c r="H276" s="102"/>
      <c r="I276" s="102"/>
      <c r="J276" s="102"/>
      <c r="K276" s="102"/>
      <c r="L276" s="102"/>
      <c r="M276" s="102"/>
      <c r="N276" s="102"/>
      <c r="O276" s="102"/>
      <c r="P276" s="102"/>
      <c r="Q276" s="114" t="s">
        <v>97</v>
      </c>
      <c r="R276" s="102"/>
      <c r="S276" s="102"/>
      <c r="T276" s="102"/>
      <c r="U276" s="102"/>
      <c r="V276" s="134"/>
    </row>
    <row r="277" spans="1:22" ht="18" customHeight="1" x14ac:dyDescent="0.25">
      <c r="A277" s="147"/>
      <c r="B277" s="148"/>
      <c r="C277" s="141"/>
      <c r="D277" s="102"/>
      <c r="E277" s="102"/>
      <c r="F277" s="102"/>
      <c r="G277" s="102"/>
      <c r="H277" s="102"/>
      <c r="I277" s="102"/>
      <c r="J277" s="102"/>
      <c r="K277" s="102"/>
      <c r="L277" s="102"/>
      <c r="M277" s="102"/>
      <c r="N277" s="102"/>
      <c r="O277" s="102"/>
      <c r="P277" s="102"/>
      <c r="Q277" s="114" t="s">
        <v>470</v>
      </c>
      <c r="R277" s="102"/>
      <c r="S277" s="102"/>
      <c r="T277" s="102"/>
      <c r="U277" s="102"/>
      <c r="V277" s="134"/>
    </row>
    <row r="278" spans="1:22" ht="18" customHeight="1" x14ac:dyDescent="0.25">
      <c r="A278" s="149"/>
      <c r="B278" s="102"/>
      <c r="C278" s="102"/>
      <c r="D278" s="102"/>
      <c r="E278" s="102"/>
      <c r="F278" s="102"/>
      <c r="G278" s="102"/>
      <c r="H278" s="102"/>
      <c r="I278" s="102"/>
      <c r="J278" s="102"/>
      <c r="K278" s="102"/>
      <c r="L278" s="102"/>
      <c r="M278" s="102"/>
      <c r="N278" s="102"/>
      <c r="O278" s="102"/>
      <c r="P278" s="102"/>
      <c r="Q278" s="114" t="s">
        <v>286</v>
      </c>
      <c r="R278" s="102"/>
      <c r="S278" s="102"/>
      <c r="T278" s="102"/>
      <c r="U278" s="102"/>
      <c r="V278" s="134"/>
    </row>
    <row r="279" spans="1:22" ht="18" customHeight="1" x14ac:dyDescent="0.25">
      <c r="A279" s="149"/>
      <c r="B279" s="102"/>
      <c r="C279" s="102"/>
      <c r="D279" s="102"/>
      <c r="E279" s="102"/>
      <c r="F279" s="102"/>
      <c r="G279" s="102"/>
      <c r="H279" s="102"/>
      <c r="I279" s="102"/>
      <c r="J279" s="102"/>
      <c r="K279" s="102"/>
      <c r="L279" s="102"/>
      <c r="M279" s="102"/>
      <c r="N279" s="102"/>
      <c r="O279" s="102"/>
      <c r="P279" s="102"/>
      <c r="Q279" s="114" t="s">
        <v>242</v>
      </c>
      <c r="R279" s="102"/>
      <c r="S279" s="102"/>
      <c r="T279" s="102"/>
      <c r="U279" s="102"/>
      <c r="V279" s="134"/>
    </row>
    <row r="280" spans="1:22" ht="18" customHeight="1" x14ac:dyDescent="0.25">
      <c r="A280" s="149"/>
      <c r="B280" s="102"/>
      <c r="C280" s="102"/>
      <c r="D280" s="102"/>
      <c r="E280" s="102"/>
      <c r="F280" s="102"/>
      <c r="G280" s="102"/>
      <c r="H280" s="102"/>
      <c r="I280" s="102"/>
      <c r="J280" s="102"/>
      <c r="K280" s="102"/>
      <c r="L280" s="102"/>
      <c r="M280" s="102"/>
      <c r="N280" s="102"/>
      <c r="O280" s="102"/>
      <c r="P280" s="102"/>
      <c r="Q280" s="113" t="s">
        <v>400</v>
      </c>
      <c r="R280" s="102"/>
      <c r="S280" s="102"/>
      <c r="T280" s="102"/>
      <c r="U280" s="102"/>
      <c r="V280" s="134"/>
    </row>
    <row r="281" spans="1:22" ht="18" customHeight="1" x14ac:dyDescent="0.25">
      <c r="A281" s="150"/>
      <c r="B281" s="104"/>
      <c r="C281" s="109"/>
      <c r="D281" s="102"/>
      <c r="E281" s="102"/>
      <c r="F281" s="102"/>
      <c r="G281" s="102"/>
      <c r="H281" s="102"/>
      <c r="I281" s="102"/>
      <c r="J281" s="102"/>
      <c r="K281" s="102"/>
      <c r="L281" s="102"/>
      <c r="M281" s="102"/>
      <c r="N281" s="102"/>
      <c r="O281" s="102"/>
      <c r="P281" s="102"/>
      <c r="Q281" s="114" t="s">
        <v>87</v>
      </c>
      <c r="R281" s="102"/>
      <c r="S281" s="102"/>
      <c r="T281" s="102"/>
      <c r="U281" s="102"/>
      <c r="V281" s="134"/>
    </row>
    <row r="282" spans="1:22" ht="18" customHeight="1" x14ac:dyDescent="0.25">
      <c r="A282" s="149"/>
      <c r="B282" s="102"/>
      <c r="C282" s="102"/>
      <c r="D282" s="102"/>
      <c r="E282" s="102"/>
      <c r="F282" s="102"/>
      <c r="G282" s="102"/>
      <c r="H282" s="102"/>
      <c r="I282" s="102"/>
      <c r="J282" s="102"/>
      <c r="K282" s="102"/>
      <c r="L282" s="102"/>
      <c r="M282" s="102"/>
      <c r="N282" s="102"/>
      <c r="O282" s="102"/>
      <c r="P282" s="102"/>
      <c r="Q282" s="113" t="s">
        <v>335</v>
      </c>
      <c r="R282" s="102"/>
      <c r="S282" s="102"/>
      <c r="T282" s="102"/>
      <c r="U282" s="102"/>
      <c r="V282" s="134"/>
    </row>
    <row r="283" spans="1:22" ht="18" customHeight="1" x14ac:dyDescent="0.25">
      <c r="A283" s="149"/>
      <c r="B283" s="102"/>
      <c r="C283" s="102"/>
      <c r="D283" s="102"/>
      <c r="E283" s="102"/>
      <c r="F283" s="102"/>
      <c r="G283" s="102"/>
      <c r="H283" s="102"/>
      <c r="I283" s="102"/>
      <c r="J283" s="102"/>
      <c r="K283" s="102"/>
      <c r="L283" s="102"/>
      <c r="M283" s="102"/>
      <c r="N283" s="102"/>
      <c r="O283" s="102"/>
      <c r="P283" s="102"/>
      <c r="Q283" s="114" t="s">
        <v>112</v>
      </c>
      <c r="R283" s="102"/>
      <c r="S283" s="102"/>
      <c r="T283" s="102"/>
      <c r="U283" s="102"/>
      <c r="V283" s="134"/>
    </row>
    <row r="284" spans="1:22" ht="18" customHeight="1" x14ac:dyDescent="0.25">
      <c r="A284" s="149"/>
      <c r="B284" s="102"/>
      <c r="C284" s="102"/>
      <c r="D284" s="102"/>
      <c r="E284" s="102"/>
      <c r="F284" s="102"/>
      <c r="G284" s="102"/>
      <c r="H284" s="102"/>
      <c r="I284" s="102"/>
      <c r="J284" s="102"/>
      <c r="K284" s="102"/>
      <c r="L284" s="102"/>
      <c r="M284" s="102"/>
      <c r="N284" s="102"/>
      <c r="O284" s="102"/>
      <c r="P284" s="102"/>
      <c r="Q284" s="113" t="s">
        <v>406</v>
      </c>
      <c r="R284" s="102"/>
      <c r="S284" s="102"/>
      <c r="T284" s="102"/>
      <c r="U284" s="102"/>
      <c r="V284" s="134"/>
    </row>
    <row r="285" spans="1:22" ht="18" customHeight="1" x14ac:dyDescent="0.25">
      <c r="A285" s="149"/>
      <c r="B285" s="102"/>
      <c r="C285" s="102"/>
      <c r="D285" s="102"/>
      <c r="E285" s="102"/>
      <c r="F285" s="102"/>
      <c r="G285" s="102"/>
      <c r="H285" s="102"/>
      <c r="I285" s="102"/>
      <c r="J285" s="102"/>
      <c r="K285" s="102"/>
      <c r="L285" s="102"/>
      <c r="M285" s="102"/>
      <c r="N285" s="102"/>
      <c r="O285" s="102"/>
      <c r="P285" s="102"/>
      <c r="Q285" s="114" t="s">
        <v>81</v>
      </c>
      <c r="R285" s="102"/>
      <c r="S285" s="102"/>
      <c r="T285" s="102"/>
      <c r="U285" s="102"/>
      <c r="V285" s="134"/>
    </row>
    <row r="286" spans="1:22" ht="18" customHeight="1" x14ac:dyDescent="0.25">
      <c r="A286" s="149"/>
      <c r="B286" s="102"/>
      <c r="C286" s="102"/>
      <c r="D286" s="102"/>
      <c r="E286" s="102"/>
      <c r="F286" s="102"/>
      <c r="G286" s="102"/>
      <c r="H286" s="102"/>
      <c r="I286" s="102"/>
      <c r="J286" s="102"/>
      <c r="K286" s="102"/>
      <c r="L286" s="102"/>
      <c r="M286" s="102"/>
      <c r="N286" s="102"/>
      <c r="O286" s="102"/>
      <c r="P286" s="102"/>
      <c r="Q286" s="113" t="s">
        <v>375</v>
      </c>
      <c r="R286" s="102"/>
      <c r="S286" s="102"/>
      <c r="T286" s="102"/>
      <c r="U286" s="102"/>
      <c r="V286" s="134"/>
    </row>
    <row r="287" spans="1:22" ht="18" customHeight="1" x14ac:dyDescent="0.25">
      <c r="A287" s="149"/>
      <c r="B287" s="102"/>
      <c r="C287" s="102"/>
      <c r="D287" s="102"/>
      <c r="E287" s="102"/>
      <c r="F287" s="102"/>
      <c r="G287" s="102"/>
      <c r="H287" s="102"/>
      <c r="I287" s="102"/>
      <c r="J287" s="102"/>
      <c r="K287" s="102"/>
      <c r="L287" s="102"/>
      <c r="M287" s="102"/>
      <c r="N287" s="102"/>
      <c r="O287" s="102"/>
      <c r="P287" s="102"/>
      <c r="Q287" s="114" t="s">
        <v>63</v>
      </c>
      <c r="R287" s="102"/>
      <c r="S287" s="102"/>
      <c r="T287" s="102"/>
      <c r="U287" s="102"/>
      <c r="V287" s="134"/>
    </row>
    <row r="288" spans="1:22" ht="18" customHeight="1" x14ac:dyDescent="0.25">
      <c r="A288" s="149"/>
      <c r="B288" s="102"/>
      <c r="C288" s="102"/>
      <c r="D288" s="102"/>
      <c r="E288" s="102"/>
      <c r="F288" s="102"/>
      <c r="G288" s="102"/>
      <c r="H288" s="102"/>
      <c r="I288" s="102"/>
      <c r="J288" s="102"/>
      <c r="K288" s="102"/>
      <c r="L288" s="102"/>
      <c r="M288" s="102"/>
      <c r="N288" s="102"/>
      <c r="O288" s="102"/>
      <c r="P288" s="102"/>
      <c r="Q288" s="113" t="s">
        <v>266</v>
      </c>
      <c r="R288" s="102"/>
      <c r="S288" s="102"/>
      <c r="T288" s="102"/>
      <c r="U288" s="102"/>
      <c r="V288" s="134"/>
    </row>
    <row r="289" spans="1:22" ht="18" customHeight="1" x14ac:dyDescent="0.25">
      <c r="A289" s="149"/>
      <c r="B289" s="102"/>
      <c r="C289" s="102"/>
      <c r="D289" s="102"/>
      <c r="E289" s="102"/>
      <c r="F289" s="102"/>
      <c r="G289" s="102"/>
      <c r="H289" s="102"/>
      <c r="I289" s="102"/>
      <c r="J289" s="102"/>
      <c r="K289" s="102"/>
      <c r="L289" s="102"/>
      <c r="M289" s="102"/>
      <c r="N289" s="102"/>
      <c r="O289" s="102"/>
      <c r="P289" s="102"/>
      <c r="Q289" s="114" t="s">
        <v>81</v>
      </c>
      <c r="R289" s="102"/>
      <c r="S289" s="102"/>
      <c r="T289" s="102"/>
      <c r="U289" s="102"/>
      <c r="V289" s="134"/>
    </row>
    <row r="290" spans="1:22" ht="18" customHeight="1" x14ac:dyDescent="0.25">
      <c r="A290" s="149"/>
      <c r="B290" s="102"/>
      <c r="C290" s="102"/>
      <c r="D290" s="102"/>
      <c r="E290" s="102"/>
      <c r="F290" s="102"/>
      <c r="G290" s="102"/>
      <c r="H290" s="102"/>
      <c r="I290" s="102"/>
      <c r="J290" s="102"/>
      <c r="K290" s="102"/>
      <c r="L290" s="102"/>
      <c r="M290" s="102"/>
      <c r="N290" s="102"/>
      <c r="O290" s="102"/>
      <c r="P290" s="102"/>
      <c r="Q290" s="113" t="s">
        <v>197</v>
      </c>
      <c r="R290" s="102"/>
      <c r="S290" s="102"/>
      <c r="T290" s="102"/>
      <c r="U290" s="102"/>
      <c r="V290" s="134"/>
    </row>
    <row r="291" spans="1:22" ht="18" customHeight="1" x14ac:dyDescent="0.25">
      <c r="A291" s="149"/>
      <c r="B291" s="102"/>
      <c r="C291" s="102"/>
      <c r="D291" s="102"/>
      <c r="E291" s="102"/>
      <c r="F291" s="102"/>
      <c r="G291" s="102"/>
      <c r="H291" s="102"/>
      <c r="I291" s="102"/>
      <c r="J291" s="102"/>
      <c r="K291" s="102"/>
      <c r="L291" s="102"/>
      <c r="M291" s="102"/>
      <c r="N291" s="102"/>
      <c r="O291" s="102"/>
      <c r="P291" s="102"/>
      <c r="Q291" s="114" t="s">
        <v>199</v>
      </c>
      <c r="R291" s="102"/>
      <c r="S291" s="102"/>
      <c r="T291" s="102"/>
      <c r="U291" s="102"/>
      <c r="V291" s="134"/>
    </row>
    <row r="292" spans="1:22" ht="18" customHeight="1" x14ac:dyDescent="0.25">
      <c r="A292" s="149"/>
      <c r="B292" s="102"/>
      <c r="C292" s="102"/>
      <c r="D292" s="102"/>
      <c r="E292" s="102"/>
      <c r="F292" s="102"/>
      <c r="G292" s="102"/>
      <c r="H292" s="102"/>
      <c r="I292" s="102"/>
      <c r="J292" s="102"/>
      <c r="K292" s="102"/>
      <c r="L292" s="102"/>
      <c r="M292" s="102"/>
      <c r="N292" s="102"/>
      <c r="O292" s="102"/>
      <c r="P292" s="102"/>
      <c r="Q292" s="113" t="s">
        <v>439</v>
      </c>
      <c r="R292" s="102"/>
      <c r="S292" s="102"/>
      <c r="T292" s="102"/>
      <c r="U292" s="102"/>
      <c r="V292" s="134"/>
    </row>
    <row r="293" spans="1:22" ht="18" customHeight="1" x14ac:dyDescent="0.25">
      <c r="A293" s="149"/>
      <c r="B293" s="102"/>
      <c r="C293" s="102"/>
      <c r="D293" s="102"/>
      <c r="E293" s="102"/>
      <c r="F293" s="102"/>
      <c r="G293" s="102"/>
      <c r="H293" s="102"/>
      <c r="I293" s="102"/>
      <c r="J293" s="102"/>
      <c r="K293" s="102"/>
      <c r="L293" s="102"/>
      <c r="M293" s="102"/>
      <c r="N293" s="102"/>
      <c r="O293" s="102"/>
      <c r="P293" s="102"/>
      <c r="Q293" s="114" t="s">
        <v>355</v>
      </c>
      <c r="R293" s="102"/>
      <c r="S293" s="102"/>
      <c r="T293" s="102"/>
      <c r="U293" s="102"/>
      <c r="V293" s="134"/>
    </row>
    <row r="294" spans="1:22" ht="18" customHeight="1" x14ac:dyDescent="0.25">
      <c r="A294" s="149"/>
      <c r="B294" s="102"/>
      <c r="C294" s="102"/>
      <c r="D294" s="102"/>
      <c r="E294" s="102"/>
      <c r="F294" s="102"/>
      <c r="G294" s="102"/>
      <c r="H294" s="102"/>
      <c r="I294" s="102"/>
      <c r="J294" s="102"/>
      <c r="K294" s="102"/>
      <c r="L294" s="102"/>
      <c r="M294" s="102"/>
      <c r="N294" s="102"/>
      <c r="O294" s="102"/>
      <c r="P294" s="102"/>
      <c r="Q294" s="113" t="s">
        <v>326</v>
      </c>
      <c r="R294" s="102"/>
      <c r="S294" s="102"/>
      <c r="T294" s="102"/>
      <c r="U294" s="102"/>
      <c r="V294" s="134"/>
    </row>
    <row r="295" spans="1:22" ht="18" customHeight="1" x14ac:dyDescent="0.25">
      <c r="A295" s="151"/>
      <c r="B295" s="109"/>
      <c r="C295" s="109"/>
      <c r="D295" s="109"/>
      <c r="E295" s="109"/>
      <c r="F295" s="102"/>
      <c r="G295" s="102"/>
      <c r="H295" s="102"/>
      <c r="I295" s="102"/>
      <c r="J295" s="102"/>
      <c r="K295" s="102"/>
      <c r="L295" s="102"/>
      <c r="M295" s="102"/>
      <c r="N295" s="102"/>
      <c r="O295" s="102"/>
      <c r="P295" s="102"/>
      <c r="Q295" s="114" t="s">
        <v>355</v>
      </c>
      <c r="R295" s="102"/>
      <c r="S295" s="102"/>
      <c r="T295" s="102"/>
      <c r="U295" s="102"/>
      <c r="V295" s="134"/>
    </row>
    <row r="296" spans="1:22" ht="18" customHeight="1" x14ac:dyDescent="0.25">
      <c r="A296" s="151"/>
      <c r="B296" s="109"/>
      <c r="C296" s="109"/>
      <c r="D296" s="109"/>
      <c r="E296" s="109"/>
      <c r="F296" s="102"/>
      <c r="G296" s="102"/>
      <c r="H296" s="102"/>
      <c r="I296" s="102"/>
      <c r="J296" s="102"/>
      <c r="K296" s="102"/>
      <c r="L296" s="102"/>
      <c r="M296" s="102"/>
      <c r="N296" s="102"/>
      <c r="O296" s="102"/>
      <c r="P296" s="102"/>
      <c r="Q296" s="114" t="s">
        <v>125</v>
      </c>
      <c r="R296" s="102"/>
      <c r="S296" s="102"/>
      <c r="T296" s="102"/>
      <c r="U296" s="102"/>
      <c r="V296" s="134"/>
    </row>
    <row r="297" spans="1:22" ht="18" customHeight="1" x14ac:dyDescent="0.25">
      <c r="A297" s="150"/>
      <c r="B297" s="143"/>
      <c r="C297" s="109"/>
      <c r="D297" s="109"/>
      <c r="E297" s="109"/>
      <c r="F297" s="102"/>
      <c r="G297" s="102"/>
      <c r="H297" s="102"/>
      <c r="I297" s="102"/>
      <c r="J297" s="102"/>
      <c r="K297" s="102"/>
      <c r="L297" s="102"/>
      <c r="M297" s="102"/>
      <c r="N297" s="102"/>
      <c r="O297" s="102"/>
      <c r="P297" s="102"/>
      <c r="Q297" s="113" t="s">
        <v>441</v>
      </c>
      <c r="R297" s="102"/>
      <c r="S297" s="102"/>
      <c r="T297" s="102"/>
      <c r="U297" s="102"/>
      <c r="V297" s="134"/>
    </row>
    <row r="298" spans="1:22" ht="18" customHeight="1" x14ac:dyDescent="0.25">
      <c r="A298" s="150"/>
      <c r="B298" s="143"/>
      <c r="C298" s="109"/>
      <c r="D298" s="109"/>
      <c r="E298" s="109"/>
      <c r="F298" s="102"/>
      <c r="G298" s="102"/>
      <c r="H298" s="102"/>
      <c r="I298" s="102"/>
      <c r="J298" s="102"/>
      <c r="K298" s="102"/>
      <c r="L298" s="102"/>
      <c r="M298" s="102"/>
      <c r="N298" s="102"/>
      <c r="O298" s="102"/>
      <c r="P298" s="102"/>
      <c r="Q298" s="114" t="s">
        <v>106</v>
      </c>
      <c r="R298" s="102"/>
      <c r="S298" s="102"/>
      <c r="T298" s="102"/>
      <c r="U298" s="102"/>
      <c r="V298" s="134"/>
    </row>
    <row r="299" spans="1:22" ht="18" customHeight="1" x14ac:dyDescent="0.25">
      <c r="A299" s="150"/>
      <c r="B299" s="142"/>
      <c r="C299" s="109"/>
      <c r="D299" s="109"/>
      <c r="E299" s="109"/>
      <c r="F299" s="102"/>
      <c r="G299" s="102"/>
      <c r="H299" s="102"/>
      <c r="I299" s="102"/>
      <c r="J299" s="102"/>
      <c r="K299" s="102"/>
      <c r="L299" s="102"/>
      <c r="M299" s="102"/>
      <c r="N299" s="102"/>
      <c r="O299" s="102"/>
      <c r="P299" s="102"/>
      <c r="Q299" s="113" t="s">
        <v>337</v>
      </c>
      <c r="R299" s="102"/>
      <c r="S299" s="102"/>
      <c r="T299" s="102"/>
      <c r="U299" s="102"/>
      <c r="V299" s="134"/>
    </row>
    <row r="300" spans="1:22" ht="18" customHeight="1" x14ac:dyDescent="0.25">
      <c r="A300" s="150"/>
      <c r="B300" s="143"/>
      <c r="C300" s="109"/>
      <c r="D300" s="109"/>
      <c r="E300" s="109"/>
      <c r="F300" s="102"/>
      <c r="G300" s="102"/>
      <c r="H300" s="102"/>
      <c r="I300" s="102"/>
      <c r="J300" s="102"/>
      <c r="K300" s="102"/>
      <c r="L300" s="102"/>
      <c r="M300" s="102"/>
      <c r="N300" s="102"/>
      <c r="O300" s="102"/>
      <c r="P300" s="102"/>
      <c r="Q300" s="114" t="s">
        <v>97</v>
      </c>
      <c r="R300" s="102"/>
      <c r="S300" s="102"/>
      <c r="T300" s="102"/>
      <c r="U300" s="102"/>
      <c r="V300" s="134"/>
    </row>
    <row r="301" spans="1:22" ht="18" customHeight="1" x14ac:dyDescent="0.25">
      <c r="A301" s="150"/>
      <c r="B301" s="143"/>
      <c r="C301" s="109"/>
      <c r="D301" s="109"/>
      <c r="E301" s="109"/>
      <c r="F301" s="102"/>
      <c r="G301" s="102"/>
      <c r="H301" s="102"/>
      <c r="I301" s="102"/>
      <c r="J301" s="102"/>
      <c r="K301" s="102"/>
      <c r="L301" s="102"/>
      <c r="M301" s="102"/>
      <c r="N301" s="102"/>
      <c r="O301" s="102"/>
      <c r="P301" s="102"/>
      <c r="Q301" s="113" t="s">
        <v>213</v>
      </c>
      <c r="R301" s="102"/>
      <c r="S301" s="102"/>
      <c r="T301" s="102"/>
      <c r="U301" s="102"/>
      <c r="V301" s="134"/>
    </row>
    <row r="302" spans="1:22" ht="18" customHeight="1" x14ac:dyDescent="0.25">
      <c r="A302" s="150"/>
      <c r="B302" s="143"/>
      <c r="C302" s="109"/>
      <c r="D302" s="109"/>
      <c r="E302" s="109"/>
      <c r="F302" s="102"/>
      <c r="G302" s="102"/>
      <c r="H302" s="102"/>
      <c r="I302" s="102"/>
      <c r="J302" s="102"/>
      <c r="K302" s="102"/>
      <c r="L302" s="102"/>
      <c r="M302" s="102"/>
      <c r="N302" s="102"/>
      <c r="O302" s="102"/>
      <c r="P302" s="102"/>
      <c r="Q302" s="114" t="s">
        <v>97</v>
      </c>
      <c r="R302" s="102"/>
      <c r="S302" s="102"/>
      <c r="T302" s="102"/>
      <c r="U302" s="102"/>
      <c r="V302" s="134"/>
    </row>
    <row r="303" spans="1:22" ht="15.75" customHeight="1" x14ac:dyDescent="0.25">
      <c r="A303" s="150"/>
      <c r="B303" s="143"/>
      <c r="C303" s="109"/>
      <c r="D303" s="109"/>
      <c r="E303" s="109"/>
      <c r="F303" s="102"/>
      <c r="G303" s="102"/>
      <c r="H303" s="102"/>
      <c r="I303" s="102"/>
      <c r="J303" s="102"/>
      <c r="K303" s="102"/>
      <c r="L303" s="102"/>
      <c r="M303" s="102"/>
      <c r="N303" s="102"/>
      <c r="O303" s="102"/>
      <c r="P303" s="102"/>
      <c r="Q303" s="114" t="s">
        <v>355</v>
      </c>
      <c r="R303" s="102"/>
      <c r="S303" s="102"/>
      <c r="T303" s="102"/>
      <c r="U303" s="102"/>
      <c r="V303" s="134"/>
    </row>
    <row r="304" spans="1:22" ht="18" customHeight="1" x14ac:dyDescent="0.25">
      <c r="A304" s="151"/>
      <c r="B304" s="109"/>
      <c r="C304" s="109"/>
      <c r="D304" s="109"/>
      <c r="E304" s="109"/>
      <c r="F304" s="102"/>
      <c r="G304" s="102"/>
      <c r="H304" s="102"/>
      <c r="I304" s="102"/>
      <c r="J304" s="102"/>
      <c r="K304" s="102"/>
      <c r="L304" s="102"/>
      <c r="M304" s="102"/>
      <c r="N304" s="102"/>
      <c r="O304" s="102"/>
      <c r="P304" s="102"/>
      <c r="Q304" s="114" t="s">
        <v>81</v>
      </c>
      <c r="R304" s="102"/>
      <c r="S304" s="102"/>
      <c r="T304" s="102"/>
      <c r="U304" s="102"/>
      <c r="V304" s="134"/>
    </row>
    <row r="305" spans="1:22" ht="18" customHeight="1" x14ac:dyDescent="0.25">
      <c r="A305" s="151"/>
      <c r="B305" s="109"/>
      <c r="C305" s="109"/>
      <c r="D305" s="109"/>
      <c r="E305" s="109"/>
      <c r="F305" s="102"/>
      <c r="G305" s="102"/>
      <c r="H305" s="102"/>
      <c r="I305" s="102"/>
      <c r="J305" s="102"/>
      <c r="K305" s="102"/>
      <c r="L305" s="102"/>
      <c r="M305" s="102"/>
      <c r="N305" s="102"/>
      <c r="O305" s="102"/>
      <c r="P305" s="102"/>
      <c r="Q305" s="114" t="s">
        <v>199</v>
      </c>
      <c r="R305" s="102"/>
      <c r="S305" s="102"/>
      <c r="T305" s="102"/>
      <c r="U305" s="102"/>
      <c r="V305" s="134"/>
    </row>
    <row r="306" spans="1:22" ht="18" customHeight="1" x14ac:dyDescent="0.25">
      <c r="A306" s="151"/>
      <c r="B306" s="109"/>
      <c r="C306" s="109"/>
      <c r="D306" s="109"/>
      <c r="E306" s="109"/>
      <c r="F306" s="102"/>
      <c r="G306" s="102"/>
      <c r="H306" s="102"/>
      <c r="I306" s="102"/>
      <c r="J306" s="102"/>
      <c r="K306" s="102"/>
      <c r="L306" s="102"/>
      <c r="M306" s="102"/>
      <c r="N306" s="102"/>
      <c r="O306" s="102"/>
      <c r="P306" s="102"/>
      <c r="Q306" s="113" t="s">
        <v>431</v>
      </c>
      <c r="R306" s="102"/>
      <c r="S306" s="102"/>
      <c r="T306" s="102"/>
      <c r="U306" s="102"/>
      <c r="V306" s="134"/>
    </row>
    <row r="307" spans="1:22" ht="18" customHeight="1" x14ac:dyDescent="0.25">
      <c r="A307" s="151"/>
      <c r="B307" s="109"/>
      <c r="C307" s="109"/>
      <c r="D307" s="109"/>
      <c r="E307" s="109"/>
      <c r="F307" s="102"/>
      <c r="G307" s="102"/>
      <c r="H307" s="102"/>
      <c r="I307" s="102"/>
      <c r="J307" s="102"/>
      <c r="K307" s="102"/>
      <c r="L307" s="102"/>
      <c r="M307" s="102"/>
      <c r="N307" s="102"/>
      <c r="O307" s="102"/>
      <c r="P307" s="102"/>
      <c r="Q307" s="114" t="s">
        <v>115</v>
      </c>
      <c r="R307" s="102"/>
      <c r="S307" s="102"/>
      <c r="T307" s="102"/>
      <c r="U307" s="102"/>
      <c r="V307" s="134"/>
    </row>
    <row r="308" spans="1:22" ht="18" customHeight="1" x14ac:dyDescent="0.25">
      <c r="A308" s="151"/>
      <c r="B308" s="109"/>
      <c r="C308" s="109"/>
      <c r="D308" s="109"/>
      <c r="E308" s="109"/>
      <c r="F308" s="102"/>
      <c r="G308" s="102"/>
      <c r="H308" s="102"/>
      <c r="I308" s="102"/>
      <c r="J308" s="102"/>
      <c r="K308" s="102"/>
      <c r="L308" s="102"/>
      <c r="M308" s="102"/>
      <c r="N308" s="102"/>
      <c r="O308" s="102"/>
      <c r="P308" s="102"/>
      <c r="Q308" s="113" t="s">
        <v>133</v>
      </c>
      <c r="R308" s="102"/>
      <c r="S308" s="102"/>
      <c r="T308" s="102"/>
      <c r="U308" s="102"/>
      <c r="V308" s="134"/>
    </row>
    <row r="309" spans="1:22" ht="18" customHeight="1" x14ac:dyDescent="0.25">
      <c r="A309" s="151"/>
      <c r="B309" s="109"/>
      <c r="C309" s="109"/>
      <c r="D309" s="109"/>
      <c r="E309" s="109"/>
      <c r="F309" s="102"/>
      <c r="G309" s="102"/>
      <c r="H309" s="102"/>
      <c r="I309" s="102"/>
      <c r="J309" s="102"/>
      <c r="K309" s="102"/>
      <c r="L309" s="102"/>
      <c r="M309" s="102"/>
      <c r="N309" s="102"/>
      <c r="O309" s="102"/>
      <c r="P309" s="102"/>
      <c r="Q309" s="114" t="s">
        <v>355</v>
      </c>
      <c r="R309" s="102"/>
      <c r="S309" s="102"/>
      <c r="T309" s="102"/>
      <c r="U309" s="102"/>
      <c r="V309" s="134"/>
    </row>
    <row r="310" spans="1:22" ht="18" customHeight="1" x14ac:dyDescent="0.25">
      <c r="A310" s="151"/>
      <c r="B310" s="109"/>
      <c r="C310" s="109"/>
      <c r="D310" s="109"/>
      <c r="E310" s="109"/>
      <c r="F310" s="102"/>
      <c r="G310" s="102"/>
      <c r="H310" s="102"/>
      <c r="I310" s="102"/>
      <c r="J310" s="102"/>
      <c r="K310" s="102"/>
      <c r="L310" s="102"/>
      <c r="M310" s="102"/>
      <c r="N310" s="102"/>
      <c r="O310" s="102"/>
      <c r="P310" s="102"/>
      <c r="Q310" s="114" t="s">
        <v>63</v>
      </c>
      <c r="R310" s="102"/>
      <c r="S310" s="102"/>
      <c r="T310" s="102"/>
      <c r="U310" s="102"/>
      <c r="V310" s="134"/>
    </row>
    <row r="311" spans="1:22" ht="18" customHeight="1" x14ac:dyDescent="0.25">
      <c r="A311" s="151"/>
      <c r="B311" s="109"/>
      <c r="C311" s="109"/>
      <c r="D311" s="109"/>
      <c r="E311" s="109"/>
      <c r="F311" s="102"/>
      <c r="G311" s="102"/>
      <c r="H311" s="102"/>
      <c r="I311" s="102"/>
      <c r="J311" s="102"/>
      <c r="K311" s="102"/>
      <c r="L311" s="102"/>
      <c r="M311" s="102"/>
      <c r="N311" s="102"/>
      <c r="O311" s="102"/>
      <c r="P311" s="102"/>
      <c r="Q311" s="114" t="s">
        <v>286</v>
      </c>
      <c r="R311" s="102"/>
      <c r="S311" s="102"/>
      <c r="T311" s="102"/>
      <c r="U311" s="102"/>
      <c r="V311" s="134"/>
    </row>
    <row r="312" spans="1:22" ht="18" customHeight="1" x14ac:dyDescent="0.25">
      <c r="A312" s="151"/>
      <c r="B312" s="109"/>
      <c r="C312" s="109"/>
      <c r="D312" s="109"/>
      <c r="E312" s="109"/>
      <c r="F312" s="102"/>
      <c r="G312" s="102"/>
      <c r="H312" s="102"/>
      <c r="I312" s="102"/>
      <c r="J312" s="102"/>
      <c r="K312" s="102"/>
      <c r="L312" s="102"/>
      <c r="M312" s="102"/>
      <c r="N312" s="102"/>
      <c r="O312" s="102"/>
      <c r="P312" s="102"/>
      <c r="Q312" s="114" t="s">
        <v>106</v>
      </c>
      <c r="R312" s="102"/>
      <c r="S312" s="102"/>
      <c r="T312" s="102"/>
      <c r="U312" s="102"/>
      <c r="V312" s="134"/>
    </row>
    <row r="313" spans="1:22" ht="18" customHeight="1" x14ac:dyDescent="0.25">
      <c r="A313" s="151"/>
      <c r="B313" s="109"/>
      <c r="C313" s="109"/>
      <c r="D313" s="109"/>
      <c r="E313" s="109"/>
      <c r="F313" s="102"/>
      <c r="G313" s="102"/>
      <c r="H313" s="102"/>
      <c r="I313" s="102"/>
      <c r="J313" s="102"/>
      <c r="K313" s="102"/>
      <c r="L313" s="102"/>
      <c r="M313" s="102"/>
      <c r="N313" s="102"/>
      <c r="O313" s="102"/>
      <c r="P313" s="102"/>
      <c r="Q313" s="114" t="s">
        <v>112</v>
      </c>
      <c r="R313" s="102"/>
      <c r="S313" s="102"/>
      <c r="T313" s="102"/>
      <c r="U313" s="102"/>
      <c r="V313" s="134"/>
    </row>
    <row r="314" spans="1:22" ht="18" customHeight="1" x14ac:dyDescent="0.25">
      <c r="A314" s="149"/>
      <c r="B314" s="102"/>
      <c r="C314" s="102"/>
      <c r="D314" s="102"/>
      <c r="E314" s="102"/>
      <c r="F314" s="102"/>
      <c r="G314" s="102"/>
      <c r="H314" s="102"/>
      <c r="I314" s="102"/>
      <c r="J314" s="102"/>
      <c r="K314" s="102"/>
      <c r="L314" s="102"/>
      <c r="M314" s="102"/>
      <c r="N314" s="102"/>
      <c r="O314" s="102"/>
      <c r="P314" s="102"/>
      <c r="Q314" s="113" t="s">
        <v>70</v>
      </c>
      <c r="R314" s="102"/>
      <c r="S314" s="102"/>
      <c r="T314" s="102"/>
      <c r="U314" s="102"/>
      <c r="V314" s="134"/>
    </row>
    <row r="315" spans="1:22" ht="18" customHeight="1" x14ac:dyDescent="0.25">
      <c r="A315" s="149"/>
      <c r="B315" s="102"/>
      <c r="C315" s="102"/>
      <c r="D315" s="102"/>
      <c r="E315" s="102"/>
      <c r="F315" s="102"/>
      <c r="G315" s="102"/>
      <c r="H315" s="102"/>
      <c r="I315" s="102"/>
      <c r="J315" s="102"/>
      <c r="K315" s="102"/>
      <c r="L315" s="102"/>
      <c r="M315" s="102"/>
      <c r="N315" s="102"/>
      <c r="O315" s="102"/>
      <c r="P315" s="102"/>
      <c r="Q315" s="114" t="s">
        <v>355</v>
      </c>
      <c r="R315" s="102"/>
      <c r="S315" s="102"/>
      <c r="T315" s="102"/>
      <c r="U315" s="102"/>
      <c r="V315" s="134"/>
    </row>
    <row r="316" spans="1:22" ht="18" customHeight="1" x14ac:dyDescent="0.25">
      <c r="A316" s="149"/>
      <c r="B316" s="102"/>
      <c r="C316" s="102"/>
      <c r="D316" s="102"/>
      <c r="E316" s="102"/>
      <c r="F316" s="102"/>
      <c r="G316" s="102"/>
      <c r="H316" s="102"/>
      <c r="I316" s="102"/>
      <c r="J316" s="102"/>
      <c r="K316" s="102"/>
      <c r="L316" s="102"/>
      <c r="M316" s="102"/>
      <c r="N316" s="102"/>
      <c r="O316" s="102"/>
      <c r="P316" s="102"/>
      <c r="Q316" s="114" t="s">
        <v>115</v>
      </c>
      <c r="R316" s="102"/>
      <c r="S316" s="102"/>
      <c r="T316" s="102"/>
      <c r="U316" s="102"/>
      <c r="V316" s="134"/>
    </row>
    <row r="317" spans="1:22" ht="18" customHeight="1" x14ac:dyDescent="0.25">
      <c r="A317" s="149"/>
      <c r="B317" s="102"/>
      <c r="C317" s="102"/>
      <c r="D317" s="102"/>
      <c r="E317" s="102"/>
      <c r="F317" s="102"/>
      <c r="G317" s="102"/>
      <c r="H317" s="102"/>
      <c r="I317" s="102"/>
      <c r="J317" s="102"/>
      <c r="K317" s="102"/>
      <c r="L317" s="102"/>
      <c r="M317" s="102"/>
      <c r="N317" s="102"/>
      <c r="O317" s="102"/>
      <c r="P317" s="102"/>
      <c r="Q317" s="113" t="s">
        <v>437</v>
      </c>
      <c r="R317" s="102"/>
      <c r="S317" s="102"/>
      <c r="T317" s="102"/>
      <c r="U317" s="102"/>
      <c r="V317" s="134"/>
    </row>
    <row r="318" spans="1:22" ht="18" customHeight="1" x14ac:dyDescent="0.25">
      <c r="A318" s="149"/>
      <c r="B318" s="102"/>
      <c r="C318" s="102"/>
      <c r="D318" s="102"/>
      <c r="E318" s="102"/>
      <c r="F318" s="102"/>
      <c r="G318" s="102"/>
      <c r="H318" s="102"/>
      <c r="I318" s="102"/>
      <c r="J318" s="102"/>
      <c r="K318" s="102"/>
      <c r="L318" s="102"/>
      <c r="M318" s="102"/>
      <c r="N318" s="102"/>
      <c r="O318" s="102"/>
      <c r="P318" s="102"/>
      <c r="Q318" s="114" t="s">
        <v>81</v>
      </c>
      <c r="R318" s="102"/>
      <c r="S318" s="102"/>
      <c r="T318" s="102"/>
      <c r="U318" s="102"/>
      <c r="V318" s="134"/>
    </row>
    <row r="319" spans="1:22" ht="18" customHeight="1" x14ac:dyDescent="0.25">
      <c r="A319" s="149"/>
      <c r="B319" s="102"/>
      <c r="C319" s="102"/>
      <c r="D319" s="102"/>
      <c r="E319" s="102"/>
      <c r="F319" s="102"/>
      <c r="G319" s="102"/>
      <c r="H319" s="102"/>
      <c r="I319" s="102"/>
      <c r="J319" s="102"/>
      <c r="K319" s="102"/>
      <c r="L319" s="102"/>
      <c r="M319" s="102"/>
      <c r="N319" s="102"/>
      <c r="O319" s="102"/>
      <c r="P319" s="102"/>
      <c r="Q319" s="113" t="s">
        <v>307</v>
      </c>
      <c r="R319" s="102"/>
      <c r="S319" s="102"/>
      <c r="T319" s="102"/>
      <c r="U319" s="102"/>
      <c r="V319" s="134"/>
    </row>
    <row r="320" spans="1:22" ht="18" customHeight="1" x14ac:dyDescent="0.25">
      <c r="A320" s="149"/>
      <c r="B320" s="102"/>
      <c r="C320" s="102"/>
      <c r="D320" s="102"/>
      <c r="E320" s="102"/>
      <c r="F320" s="102"/>
      <c r="G320" s="102"/>
      <c r="H320" s="102"/>
      <c r="I320" s="102"/>
      <c r="J320" s="102"/>
      <c r="K320" s="102"/>
      <c r="L320" s="102"/>
      <c r="M320" s="102"/>
      <c r="N320" s="102"/>
      <c r="O320" s="102"/>
      <c r="P320" s="102"/>
      <c r="Q320" s="114" t="s">
        <v>97</v>
      </c>
      <c r="R320" s="102"/>
      <c r="S320" s="102"/>
      <c r="T320" s="102"/>
      <c r="U320" s="102"/>
      <c r="V320" s="134"/>
    </row>
    <row r="321" spans="1:22" ht="18" customHeight="1" x14ac:dyDescent="0.25">
      <c r="A321" s="149"/>
      <c r="B321" s="102"/>
      <c r="C321" s="102"/>
      <c r="D321" s="102"/>
      <c r="E321" s="102"/>
      <c r="F321" s="102"/>
      <c r="G321" s="102"/>
      <c r="H321" s="102"/>
      <c r="I321" s="102"/>
      <c r="J321" s="102"/>
      <c r="K321" s="102"/>
      <c r="L321" s="102"/>
      <c r="M321" s="102"/>
      <c r="N321" s="102"/>
      <c r="O321" s="102"/>
      <c r="P321" s="102"/>
      <c r="Q321" s="114" t="s">
        <v>470</v>
      </c>
      <c r="R321" s="102"/>
      <c r="S321" s="102"/>
      <c r="T321" s="102"/>
      <c r="U321" s="102"/>
      <c r="V321" s="134"/>
    </row>
    <row r="322" spans="1:22" ht="18" customHeight="1" x14ac:dyDescent="0.25">
      <c r="A322" s="149"/>
      <c r="B322" s="102"/>
      <c r="C322" s="102"/>
      <c r="D322" s="102"/>
      <c r="E322" s="102"/>
      <c r="F322" s="102"/>
      <c r="G322" s="102"/>
      <c r="H322" s="102"/>
      <c r="I322" s="102"/>
      <c r="J322" s="102"/>
      <c r="K322" s="102"/>
      <c r="L322" s="102"/>
      <c r="M322" s="102"/>
      <c r="N322" s="102"/>
      <c r="O322" s="102"/>
      <c r="P322" s="102"/>
      <c r="Q322" s="113" t="s">
        <v>402</v>
      </c>
      <c r="R322" s="102"/>
      <c r="S322" s="102"/>
      <c r="T322" s="102"/>
      <c r="U322" s="102"/>
      <c r="V322" s="134"/>
    </row>
    <row r="323" spans="1:22" ht="18" customHeight="1" x14ac:dyDescent="0.25">
      <c r="A323" s="149"/>
      <c r="B323" s="102"/>
      <c r="C323" s="102"/>
      <c r="D323" s="102"/>
      <c r="E323" s="102"/>
      <c r="F323" s="102"/>
      <c r="G323" s="102"/>
      <c r="H323" s="102"/>
      <c r="I323" s="102"/>
      <c r="J323" s="102"/>
      <c r="K323" s="102"/>
      <c r="L323" s="102"/>
      <c r="M323" s="102"/>
      <c r="N323" s="102"/>
      <c r="O323" s="102"/>
      <c r="P323" s="102"/>
      <c r="Q323" s="114" t="s">
        <v>125</v>
      </c>
      <c r="R323" s="102"/>
      <c r="S323" s="102"/>
      <c r="T323" s="102"/>
      <c r="U323" s="102"/>
      <c r="V323" s="134"/>
    </row>
    <row r="324" spans="1:22" ht="18" customHeight="1" x14ac:dyDescent="0.25">
      <c r="A324" s="149"/>
      <c r="B324" s="102"/>
      <c r="C324" s="102"/>
      <c r="D324" s="102"/>
      <c r="E324" s="102"/>
      <c r="F324" s="102"/>
      <c r="G324" s="102"/>
      <c r="H324" s="102"/>
      <c r="I324" s="102"/>
      <c r="J324" s="102"/>
      <c r="K324" s="102"/>
      <c r="L324" s="102"/>
      <c r="M324" s="102"/>
      <c r="N324" s="102"/>
      <c r="O324" s="102"/>
      <c r="P324" s="102"/>
      <c r="Q324" s="113" t="s">
        <v>269</v>
      </c>
      <c r="R324" s="102"/>
      <c r="S324" s="102"/>
      <c r="T324" s="102"/>
      <c r="U324" s="102"/>
      <c r="V324" s="134"/>
    </row>
    <row r="325" spans="1:22" ht="18" customHeight="1" x14ac:dyDescent="0.25">
      <c r="A325" s="149"/>
      <c r="B325" s="102"/>
      <c r="C325" s="102"/>
      <c r="D325" s="102"/>
      <c r="E325" s="102"/>
      <c r="F325" s="102"/>
      <c r="G325" s="102"/>
      <c r="H325" s="102"/>
      <c r="I325" s="102"/>
      <c r="J325" s="102"/>
      <c r="K325" s="102"/>
      <c r="L325" s="102"/>
      <c r="M325" s="102"/>
      <c r="N325" s="102"/>
      <c r="O325" s="102"/>
      <c r="P325" s="102"/>
      <c r="Q325" s="114" t="s">
        <v>106</v>
      </c>
      <c r="R325" s="102"/>
      <c r="S325" s="102"/>
      <c r="T325" s="102"/>
      <c r="U325" s="102"/>
      <c r="V325" s="134"/>
    </row>
    <row r="326" spans="1:22" ht="18" customHeight="1" x14ac:dyDescent="0.25">
      <c r="A326" s="149"/>
      <c r="B326" s="102"/>
      <c r="C326" s="102"/>
      <c r="D326" s="102"/>
      <c r="E326" s="102"/>
      <c r="F326" s="102"/>
      <c r="G326" s="102"/>
      <c r="H326" s="102"/>
      <c r="I326" s="102"/>
      <c r="J326" s="102"/>
      <c r="K326" s="102"/>
      <c r="L326" s="102"/>
      <c r="M326" s="102"/>
      <c r="N326" s="102"/>
      <c r="O326" s="102"/>
      <c r="P326" s="102"/>
      <c r="Q326" s="114" t="s">
        <v>115</v>
      </c>
      <c r="R326" s="102"/>
      <c r="S326" s="102"/>
      <c r="T326" s="102"/>
      <c r="U326" s="102"/>
      <c r="V326" s="134"/>
    </row>
    <row r="327" spans="1:22" ht="18" customHeight="1" x14ac:dyDescent="0.25">
      <c r="A327" s="149"/>
      <c r="B327" s="102"/>
      <c r="C327" s="102"/>
      <c r="D327" s="102"/>
      <c r="E327" s="102"/>
      <c r="F327" s="102"/>
      <c r="G327" s="102"/>
      <c r="H327" s="102"/>
      <c r="I327" s="102"/>
      <c r="J327" s="102"/>
      <c r="K327" s="102"/>
      <c r="L327" s="102"/>
      <c r="M327" s="102"/>
      <c r="N327" s="102"/>
      <c r="O327" s="102"/>
      <c r="P327" s="102"/>
      <c r="Q327" s="113" t="s">
        <v>166</v>
      </c>
      <c r="R327" s="102"/>
      <c r="S327" s="102"/>
      <c r="T327" s="102"/>
      <c r="U327" s="102"/>
      <c r="V327" s="134"/>
    </row>
    <row r="328" spans="1:22" ht="18" customHeight="1" x14ac:dyDescent="0.25">
      <c r="A328" s="149"/>
      <c r="B328" s="102"/>
      <c r="C328" s="102"/>
      <c r="D328" s="102"/>
      <c r="E328" s="102"/>
      <c r="F328" s="102"/>
      <c r="G328" s="102"/>
      <c r="H328" s="102"/>
      <c r="I328" s="102"/>
      <c r="J328" s="102"/>
      <c r="K328" s="102"/>
      <c r="L328" s="102"/>
      <c r="M328" s="102"/>
      <c r="N328" s="102"/>
      <c r="O328" s="102"/>
      <c r="P328" s="102"/>
      <c r="Q328" s="114" t="s">
        <v>81</v>
      </c>
      <c r="R328" s="102"/>
      <c r="S328" s="102"/>
      <c r="T328" s="102"/>
      <c r="U328" s="102"/>
      <c r="V328" s="134"/>
    </row>
    <row r="329" spans="1:22" ht="18" customHeight="1" x14ac:dyDescent="0.25">
      <c r="A329" s="149"/>
      <c r="B329" s="102"/>
      <c r="C329" s="102"/>
      <c r="D329" s="102"/>
      <c r="E329" s="102"/>
      <c r="F329" s="102"/>
      <c r="G329" s="102"/>
      <c r="H329" s="102"/>
      <c r="I329" s="102"/>
      <c r="J329" s="102"/>
      <c r="K329" s="102"/>
      <c r="L329" s="102"/>
      <c r="M329" s="102"/>
      <c r="N329" s="102"/>
      <c r="O329" s="102"/>
      <c r="P329" s="102"/>
      <c r="Q329" s="114" t="s">
        <v>106</v>
      </c>
      <c r="R329" s="102"/>
      <c r="S329" s="102"/>
      <c r="T329" s="102"/>
      <c r="U329" s="102"/>
      <c r="V329" s="134"/>
    </row>
    <row r="330" spans="1:22" ht="18" customHeight="1" x14ac:dyDescent="0.25">
      <c r="A330" s="149"/>
      <c r="B330" s="102"/>
      <c r="C330" s="102"/>
      <c r="D330" s="102"/>
      <c r="E330" s="102"/>
      <c r="F330" s="102"/>
      <c r="G330" s="102"/>
      <c r="H330" s="102"/>
      <c r="I330" s="102"/>
      <c r="J330" s="102"/>
      <c r="K330" s="102"/>
      <c r="L330" s="102"/>
      <c r="M330" s="102"/>
      <c r="N330" s="102"/>
      <c r="O330" s="102"/>
      <c r="P330" s="102"/>
      <c r="Q330" s="113" t="s">
        <v>309</v>
      </c>
      <c r="R330" s="102"/>
      <c r="S330" s="102"/>
      <c r="T330" s="102"/>
      <c r="U330" s="102"/>
      <c r="V330" s="134"/>
    </row>
    <row r="331" spans="1:22" ht="18" customHeight="1" x14ac:dyDescent="0.25">
      <c r="A331" s="149"/>
      <c r="B331" s="102"/>
      <c r="C331" s="102"/>
      <c r="D331" s="102"/>
      <c r="E331" s="102"/>
      <c r="F331" s="102"/>
      <c r="G331" s="102"/>
      <c r="H331" s="102"/>
      <c r="I331" s="102"/>
      <c r="J331" s="102"/>
      <c r="K331" s="102"/>
      <c r="L331" s="102"/>
      <c r="M331" s="102"/>
      <c r="N331" s="102"/>
      <c r="O331" s="102"/>
      <c r="P331" s="102"/>
      <c r="Q331" s="114" t="s">
        <v>355</v>
      </c>
      <c r="R331" s="102"/>
      <c r="S331" s="102"/>
      <c r="T331" s="102"/>
      <c r="U331" s="102"/>
      <c r="V331" s="134"/>
    </row>
    <row r="332" spans="1:22" ht="18" customHeight="1" x14ac:dyDescent="0.25">
      <c r="A332" s="149"/>
      <c r="B332" s="102"/>
      <c r="C332" s="102"/>
      <c r="D332" s="102"/>
      <c r="E332" s="102"/>
      <c r="F332" s="102"/>
      <c r="G332" s="102"/>
      <c r="H332" s="102"/>
      <c r="I332" s="102"/>
      <c r="J332" s="102"/>
      <c r="K332" s="102"/>
      <c r="L332" s="102"/>
      <c r="M332" s="102"/>
      <c r="N332" s="102"/>
      <c r="O332" s="102"/>
      <c r="P332" s="102"/>
      <c r="Q332" s="114" t="s">
        <v>106</v>
      </c>
      <c r="R332" s="102"/>
      <c r="S332" s="102"/>
      <c r="T332" s="102"/>
      <c r="U332" s="102"/>
      <c r="V332" s="134"/>
    </row>
    <row r="333" spans="1:22" ht="18" customHeight="1" x14ac:dyDescent="0.25">
      <c r="A333" s="149"/>
      <c r="B333" s="102"/>
      <c r="C333" s="102"/>
      <c r="D333" s="102"/>
      <c r="E333" s="102"/>
      <c r="F333" s="102"/>
      <c r="G333" s="102"/>
      <c r="H333" s="102"/>
      <c r="I333" s="102"/>
      <c r="J333" s="102"/>
      <c r="K333" s="102"/>
      <c r="L333" s="102"/>
      <c r="M333" s="102"/>
      <c r="N333" s="102"/>
      <c r="O333" s="102"/>
      <c r="P333" s="102"/>
      <c r="Q333" s="113" t="s">
        <v>31</v>
      </c>
      <c r="R333" s="102"/>
      <c r="S333" s="102"/>
      <c r="T333" s="102"/>
      <c r="U333" s="102"/>
      <c r="V333" s="134"/>
    </row>
    <row r="334" spans="1:22" ht="18" customHeight="1" x14ac:dyDescent="0.25">
      <c r="A334" s="149"/>
      <c r="B334" s="102"/>
      <c r="C334" s="102"/>
      <c r="D334" s="102"/>
      <c r="E334" s="102"/>
      <c r="F334" s="102"/>
      <c r="G334" s="102"/>
      <c r="H334" s="102"/>
      <c r="I334" s="102"/>
      <c r="J334" s="102"/>
      <c r="K334" s="102"/>
      <c r="L334" s="102"/>
      <c r="M334" s="102"/>
      <c r="N334" s="102"/>
      <c r="O334" s="102"/>
      <c r="P334" s="102"/>
      <c r="Q334" s="114" t="s">
        <v>97</v>
      </c>
      <c r="R334" s="102"/>
      <c r="S334" s="102"/>
      <c r="T334" s="102"/>
      <c r="U334" s="102"/>
      <c r="V334" s="134"/>
    </row>
    <row r="335" spans="1:22" ht="18" customHeight="1" x14ac:dyDescent="0.25">
      <c r="A335" s="149"/>
      <c r="B335" s="102"/>
      <c r="C335" s="102"/>
      <c r="D335" s="102"/>
      <c r="E335" s="102"/>
      <c r="F335" s="102"/>
      <c r="G335" s="102"/>
      <c r="H335" s="102"/>
      <c r="I335" s="102"/>
      <c r="J335" s="102"/>
      <c r="K335" s="102"/>
      <c r="L335" s="102"/>
      <c r="M335" s="102"/>
      <c r="N335" s="102"/>
      <c r="O335" s="102"/>
      <c r="P335" s="102"/>
      <c r="Q335" s="114" t="s">
        <v>106</v>
      </c>
      <c r="R335" s="102"/>
      <c r="S335" s="102"/>
      <c r="T335" s="102"/>
      <c r="U335" s="102"/>
      <c r="V335" s="134"/>
    </row>
    <row r="336" spans="1:22" ht="18" customHeight="1" x14ac:dyDescent="0.25">
      <c r="A336" s="149"/>
      <c r="B336" s="102"/>
      <c r="C336" s="102"/>
      <c r="D336" s="102"/>
      <c r="E336" s="102"/>
      <c r="F336" s="102"/>
      <c r="G336" s="102"/>
      <c r="H336" s="102"/>
      <c r="I336" s="102"/>
      <c r="J336" s="102"/>
      <c r="K336" s="102"/>
      <c r="L336" s="102"/>
      <c r="M336" s="102"/>
      <c r="N336" s="102"/>
      <c r="O336" s="102"/>
      <c r="P336" s="102"/>
      <c r="Q336" s="114" t="s">
        <v>314</v>
      </c>
      <c r="R336" s="102"/>
      <c r="S336" s="102"/>
      <c r="T336" s="102"/>
      <c r="U336" s="102"/>
      <c r="V336" s="134"/>
    </row>
    <row r="337" spans="1:22" ht="18" customHeight="1" x14ac:dyDescent="0.25">
      <c r="A337" s="149"/>
      <c r="B337" s="102"/>
      <c r="C337" s="102"/>
      <c r="D337" s="102"/>
      <c r="E337" s="102"/>
      <c r="F337" s="102"/>
      <c r="G337" s="102"/>
      <c r="H337" s="102"/>
      <c r="I337" s="102"/>
      <c r="J337" s="102"/>
      <c r="K337" s="102"/>
      <c r="L337" s="102"/>
      <c r="M337" s="102"/>
      <c r="N337" s="102"/>
      <c r="O337" s="102"/>
      <c r="P337" s="102"/>
      <c r="Q337" s="113" t="s">
        <v>339</v>
      </c>
      <c r="R337" s="102"/>
      <c r="S337" s="102"/>
      <c r="T337" s="102"/>
      <c r="U337" s="102"/>
      <c r="V337" s="134"/>
    </row>
    <row r="338" spans="1:22" ht="18" customHeight="1" x14ac:dyDescent="0.25">
      <c r="A338" s="149"/>
      <c r="B338" s="102"/>
      <c r="C338" s="102"/>
      <c r="D338" s="102"/>
      <c r="E338" s="102"/>
      <c r="F338" s="102"/>
      <c r="G338" s="102"/>
      <c r="H338" s="102"/>
      <c r="I338" s="102"/>
      <c r="J338" s="102"/>
      <c r="K338" s="102"/>
      <c r="L338" s="102"/>
      <c r="M338" s="102"/>
      <c r="N338" s="102"/>
      <c r="O338" s="102"/>
      <c r="P338" s="102"/>
      <c r="Q338" s="114" t="s">
        <v>125</v>
      </c>
      <c r="R338" s="102"/>
      <c r="S338" s="102"/>
      <c r="T338" s="102"/>
      <c r="U338" s="102"/>
      <c r="V338" s="134"/>
    </row>
    <row r="339" spans="1:22" ht="18" customHeight="1" x14ac:dyDescent="0.25">
      <c r="A339" s="149"/>
      <c r="B339" s="102"/>
      <c r="C339" s="102"/>
      <c r="D339" s="102"/>
      <c r="E339" s="102"/>
      <c r="F339" s="102"/>
      <c r="G339" s="102"/>
      <c r="H339" s="102"/>
      <c r="I339" s="102"/>
      <c r="J339" s="102"/>
      <c r="K339" s="102"/>
      <c r="L339" s="102"/>
      <c r="M339" s="102"/>
      <c r="N339" s="102"/>
      <c r="O339" s="102"/>
      <c r="P339" s="102"/>
      <c r="Q339" s="114" t="s">
        <v>286</v>
      </c>
      <c r="R339" s="102"/>
      <c r="S339" s="102"/>
      <c r="T339" s="102"/>
      <c r="U339" s="102"/>
      <c r="V339" s="134"/>
    </row>
    <row r="340" spans="1:22" ht="18" customHeight="1" x14ac:dyDescent="0.25">
      <c r="A340" s="149"/>
      <c r="B340" s="102"/>
      <c r="C340" s="102"/>
      <c r="D340" s="102"/>
      <c r="E340" s="102"/>
      <c r="F340" s="102"/>
      <c r="G340" s="102"/>
      <c r="H340" s="102"/>
      <c r="I340" s="102"/>
      <c r="J340" s="102"/>
      <c r="K340" s="102"/>
      <c r="L340" s="102"/>
      <c r="M340" s="102"/>
      <c r="N340" s="102"/>
      <c r="O340" s="102"/>
      <c r="P340" s="102"/>
      <c r="Q340" s="113" t="s">
        <v>324</v>
      </c>
      <c r="R340" s="102"/>
      <c r="S340" s="102"/>
      <c r="T340" s="102"/>
      <c r="U340" s="102"/>
      <c r="V340" s="134"/>
    </row>
    <row r="341" spans="1:22" ht="18" customHeight="1" x14ac:dyDescent="0.25">
      <c r="A341" s="149"/>
      <c r="B341" s="102"/>
      <c r="C341" s="102"/>
      <c r="D341" s="102"/>
      <c r="E341" s="102"/>
      <c r="F341" s="102"/>
      <c r="G341" s="102"/>
      <c r="H341" s="102"/>
      <c r="I341" s="102"/>
      <c r="J341" s="102"/>
      <c r="K341" s="102"/>
      <c r="L341" s="102"/>
      <c r="M341" s="102"/>
      <c r="N341" s="102"/>
      <c r="O341" s="102"/>
      <c r="P341" s="102"/>
      <c r="Q341" s="114" t="s">
        <v>125</v>
      </c>
      <c r="R341" s="102"/>
      <c r="S341" s="102"/>
      <c r="T341" s="102"/>
      <c r="U341" s="102"/>
      <c r="V341" s="134"/>
    </row>
    <row r="342" spans="1:22" ht="18" customHeight="1" x14ac:dyDescent="0.25">
      <c r="A342" s="149"/>
      <c r="B342" s="102"/>
      <c r="C342" s="102"/>
      <c r="D342" s="102"/>
      <c r="E342" s="102"/>
      <c r="F342" s="102"/>
      <c r="G342" s="102"/>
      <c r="H342" s="102"/>
      <c r="I342" s="102"/>
      <c r="J342" s="102"/>
      <c r="K342" s="102"/>
      <c r="L342" s="102"/>
      <c r="M342" s="102"/>
      <c r="N342" s="102"/>
      <c r="O342" s="102"/>
      <c r="P342" s="102"/>
      <c r="Q342" s="114" t="s">
        <v>199</v>
      </c>
      <c r="R342" s="102"/>
      <c r="S342" s="102"/>
      <c r="T342" s="102"/>
      <c r="U342" s="102"/>
      <c r="V342" s="134"/>
    </row>
    <row r="343" spans="1:22" ht="18" customHeight="1" x14ac:dyDescent="0.25">
      <c r="A343" s="149"/>
      <c r="B343" s="102"/>
      <c r="C343" s="102"/>
      <c r="D343" s="102"/>
      <c r="E343" s="102"/>
      <c r="F343" s="102"/>
      <c r="G343" s="102"/>
      <c r="H343" s="102"/>
      <c r="I343" s="102"/>
      <c r="J343" s="102"/>
      <c r="K343" s="102"/>
      <c r="L343" s="102"/>
      <c r="M343" s="102"/>
      <c r="N343" s="102"/>
      <c r="O343" s="102"/>
      <c r="P343" s="102"/>
      <c r="Q343" s="113" t="s">
        <v>394</v>
      </c>
      <c r="R343" s="102"/>
      <c r="S343" s="102"/>
      <c r="T343" s="102"/>
      <c r="U343" s="102"/>
      <c r="V343" s="134"/>
    </row>
    <row r="344" spans="1:22" ht="18" customHeight="1" x14ac:dyDescent="0.25">
      <c r="A344" s="149"/>
      <c r="B344" s="102"/>
      <c r="C344" s="102"/>
      <c r="D344" s="102"/>
      <c r="E344" s="102"/>
      <c r="F344" s="102"/>
      <c r="G344" s="102"/>
      <c r="H344" s="102"/>
      <c r="I344" s="102"/>
      <c r="J344" s="102"/>
      <c r="K344" s="102"/>
      <c r="L344" s="102"/>
      <c r="M344" s="102"/>
      <c r="N344" s="102"/>
      <c r="O344" s="102"/>
      <c r="P344" s="102"/>
      <c r="Q344" s="114" t="s">
        <v>115</v>
      </c>
      <c r="R344" s="102"/>
      <c r="S344" s="102"/>
      <c r="T344" s="102"/>
      <c r="U344" s="102"/>
      <c r="V344" s="134"/>
    </row>
    <row r="345" spans="1:22" ht="18" customHeight="1" x14ac:dyDescent="0.25">
      <c r="A345" s="149"/>
      <c r="B345" s="102"/>
      <c r="C345" s="102"/>
      <c r="D345" s="102"/>
      <c r="E345" s="102"/>
      <c r="F345" s="102"/>
      <c r="G345" s="102"/>
      <c r="H345" s="102"/>
      <c r="I345" s="102"/>
      <c r="J345" s="102"/>
      <c r="K345" s="102"/>
      <c r="L345" s="102"/>
      <c r="M345" s="102"/>
      <c r="N345" s="102"/>
      <c r="O345" s="102"/>
      <c r="P345" s="102"/>
      <c r="Q345" s="113" t="s">
        <v>179</v>
      </c>
      <c r="R345" s="102"/>
      <c r="S345" s="102"/>
      <c r="T345" s="102"/>
      <c r="U345" s="102"/>
      <c r="V345" s="134"/>
    </row>
    <row r="346" spans="1:22" ht="18" customHeight="1" x14ac:dyDescent="0.25">
      <c r="A346" s="149"/>
      <c r="B346" s="102"/>
      <c r="C346" s="102"/>
      <c r="D346" s="102"/>
      <c r="E346" s="102"/>
      <c r="F346" s="102"/>
      <c r="G346" s="102"/>
      <c r="H346" s="102"/>
      <c r="I346" s="102"/>
      <c r="J346" s="102"/>
      <c r="K346" s="102"/>
      <c r="L346" s="102"/>
      <c r="M346" s="102"/>
      <c r="N346" s="102"/>
      <c r="O346" s="102"/>
      <c r="P346" s="102"/>
      <c r="Q346" s="114" t="s">
        <v>97</v>
      </c>
      <c r="R346" s="102"/>
      <c r="S346" s="102"/>
      <c r="T346" s="102"/>
      <c r="U346" s="102"/>
      <c r="V346" s="134"/>
    </row>
    <row r="347" spans="1:22" ht="18" customHeight="1" x14ac:dyDescent="0.25">
      <c r="A347" s="149"/>
      <c r="B347" s="102"/>
      <c r="C347" s="102"/>
      <c r="D347" s="102"/>
      <c r="E347" s="102"/>
      <c r="F347" s="102"/>
      <c r="G347" s="102"/>
      <c r="H347" s="102"/>
      <c r="I347" s="102"/>
      <c r="J347" s="102"/>
      <c r="K347" s="102"/>
      <c r="L347" s="102"/>
      <c r="M347" s="102"/>
      <c r="N347" s="102"/>
      <c r="O347" s="102"/>
      <c r="P347" s="102"/>
      <c r="Q347" s="114" t="s">
        <v>125</v>
      </c>
      <c r="R347" s="102"/>
      <c r="S347" s="102"/>
      <c r="T347" s="102"/>
      <c r="U347" s="102"/>
      <c r="V347" s="134"/>
    </row>
    <row r="348" spans="1:22" ht="18" customHeight="1" x14ac:dyDescent="0.25">
      <c r="A348" s="149"/>
      <c r="B348" s="102"/>
      <c r="C348" s="102"/>
      <c r="D348" s="102"/>
      <c r="E348" s="102"/>
      <c r="F348" s="102"/>
      <c r="G348" s="102"/>
      <c r="H348" s="102"/>
      <c r="I348" s="102"/>
      <c r="J348" s="102"/>
      <c r="K348" s="102"/>
      <c r="L348" s="102"/>
      <c r="M348" s="102"/>
      <c r="N348" s="102"/>
      <c r="O348" s="102"/>
      <c r="P348" s="102"/>
      <c r="Q348" s="114" t="s">
        <v>286</v>
      </c>
      <c r="R348" s="102"/>
      <c r="S348" s="102"/>
      <c r="T348" s="102"/>
      <c r="U348" s="102"/>
      <c r="V348" s="134"/>
    </row>
    <row r="349" spans="1:22" ht="18" customHeight="1" x14ac:dyDescent="0.25">
      <c r="A349" s="149"/>
      <c r="B349" s="102"/>
      <c r="C349" s="102"/>
      <c r="D349" s="102"/>
      <c r="E349" s="102"/>
      <c r="F349" s="102"/>
      <c r="G349" s="102"/>
      <c r="H349" s="102"/>
      <c r="I349" s="102"/>
      <c r="J349" s="102"/>
      <c r="K349" s="102"/>
      <c r="L349" s="102"/>
      <c r="M349" s="102"/>
      <c r="N349" s="102"/>
      <c r="O349" s="102"/>
      <c r="P349" s="102"/>
      <c r="Q349" s="114" t="s">
        <v>199</v>
      </c>
      <c r="R349" s="102"/>
      <c r="S349" s="102"/>
      <c r="T349" s="102"/>
      <c r="U349" s="102"/>
      <c r="V349" s="134"/>
    </row>
    <row r="350" spans="1:22" ht="18" customHeight="1" x14ac:dyDescent="0.25">
      <c r="A350" s="149"/>
      <c r="B350" s="102"/>
      <c r="C350" s="102"/>
      <c r="D350" s="102"/>
      <c r="E350" s="102"/>
      <c r="F350" s="102"/>
      <c r="G350" s="102"/>
      <c r="H350" s="102"/>
      <c r="I350" s="102"/>
      <c r="J350" s="102"/>
      <c r="K350" s="102"/>
      <c r="L350" s="102"/>
      <c r="M350" s="102"/>
      <c r="N350" s="102"/>
      <c r="O350" s="102"/>
      <c r="P350" s="102"/>
      <c r="Q350" s="114" t="s">
        <v>314</v>
      </c>
      <c r="R350" s="102"/>
      <c r="S350" s="102"/>
      <c r="T350" s="102"/>
      <c r="U350" s="102"/>
      <c r="V350" s="134"/>
    </row>
    <row r="351" spans="1:22" ht="18" customHeight="1" x14ac:dyDescent="0.25">
      <c r="A351" s="149"/>
      <c r="B351" s="102"/>
      <c r="C351" s="102"/>
      <c r="D351" s="102"/>
      <c r="E351" s="102"/>
      <c r="F351" s="102"/>
      <c r="G351" s="102"/>
      <c r="H351" s="102"/>
      <c r="I351" s="102"/>
      <c r="J351" s="102"/>
      <c r="K351" s="102"/>
      <c r="L351" s="102"/>
      <c r="M351" s="102"/>
      <c r="N351" s="102"/>
      <c r="O351" s="102"/>
      <c r="P351" s="102"/>
      <c r="Q351" s="113" t="s">
        <v>408</v>
      </c>
      <c r="R351" s="102"/>
      <c r="S351" s="102"/>
      <c r="T351" s="102"/>
      <c r="U351" s="102"/>
      <c r="V351" s="134"/>
    </row>
    <row r="352" spans="1:22" ht="18" customHeight="1" x14ac:dyDescent="0.25">
      <c r="A352" s="149"/>
      <c r="B352" s="102"/>
      <c r="C352" s="102"/>
      <c r="D352" s="102"/>
      <c r="E352" s="102"/>
      <c r="F352" s="102"/>
      <c r="G352" s="102"/>
      <c r="H352" s="102"/>
      <c r="I352" s="102"/>
      <c r="J352" s="102"/>
      <c r="K352" s="102"/>
      <c r="L352" s="102"/>
      <c r="M352" s="102"/>
      <c r="N352" s="102"/>
      <c r="O352" s="102"/>
      <c r="P352" s="102"/>
      <c r="Q352" s="114" t="s">
        <v>199</v>
      </c>
      <c r="R352" s="102"/>
      <c r="S352" s="102"/>
      <c r="T352" s="102"/>
      <c r="U352" s="102"/>
      <c r="V352" s="134"/>
    </row>
    <row r="353" spans="1:22" ht="18" customHeight="1" x14ac:dyDescent="0.25">
      <c r="A353" s="149"/>
      <c r="B353" s="102"/>
      <c r="C353" s="102"/>
      <c r="D353" s="102"/>
      <c r="E353" s="102"/>
      <c r="F353" s="102"/>
      <c r="G353" s="102"/>
      <c r="H353" s="102"/>
      <c r="I353" s="102"/>
      <c r="J353" s="102"/>
      <c r="K353" s="102"/>
      <c r="L353" s="102"/>
      <c r="M353" s="102"/>
      <c r="N353" s="102"/>
      <c r="O353" s="102"/>
      <c r="P353" s="102"/>
      <c r="Q353" s="113" t="s">
        <v>345</v>
      </c>
      <c r="R353" s="102"/>
      <c r="S353" s="102"/>
      <c r="T353" s="102"/>
      <c r="U353" s="102"/>
      <c r="V353" s="134"/>
    </row>
    <row r="354" spans="1:22" ht="18" customHeight="1" x14ac:dyDescent="0.25">
      <c r="A354" s="149"/>
      <c r="B354" s="102"/>
      <c r="C354" s="102"/>
      <c r="D354" s="102"/>
      <c r="E354" s="102"/>
      <c r="F354" s="102"/>
      <c r="G354" s="102"/>
      <c r="H354" s="102"/>
      <c r="I354" s="102"/>
      <c r="J354" s="102"/>
      <c r="K354" s="102"/>
      <c r="L354" s="102"/>
      <c r="M354" s="102"/>
      <c r="N354" s="102"/>
      <c r="O354" s="102"/>
      <c r="P354" s="102"/>
      <c r="Q354" s="114" t="s">
        <v>286</v>
      </c>
      <c r="R354" s="102"/>
      <c r="S354" s="102"/>
      <c r="T354" s="102"/>
      <c r="U354" s="102"/>
      <c r="V354" s="134"/>
    </row>
    <row r="355" spans="1:22" ht="18" customHeight="1" x14ac:dyDescent="0.25">
      <c r="A355" s="149"/>
      <c r="B355" s="102"/>
      <c r="C355" s="102"/>
      <c r="D355" s="102"/>
      <c r="E355" s="102"/>
      <c r="F355" s="102"/>
      <c r="G355" s="102"/>
      <c r="H355" s="102"/>
      <c r="I355" s="102"/>
      <c r="J355" s="102"/>
      <c r="K355" s="102"/>
      <c r="L355" s="102"/>
      <c r="M355" s="102"/>
      <c r="N355" s="102"/>
      <c r="O355" s="102"/>
      <c r="P355" s="102"/>
      <c r="Q355" s="114" t="s">
        <v>81</v>
      </c>
      <c r="R355" s="102"/>
      <c r="S355" s="102"/>
      <c r="T355" s="102"/>
      <c r="U355" s="102"/>
      <c r="V355" s="134"/>
    </row>
    <row r="356" spans="1:22" ht="18" customHeight="1" x14ac:dyDescent="0.25">
      <c r="A356" s="149"/>
      <c r="B356" s="102"/>
      <c r="C356" s="102"/>
      <c r="D356" s="102"/>
      <c r="E356" s="102"/>
      <c r="F356" s="102"/>
      <c r="G356" s="102"/>
      <c r="H356" s="102"/>
      <c r="I356" s="102"/>
      <c r="J356" s="102"/>
      <c r="K356" s="102"/>
      <c r="L356" s="102"/>
      <c r="M356" s="102"/>
      <c r="N356" s="102"/>
      <c r="O356" s="102"/>
      <c r="P356" s="102"/>
      <c r="Q356" s="113" t="s">
        <v>95</v>
      </c>
      <c r="R356" s="102"/>
      <c r="S356" s="102"/>
      <c r="T356" s="102"/>
      <c r="U356" s="102"/>
      <c r="V356" s="134"/>
    </row>
    <row r="357" spans="1:22" ht="18" customHeight="1" x14ac:dyDescent="0.25">
      <c r="A357" s="149"/>
      <c r="B357" s="102"/>
      <c r="C357" s="102"/>
      <c r="D357" s="102"/>
      <c r="E357" s="102"/>
      <c r="F357" s="102"/>
      <c r="G357" s="102"/>
      <c r="H357" s="102"/>
      <c r="I357" s="102"/>
      <c r="J357" s="102"/>
      <c r="K357" s="102"/>
      <c r="L357" s="102"/>
      <c r="M357" s="102"/>
      <c r="N357" s="102"/>
      <c r="O357" s="102"/>
      <c r="P357" s="102"/>
      <c r="Q357" s="114" t="s">
        <v>97</v>
      </c>
      <c r="R357" s="102"/>
      <c r="S357" s="102"/>
      <c r="T357" s="102"/>
      <c r="U357" s="102"/>
      <c r="V357" s="134"/>
    </row>
    <row r="358" spans="1:22" ht="18" customHeight="1" x14ac:dyDescent="0.25">
      <c r="A358" s="149"/>
      <c r="B358" s="102"/>
      <c r="C358" s="102"/>
      <c r="D358" s="102"/>
      <c r="E358" s="102"/>
      <c r="F358" s="102"/>
      <c r="G358" s="102"/>
      <c r="H358" s="102"/>
      <c r="I358" s="102"/>
      <c r="J358" s="102"/>
      <c r="K358" s="102"/>
      <c r="L358" s="102"/>
      <c r="M358" s="102"/>
      <c r="N358" s="102"/>
      <c r="O358" s="102"/>
      <c r="P358" s="102"/>
      <c r="Q358" s="113" t="s">
        <v>362</v>
      </c>
      <c r="R358" s="102"/>
      <c r="S358" s="102"/>
      <c r="T358" s="102"/>
      <c r="U358" s="102"/>
      <c r="V358" s="134"/>
    </row>
    <row r="359" spans="1:22" ht="18" customHeight="1" x14ac:dyDescent="0.25">
      <c r="A359" s="149"/>
      <c r="B359" s="102"/>
      <c r="C359" s="102"/>
      <c r="D359" s="102"/>
      <c r="E359" s="102"/>
      <c r="F359" s="102"/>
      <c r="G359" s="102"/>
      <c r="H359" s="102"/>
      <c r="I359" s="102"/>
      <c r="J359" s="102"/>
      <c r="K359" s="102"/>
      <c r="L359" s="102"/>
      <c r="M359" s="102"/>
      <c r="N359" s="102"/>
      <c r="O359" s="102"/>
      <c r="P359" s="102"/>
      <c r="Q359" s="114" t="s">
        <v>112</v>
      </c>
      <c r="R359" s="102"/>
      <c r="S359" s="102"/>
      <c r="T359" s="102"/>
      <c r="U359" s="102"/>
      <c r="V359" s="134"/>
    </row>
    <row r="360" spans="1:22" ht="18" customHeight="1" x14ac:dyDescent="0.25">
      <c r="A360" s="149"/>
      <c r="B360" s="102"/>
      <c r="C360" s="102"/>
      <c r="D360" s="102"/>
      <c r="E360" s="102"/>
      <c r="F360" s="102"/>
      <c r="G360" s="102"/>
      <c r="H360" s="102"/>
      <c r="I360" s="102"/>
      <c r="J360" s="102"/>
      <c r="K360" s="102"/>
      <c r="L360" s="102"/>
      <c r="M360" s="102"/>
      <c r="N360" s="102"/>
      <c r="O360" s="102"/>
      <c r="P360" s="102"/>
      <c r="Q360" s="113" t="s">
        <v>284</v>
      </c>
      <c r="R360" s="102"/>
      <c r="S360" s="102"/>
      <c r="T360" s="102"/>
      <c r="U360" s="102"/>
      <c r="V360" s="134"/>
    </row>
    <row r="361" spans="1:22" ht="18" customHeight="1" x14ac:dyDescent="0.25">
      <c r="A361" s="149"/>
      <c r="B361" s="102"/>
      <c r="C361" s="102"/>
      <c r="D361" s="102"/>
      <c r="E361" s="102"/>
      <c r="F361" s="102"/>
      <c r="G361" s="102"/>
      <c r="H361" s="102"/>
      <c r="I361" s="102"/>
      <c r="J361" s="102"/>
      <c r="K361" s="102"/>
      <c r="L361" s="102"/>
      <c r="M361" s="102"/>
      <c r="N361" s="102"/>
      <c r="O361" s="102"/>
      <c r="P361" s="102"/>
      <c r="Q361" s="114" t="s">
        <v>286</v>
      </c>
      <c r="R361" s="102"/>
      <c r="S361" s="102"/>
      <c r="T361" s="102"/>
      <c r="U361" s="102"/>
      <c r="V361" s="134"/>
    </row>
    <row r="362" spans="1:22" ht="18" customHeight="1" x14ac:dyDescent="0.25">
      <c r="A362" s="149"/>
      <c r="B362" s="102"/>
      <c r="C362" s="102"/>
      <c r="D362" s="102"/>
      <c r="E362" s="102"/>
      <c r="F362" s="102"/>
      <c r="G362" s="102"/>
      <c r="H362" s="102"/>
      <c r="I362" s="102"/>
      <c r="J362" s="102"/>
      <c r="K362" s="102"/>
      <c r="L362" s="102"/>
      <c r="M362" s="102"/>
      <c r="N362" s="102"/>
      <c r="O362" s="102"/>
      <c r="P362" s="102"/>
      <c r="Q362" s="113" t="s">
        <v>143</v>
      </c>
      <c r="R362" s="102"/>
      <c r="S362" s="102"/>
      <c r="T362" s="102"/>
      <c r="U362" s="102"/>
      <c r="V362" s="134"/>
    </row>
    <row r="363" spans="1:22" ht="18" customHeight="1" x14ac:dyDescent="0.25">
      <c r="A363" s="149"/>
      <c r="B363" s="102"/>
      <c r="C363" s="102"/>
      <c r="D363" s="102"/>
      <c r="E363" s="102"/>
      <c r="F363" s="102"/>
      <c r="G363" s="102"/>
      <c r="H363" s="102"/>
      <c r="I363" s="102"/>
      <c r="J363" s="102"/>
      <c r="K363" s="102"/>
      <c r="L363" s="102"/>
      <c r="M363" s="102"/>
      <c r="N363" s="102"/>
      <c r="O363" s="102"/>
      <c r="P363" s="102"/>
      <c r="Q363" s="114" t="s">
        <v>470</v>
      </c>
      <c r="R363" s="102"/>
      <c r="S363" s="102"/>
      <c r="T363" s="102"/>
      <c r="U363" s="102"/>
      <c r="V363" s="134"/>
    </row>
    <row r="364" spans="1:22" ht="18" customHeight="1" x14ac:dyDescent="0.25">
      <c r="A364" s="149"/>
      <c r="B364" s="102"/>
      <c r="C364" s="102"/>
      <c r="D364" s="102"/>
      <c r="E364" s="102"/>
      <c r="F364" s="102"/>
      <c r="G364" s="102"/>
      <c r="H364" s="102"/>
      <c r="I364" s="102"/>
      <c r="J364" s="102"/>
      <c r="K364" s="102"/>
      <c r="L364" s="102"/>
      <c r="M364" s="102"/>
      <c r="N364" s="102"/>
      <c r="O364" s="102"/>
      <c r="P364" s="102"/>
      <c r="Q364" s="114" t="s">
        <v>199</v>
      </c>
      <c r="R364" s="102"/>
      <c r="S364" s="102"/>
      <c r="T364" s="102"/>
      <c r="U364" s="102"/>
      <c r="V364" s="134"/>
    </row>
    <row r="365" spans="1:22" ht="18" customHeight="1" x14ac:dyDescent="0.25">
      <c r="A365" s="149"/>
      <c r="B365" s="102"/>
      <c r="C365" s="102"/>
      <c r="D365" s="102"/>
      <c r="E365" s="102"/>
      <c r="F365" s="102"/>
      <c r="G365" s="102"/>
      <c r="H365" s="102"/>
      <c r="I365" s="102"/>
      <c r="J365" s="102"/>
      <c r="K365" s="102"/>
      <c r="L365" s="102"/>
      <c r="M365" s="102"/>
      <c r="N365" s="102"/>
      <c r="O365" s="102"/>
      <c r="P365" s="102"/>
      <c r="Q365" s="114" t="s">
        <v>314</v>
      </c>
      <c r="R365" s="102"/>
      <c r="S365" s="102"/>
      <c r="T365" s="102"/>
      <c r="U365" s="102"/>
      <c r="V365" s="134"/>
    </row>
    <row r="366" spans="1:22" ht="18" customHeight="1" x14ac:dyDescent="0.25">
      <c r="A366" s="149"/>
      <c r="B366" s="102"/>
      <c r="C366" s="102"/>
      <c r="D366" s="102"/>
      <c r="E366" s="102"/>
      <c r="F366" s="102"/>
      <c r="G366" s="102"/>
      <c r="H366" s="102"/>
      <c r="I366" s="102"/>
      <c r="J366" s="102"/>
      <c r="K366" s="102"/>
      <c r="L366" s="102"/>
      <c r="M366" s="102"/>
      <c r="N366" s="102"/>
      <c r="O366" s="102"/>
      <c r="P366" s="102"/>
      <c r="Q366" s="113" t="s">
        <v>228</v>
      </c>
      <c r="R366" s="102"/>
      <c r="S366" s="102"/>
      <c r="T366" s="102"/>
      <c r="U366" s="102"/>
      <c r="V366" s="134"/>
    </row>
    <row r="367" spans="1:22" ht="18" customHeight="1" x14ac:dyDescent="0.25">
      <c r="A367" s="149"/>
      <c r="B367" s="102"/>
      <c r="C367" s="102"/>
      <c r="D367" s="102"/>
      <c r="E367" s="102"/>
      <c r="F367" s="102"/>
      <c r="G367" s="102"/>
      <c r="H367" s="102"/>
      <c r="I367" s="102"/>
      <c r="J367" s="102"/>
      <c r="K367" s="102"/>
      <c r="L367" s="102"/>
      <c r="M367" s="102"/>
      <c r="N367" s="102"/>
      <c r="O367" s="102"/>
      <c r="P367" s="102"/>
      <c r="Q367" s="114" t="s">
        <v>112</v>
      </c>
      <c r="R367" s="102"/>
      <c r="S367" s="102"/>
      <c r="T367" s="102"/>
      <c r="U367" s="102"/>
      <c r="V367" s="134"/>
    </row>
    <row r="368" spans="1:22" ht="18" customHeight="1" x14ac:dyDescent="0.25">
      <c r="A368" s="149"/>
      <c r="B368" s="102"/>
      <c r="C368" s="102"/>
      <c r="D368" s="102"/>
      <c r="E368" s="102"/>
      <c r="F368" s="102"/>
      <c r="G368" s="102"/>
      <c r="H368" s="102"/>
      <c r="I368" s="102"/>
      <c r="J368" s="102"/>
      <c r="K368" s="102"/>
      <c r="L368" s="102"/>
      <c r="M368" s="102"/>
      <c r="N368" s="102"/>
      <c r="O368" s="102"/>
      <c r="P368" s="102"/>
      <c r="Q368" s="113" t="s">
        <v>377</v>
      </c>
      <c r="R368" s="102"/>
      <c r="S368" s="102"/>
      <c r="T368" s="102"/>
      <c r="U368" s="102"/>
      <c r="V368" s="134"/>
    </row>
    <row r="369" spans="1:22" ht="18" customHeight="1" x14ac:dyDescent="0.25">
      <c r="A369" s="149"/>
      <c r="B369" s="102"/>
      <c r="C369" s="102"/>
      <c r="D369" s="102"/>
      <c r="E369" s="102"/>
      <c r="F369" s="102"/>
      <c r="G369" s="102"/>
      <c r="H369" s="102"/>
      <c r="I369" s="102"/>
      <c r="J369" s="102"/>
      <c r="K369" s="102"/>
      <c r="L369" s="102"/>
      <c r="M369" s="102"/>
      <c r="N369" s="102"/>
      <c r="O369" s="102"/>
      <c r="P369" s="102"/>
      <c r="Q369" s="114" t="s">
        <v>112</v>
      </c>
      <c r="R369" s="102"/>
      <c r="S369" s="102"/>
      <c r="T369" s="102"/>
      <c r="U369" s="102"/>
      <c r="V369" s="134"/>
    </row>
    <row r="370" spans="1:22" ht="18" customHeight="1" x14ac:dyDescent="0.25">
      <c r="A370" s="149"/>
      <c r="B370" s="102"/>
      <c r="C370" s="102"/>
      <c r="D370" s="102"/>
      <c r="E370" s="102"/>
      <c r="F370" s="102"/>
      <c r="G370" s="102"/>
      <c r="H370" s="102"/>
      <c r="I370" s="102"/>
      <c r="J370" s="102"/>
      <c r="K370" s="102"/>
      <c r="L370" s="102"/>
      <c r="M370" s="102"/>
      <c r="N370" s="102"/>
      <c r="O370" s="102"/>
      <c r="P370" s="102"/>
      <c r="Q370" s="113" t="s">
        <v>554</v>
      </c>
      <c r="R370" s="102"/>
      <c r="S370" s="102"/>
      <c r="T370" s="102"/>
      <c r="U370" s="102"/>
      <c r="V370" s="134"/>
    </row>
    <row r="371" spans="1:22" ht="18" customHeight="1" x14ac:dyDescent="0.25">
      <c r="A371" s="149"/>
      <c r="B371" s="102"/>
      <c r="C371" s="102"/>
      <c r="D371" s="102"/>
      <c r="E371" s="102"/>
      <c r="F371" s="102"/>
      <c r="G371" s="102"/>
      <c r="H371" s="102"/>
      <c r="I371" s="102"/>
      <c r="J371" s="102"/>
      <c r="K371" s="102"/>
      <c r="L371" s="102"/>
      <c r="M371" s="102"/>
      <c r="N371" s="102"/>
      <c r="O371" s="102"/>
      <c r="P371" s="102"/>
      <c r="Q371" s="114" t="s">
        <v>554</v>
      </c>
      <c r="R371" s="102"/>
      <c r="S371" s="102"/>
      <c r="T371" s="102"/>
      <c r="U371" s="102"/>
      <c r="V371" s="134"/>
    </row>
    <row r="372" spans="1:22" ht="18" customHeight="1" x14ac:dyDescent="0.25">
      <c r="A372" s="149"/>
      <c r="B372" s="102"/>
      <c r="C372" s="102"/>
      <c r="D372" s="102"/>
      <c r="E372" s="102"/>
      <c r="F372" s="102"/>
      <c r="G372" s="102"/>
      <c r="H372" s="102"/>
      <c r="I372" s="102"/>
      <c r="J372" s="102"/>
      <c r="K372" s="102"/>
      <c r="L372" s="102"/>
      <c r="M372" s="102"/>
      <c r="N372" s="102"/>
      <c r="O372" s="102"/>
      <c r="P372" s="102"/>
      <c r="Q372" s="152" t="s">
        <v>540</v>
      </c>
      <c r="R372" s="102"/>
      <c r="S372" s="102"/>
      <c r="T372" s="102"/>
      <c r="U372" s="102"/>
      <c r="V372" s="134"/>
    </row>
    <row r="373" spans="1:22" ht="17.100000000000001" customHeight="1" x14ac:dyDescent="0.25">
      <c r="A373" s="149"/>
      <c r="B373" s="102"/>
      <c r="C373" s="102"/>
      <c r="D373" s="102"/>
      <c r="E373" s="102"/>
      <c r="F373" s="102"/>
      <c r="G373" s="102"/>
      <c r="H373" s="102"/>
      <c r="I373" s="102"/>
      <c r="J373" s="102"/>
      <c r="K373" s="102"/>
      <c r="L373" s="102"/>
      <c r="M373" s="102"/>
      <c r="N373" s="102"/>
      <c r="O373" s="102"/>
      <c r="P373" s="102"/>
      <c r="Q373" s="108"/>
      <c r="R373" s="102"/>
      <c r="S373" s="102"/>
      <c r="T373" s="102"/>
      <c r="U373" s="102"/>
      <c r="V373" s="134"/>
    </row>
    <row r="374" spans="1:22" ht="17.100000000000001" customHeight="1" x14ac:dyDescent="0.25">
      <c r="A374" s="149"/>
      <c r="B374" s="102"/>
      <c r="C374" s="102"/>
      <c r="D374" s="102"/>
      <c r="E374" s="102"/>
      <c r="F374" s="102"/>
      <c r="G374" s="102"/>
      <c r="H374" s="102"/>
      <c r="I374" s="102"/>
      <c r="J374" s="102"/>
      <c r="K374" s="102"/>
      <c r="L374" s="102"/>
      <c r="M374" s="102"/>
      <c r="N374" s="102"/>
      <c r="O374" s="102"/>
      <c r="P374" s="102"/>
      <c r="Q374" s="108"/>
      <c r="R374" s="102"/>
      <c r="S374" s="102"/>
      <c r="T374" s="102"/>
      <c r="U374" s="102"/>
      <c r="V374" s="134"/>
    </row>
    <row r="375" spans="1:22" ht="17.100000000000001" customHeight="1" x14ac:dyDescent="0.25">
      <c r="A375" s="149"/>
      <c r="B375" s="102"/>
      <c r="C375" s="102"/>
      <c r="D375" s="102"/>
      <c r="E375" s="102"/>
      <c r="F375" s="102"/>
      <c r="G375" s="102"/>
      <c r="H375" s="102"/>
      <c r="I375" s="102"/>
      <c r="J375" s="102"/>
      <c r="K375" s="102"/>
      <c r="L375" s="102"/>
      <c r="M375" s="102"/>
      <c r="N375" s="102"/>
      <c r="O375" s="102"/>
      <c r="P375" s="102"/>
      <c r="Q375" s="108"/>
      <c r="R375" s="102"/>
      <c r="S375" s="102"/>
      <c r="T375" s="102"/>
      <c r="U375" s="102"/>
      <c r="V375" s="134"/>
    </row>
    <row r="376" spans="1:22" ht="17.100000000000001" customHeight="1" x14ac:dyDescent="0.25">
      <c r="A376" s="149"/>
      <c r="B376" s="102"/>
      <c r="C376" s="102"/>
      <c r="D376" s="102"/>
      <c r="E376" s="102"/>
      <c r="F376" s="102"/>
      <c r="G376" s="102"/>
      <c r="H376" s="102"/>
      <c r="I376" s="102"/>
      <c r="J376" s="102"/>
      <c r="K376" s="102"/>
      <c r="L376" s="102"/>
      <c r="M376" s="102"/>
      <c r="N376" s="102"/>
      <c r="O376" s="102"/>
      <c r="P376" s="102"/>
      <c r="Q376" s="108"/>
      <c r="R376" s="102"/>
      <c r="S376" s="102"/>
      <c r="T376" s="102"/>
      <c r="U376" s="102"/>
      <c r="V376" s="134"/>
    </row>
    <row r="377" spans="1:22" ht="17.100000000000001" customHeight="1" x14ac:dyDescent="0.25">
      <c r="A377" s="149"/>
      <c r="B377" s="102"/>
      <c r="C377" s="102"/>
      <c r="D377" s="102"/>
      <c r="E377" s="102"/>
      <c r="F377" s="102"/>
      <c r="G377" s="102"/>
      <c r="H377" s="102"/>
      <c r="I377" s="102"/>
      <c r="J377" s="102"/>
      <c r="K377" s="102"/>
      <c r="L377" s="102"/>
      <c r="M377" s="102"/>
      <c r="N377" s="102"/>
      <c r="O377" s="102"/>
      <c r="P377" s="102"/>
      <c r="Q377" s="108"/>
      <c r="R377" s="102"/>
      <c r="S377" s="102"/>
      <c r="T377" s="102"/>
      <c r="U377" s="102"/>
      <c r="V377" s="134"/>
    </row>
    <row r="378" spans="1:22" ht="17.100000000000001" customHeight="1" x14ac:dyDescent="0.25">
      <c r="A378" s="149"/>
      <c r="B378" s="102"/>
      <c r="C378" s="102"/>
      <c r="D378" s="102"/>
      <c r="E378" s="102"/>
      <c r="F378" s="102"/>
      <c r="G378" s="102"/>
      <c r="H378" s="102"/>
      <c r="I378" s="102"/>
      <c r="J378" s="102"/>
      <c r="K378" s="102"/>
      <c r="L378" s="102"/>
      <c r="M378" s="102"/>
      <c r="N378" s="102"/>
      <c r="O378" s="102"/>
      <c r="P378" s="102"/>
      <c r="Q378" s="108"/>
      <c r="R378" s="102"/>
      <c r="S378" s="102"/>
      <c r="T378" s="102"/>
      <c r="U378" s="102"/>
      <c r="V378" s="134"/>
    </row>
    <row r="379" spans="1:22" ht="17.100000000000001" customHeight="1" x14ac:dyDescent="0.25">
      <c r="A379" s="149"/>
      <c r="B379" s="102"/>
      <c r="C379" s="102"/>
      <c r="D379" s="102"/>
      <c r="E379" s="102"/>
      <c r="F379" s="102"/>
      <c r="G379" s="102"/>
      <c r="H379" s="102"/>
      <c r="I379" s="102"/>
      <c r="J379" s="102"/>
      <c r="K379" s="102"/>
      <c r="L379" s="102"/>
      <c r="M379" s="102"/>
      <c r="N379" s="102"/>
      <c r="O379" s="102"/>
      <c r="P379" s="102"/>
      <c r="Q379" s="108"/>
      <c r="R379" s="102"/>
      <c r="S379" s="102"/>
      <c r="T379" s="102"/>
      <c r="U379" s="102"/>
      <c r="V379" s="134"/>
    </row>
    <row r="380" spans="1:22" ht="17.100000000000001" customHeight="1" x14ac:dyDescent="0.25">
      <c r="A380" s="149"/>
      <c r="B380" s="102"/>
      <c r="C380" s="102"/>
      <c r="D380" s="102"/>
      <c r="E380" s="102"/>
      <c r="F380" s="102"/>
      <c r="G380" s="102"/>
      <c r="H380" s="102"/>
      <c r="I380" s="102"/>
      <c r="J380" s="102"/>
      <c r="K380" s="102"/>
      <c r="L380" s="102"/>
      <c r="M380" s="102"/>
      <c r="N380" s="102"/>
      <c r="O380" s="102"/>
      <c r="P380" s="102"/>
      <c r="Q380" s="108"/>
      <c r="R380" s="102"/>
      <c r="S380" s="102"/>
      <c r="T380" s="102"/>
      <c r="U380" s="102"/>
      <c r="V380" s="134"/>
    </row>
    <row r="381" spans="1:22" ht="17.100000000000001" customHeight="1" x14ac:dyDescent="0.25">
      <c r="A381" s="149"/>
      <c r="B381" s="102"/>
      <c r="C381" s="102"/>
      <c r="D381" s="102"/>
      <c r="E381" s="102"/>
      <c r="F381" s="102"/>
      <c r="G381" s="102"/>
      <c r="H381" s="102"/>
      <c r="I381" s="102"/>
      <c r="J381" s="102"/>
      <c r="K381" s="102"/>
      <c r="L381" s="102"/>
      <c r="M381" s="102"/>
      <c r="N381" s="102"/>
      <c r="O381" s="102"/>
      <c r="P381" s="102"/>
      <c r="Q381" s="108"/>
      <c r="R381" s="102"/>
      <c r="S381" s="102"/>
      <c r="T381" s="102"/>
      <c r="U381" s="102"/>
      <c r="V381" s="134"/>
    </row>
    <row r="382" spans="1:22" ht="17.100000000000001" customHeight="1" x14ac:dyDescent="0.25">
      <c r="A382" s="153"/>
      <c r="B382" s="154"/>
      <c r="C382" s="154"/>
      <c r="D382" s="154"/>
      <c r="E382" s="154"/>
      <c r="F382" s="154"/>
      <c r="G382" s="154"/>
      <c r="H382" s="154"/>
      <c r="I382" s="154"/>
      <c r="J382" s="154"/>
      <c r="K382" s="154"/>
      <c r="L382" s="154"/>
      <c r="M382" s="154"/>
      <c r="N382" s="154"/>
      <c r="O382" s="154"/>
      <c r="P382" s="154"/>
      <c r="Q382" s="155"/>
      <c r="R382" s="154"/>
      <c r="S382" s="154"/>
      <c r="T382" s="154"/>
      <c r="U382" s="154"/>
      <c r="V382" s="156"/>
    </row>
  </sheetData>
  <mergeCells count="3">
    <mergeCell ref="A82:C82"/>
    <mergeCell ref="E1:I1"/>
    <mergeCell ref="A46:C46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31"/>
  <sheetViews>
    <sheetView showGridLines="0" topLeftCell="A79" workbookViewId="0">
      <selection activeCell="Q102" sqref="Q102"/>
    </sheetView>
  </sheetViews>
  <sheetFormatPr defaultColWidth="6.59765625" defaultRowHeight="15" customHeight="1" x14ac:dyDescent="0.2"/>
  <cols>
    <col min="1" max="1" width="11.59765625" style="157" customWidth="1"/>
    <col min="2" max="2" width="30.69921875" style="157" customWidth="1"/>
    <col min="3" max="3" width="6.8984375" style="157" customWidth="1"/>
    <col min="4" max="4" width="2.69921875" style="157" customWidth="1"/>
    <col min="5" max="5" width="2.19921875" style="157" customWidth="1"/>
    <col min="6" max="6" width="16" style="157" customWidth="1"/>
    <col min="7" max="7" width="22" style="157" customWidth="1"/>
    <col min="8" max="8" width="10.19921875" style="157" customWidth="1"/>
    <col min="9" max="10" width="6.8984375" style="157" customWidth="1"/>
    <col min="11" max="11" width="3.3984375" style="157" customWidth="1"/>
    <col min="12" max="12" width="10.59765625" style="157" customWidth="1"/>
    <col min="13" max="13" width="10.09765625" style="157" customWidth="1"/>
    <col min="14" max="15" width="3.3984375" style="157" customWidth="1"/>
    <col min="16" max="16" width="3.69921875" style="157" customWidth="1"/>
    <col min="17" max="17" width="12.3984375" style="157" customWidth="1"/>
    <col min="18" max="19" width="6.8984375" style="157" customWidth="1"/>
    <col min="20" max="256" width="6.59765625" style="157" customWidth="1"/>
  </cols>
  <sheetData>
    <row r="1" spans="1:19" ht="18" customHeight="1" x14ac:dyDescent="0.25">
      <c r="A1" s="158" t="s">
        <v>97</v>
      </c>
      <c r="B1" s="159"/>
      <c r="C1" s="159"/>
      <c r="D1" s="95"/>
      <c r="E1" s="94"/>
      <c r="F1" s="200" t="s">
        <v>462</v>
      </c>
      <c r="G1" s="201"/>
      <c r="H1" s="201"/>
      <c r="I1" s="201"/>
      <c r="J1" s="202"/>
      <c r="K1" s="160"/>
      <c r="L1" s="161"/>
      <c r="M1" s="161"/>
      <c r="N1" s="162"/>
      <c r="O1" s="162"/>
      <c r="P1" s="163"/>
      <c r="Q1" s="110" t="s">
        <v>525</v>
      </c>
      <c r="R1" s="163"/>
      <c r="S1" s="164"/>
    </row>
    <row r="2" spans="1:19" ht="18" customHeight="1" x14ac:dyDescent="0.25">
      <c r="A2" s="67" t="s">
        <v>16</v>
      </c>
      <c r="B2" s="67" t="s">
        <v>6</v>
      </c>
      <c r="C2" s="67" t="s">
        <v>461</v>
      </c>
      <c r="D2" s="100"/>
      <c r="E2" s="119"/>
      <c r="F2" s="67" t="s">
        <v>16</v>
      </c>
      <c r="G2" s="67" t="s">
        <v>6</v>
      </c>
      <c r="H2" s="67" t="s">
        <v>460</v>
      </c>
      <c r="I2" s="67" t="s">
        <v>461</v>
      </c>
      <c r="J2" s="67" t="s">
        <v>462</v>
      </c>
      <c r="K2" s="106"/>
      <c r="L2" s="107" t="s">
        <v>525</v>
      </c>
      <c r="M2" s="107" t="s">
        <v>526</v>
      </c>
      <c r="N2" s="108"/>
      <c r="O2" s="109"/>
      <c r="P2" s="108"/>
      <c r="Q2" s="113" t="s">
        <v>422</v>
      </c>
      <c r="R2" s="108"/>
      <c r="S2" s="165"/>
    </row>
    <row r="3" spans="1:19" ht="18" customHeight="1" x14ac:dyDescent="0.25">
      <c r="A3" s="69" t="s">
        <v>67</v>
      </c>
      <c r="B3" s="76" t="s">
        <v>68</v>
      </c>
      <c r="C3" s="71">
        <v>1</v>
      </c>
      <c r="D3" s="100"/>
      <c r="E3" s="119"/>
      <c r="F3" s="69" t="s">
        <v>110</v>
      </c>
      <c r="G3" s="75" t="s">
        <v>111</v>
      </c>
      <c r="H3" s="70" t="s">
        <v>112</v>
      </c>
      <c r="I3" s="71">
        <v>4</v>
      </c>
      <c r="J3" s="71">
        <f t="shared" ref="J3:J34" si="0">77/I3</f>
        <v>19.25</v>
      </c>
      <c r="K3" s="106"/>
      <c r="L3" s="111" t="s">
        <v>110</v>
      </c>
      <c r="M3" s="112">
        <v>19.25</v>
      </c>
      <c r="N3" s="108"/>
      <c r="O3" s="109"/>
      <c r="P3" s="108"/>
      <c r="Q3" s="114" t="s">
        <v>97</v>
      </c>
      <c r="R3" s="108"/>
      <c r="S3" s="165"/>
    </row>
    <row r="4" spans="1:19" ht="18" customHeight="1" x14ac:dyDescent="0.25">
      <c r="A4" s="69" t="s">
        <v>101</v>
      </c>
      <c r="B4" s="76" t="s">
        <v>102</v>
      </c>
      <c r="C4" s="71">
        <v>2</v>
      </c>
      <c r="D4" s="100"/>
      <c r="E4" s="119"/>
      <c r="F4" s="75" t="s">
        <v>342</v>
      </c>
      <c r="G4" s="70" t="s">
        <v>343</v>
      </c>
      <c r="H4" s="74" t="s">
        <v>63</v>
      </c>
      <c r="I4" s="71">
        <v>3</v>
      </c>
      <c r="J4" s="71">
        <f t="shared" si="0"/>
        <v>25.666666666666668</v>
      </c>
      <c r="K4" s="106"/>
      <c r="L4" s="111" t="s">
        <v>342</v>
      </c>
      <c r="M4" s="112">
        <v>31.589743589743591</v>
      </c>
      <c r="N4" s="108"/>
      <c r="O4" s="109"/>
      <c r="P4" s="108"/>
      <c r="Q4" s="114" t="s">
        <v>84</v>
      </c>
      <c r="R4" s="108"/>
      <c r="S4" s="165"/>
    </row>
    <row r="5" spans="1:19" ht="18" customHeight="1" x14ac:dyDescent="0.25">
      <c r="A5" s="69" t="s">
        <v>383</v>
      </c>
      <c r="B5" s="76" t="s">
        <v>555</v>
      </c>
      <c r="C5" s="71">
        <v>3</v>
      </c>
      <c r="D5" s="100"/>
      <c r="E5" s="119"/>
      <c r="F5" s="75" t="s">
        <v>342</v>
      </c>
      <c r="G5" s="75" t="s">
        <v>343</v>
      </c>
      <c r="H5" s="76" t="s">
        <v>84</v>
      </c>
      <c r="I5" s="71">
        <v>13</v>
      </c>
      <c r="J5" s="71">
        <f t="shared" si="0"/>
        <v>5.9230769230769234</v>
      </c>
      <c r="K5" s="106"/>
      <c r="L5" s="111" t="s">
        <v>113</v>
      </c>
      <c r="M5" s="112">
        <v>77</v>
      </c>
      <c r="N5" s="108"/>
      <c r="O5" s="109"/>
      <c r="P5" s="108"/>
      <c r="Q5" s="113" t="s">
        <v>225</v>
      </c>
      <c r="R5" s="108"/>
      <c r="S5" s="165"/>
    </row>
    <row r="6" spans="1:19" ht="18" customHeight="1" x14ac:dyDescent="0.25">
      <c r="A6" s="69" t="s">
        <v>415</v>
      </c>
      <c r="B6" s="76" t="s">
        <v>416</v>
      </c>
      <c r="C6" s="71">
        <v>4</v>
      </c>
      <c r="D6" s="100"/>
      <c r="E6" s="119"/>
      <c r="F6" s="76" t="s">
        <v>113</v>
      </c>
      <c r="G6" s="74" t="s">
        <v>114</v>
      </c>
      <c r="H6" s="74" t="s">
        <v>115</v>
      </c>
      <c r="I6" s="71">
        <v>1</v>
      </c>
      <c r="J6" s="71">
        <f t="shared" si="0"/>
        <v>77</v>
      </c>
      <c r="K6" s="106"/>
      <c r="L6" s="111" t="s">
        <v>379</v>
      </c>
      <c r="M6" s="112">
        <v>25.666666666666671</v>
      </c>
      <c r="N6" s="108"/>
      <c r="O6" s="109"/>
      <c r="P6" s="108"/>
      <c r="Q6" s="114" t="s">
        <v>97</v>
      </c>
      <c r="R6" s="108"/>
      <c r="S6" s="165"/>
    </row>
    <row r="7" spans="1:19" ht="18" customHeight="1" x14ac:dyDescent="0.25">
      <c r="A7" s="69" t="s">
        <v>225</v>
      </c>
      <c r="B7" s="76" t="s">
        <v>226</v>
      </c>
      <c r="C7" s="71">
        <v>5</v>
      </c>
      <c r="D7" s="100"/>
      <c r="E7" s="119"/>
      <c r="F7" s="69" t="s">
        <v>379</v>
      </c>
      <c r="G7" s="70" t="s">
        <v>380</v>
      </c>
      <c r="H7" s="74" t="s">
        <v>81</v>
      </c>
      <c r="I7" s="71">
        <v>3</v>
      </c>
      <c r="J7" s="71">
        <f t="shared" si="0"/>
        <v>25.666666666666668</v>
      </c>
      <c r="K7" s="106"/>
      <c r="L7" s="111" t="s">
        <v>240</v>
      </c>
      <c r="M7" s="112">
        <v>77</v>
      </c>
      <c r="N7" s="108"/>
      <c r="O7" s="109"/>
      <c r="P7" s="108"/>
      <c r="Q7" s="114" t="s">
        <v>199</v>
      </c>
      <c r="R7" s="108"/>
      <c r="S7" s="165"/>
    </row>
    <row r="8" spans="1:19" ht="18" customHeight="1" x14ac:dyDescent="0.25">
      <c r="A8" s="69" t="s">
        <v>419</v>
      </c>
      <c r="B8" s="76" t="s">
        <v>420</v>
      </c>
      <c r="C8" s="71">
        <v>6</v>
      </c>
      <c r="D8" s="100"/>
      <c r="E8" s="119"/>
      <c r="F8" s="75" t="s">
        <v>240</v>
      </c>
      <c r="G8" s="75" t="s">
        <v>241</v>
      </c>
      <c r="H8" s="70" t="s">
        <v>242</v>
      </c>
      <c r="I8" s="70">
        <v>1</v>
      </c>
      <c r="J8" s="71">
        <f t="shared" si="0"/>
        <v>77</v>
      </c>
      <c r="K8" s="106"/>
      <c r="L8" s="111" t="s">
        <v>422</v>
      </c>
      <c r="M8" s="112">
        <v>18</v>
      </c>
      <c r="N8" s="108"/>
      <c r="O8" s="109"/>
      <c r="P8" s="108"/>
      <c r="Q8" s="114" t="s">
        <v>84</v>
      </c>
      <c r="R8" s="108"/>
      <c r="S8" s="165"/>
    </row>
    <row r="9" spans="1:19" ht="18" customHeight="1" x14ac:dyDescent="0.25">
      <c r="A9" s="69" t="s">
        <v>422</v>
      </c>
      <c r="B9" s="76" t="s">
        <v>423</v>
      </c>
      <c r="C9" s="71">
        <v>7</v>
      </c>
      <c r="D9" s="100"/>
      <c r="E9" s="119"/>
      <c r="F9" s="69" t="s">
        <v>422</v>
      </c>
      <c r="G9" s="76" t="s">
        <v>423</v>
      </c>
      <c r="H9" s="70" t="s">
        <v>97</v>
      </c>
      <c r="I9" s="71">
        <v>7</v>
      </c>
      <c r="J9" s="71">
        <f t="shared" si="0"/>
        <v>11</v>
      </c>
      <c r="K9" s="106"/>
      <c r="L9" s="111" t="s">
        <v>453</v>
      </c>
      <c r="M9" s="112">
        <v>8.5555555555555554</v>
      </c>
      <c r="N9" s="108"/>
      <c r="O9" s="109"/>
      <c r="P9" s="108"/>
      <c r="Q9" s="114" t="s">
        <v>314</v>
      </c>
      <c r="R9" s="108"/>
      <c r="S9" s="165"/>
    </row>
    <row r="10" spans="1:19" ht="18" customHeight="1" x14ac:dyDescent="0.25">
      <c r="A10" s="166"/>
      <c r="B10" s="117"/>
      <c r="C10" s="117"/>
      <c r="D10" s="102"/>
      <c r="E10" s="119"/>
      <c r="F10" s="75" t="s">
        <v>422</v>
      </c>
      <c r="G10" s="75" t="s">
        <v>423</v>
      </c>
      <c r="H10" s="76" t="s">
        <v>84</v>
      </c>
      <c r="I10" s="71">
        <v>11</v>
      </c>
      <c r="J10" s="71">
        <f t="shared" si="0"/>
        <v>7</v>
      </c>
      <c r="K10" s="106"/>
      <c r="L10" s="111" t="s">
        <v>456</v>
      </c>
      <c r="M10" s="112">
        <v>5.9230769230769234</v>
      </c>
      <c r="N10" s="108"/>
      <c r="O10" s="109"/>
      <c r="P10" s="108"/>
      <c r="Q10" s="113" t="s">
        <v>64</v>
      </c>
      <c r="R10" s="108"/>
      <c r="S10" s="165"/>
    </row>
    <row r="11" spans="1:19" ht="18" customHeight="1" x14ac:dyDescent="0.25">
      <c r="A11" s="158" t="s">
        <v>355</v>
      </c>
      <c r="B11" s="159"/>
      <c r="C11" s="159"/>
      <c r="D11" s="100"/>
      <c r="E11" s="119"/>
      <c r="F11" s="69" t="s">
        <v>453</v>
      </c>
      <c r="G11" s="70" t="s">
        <v>454</v>
      </c>
      <c r="H11" s="74" t="s">
        <v>81</v>
      </c>
      <c r="I11" s="71">
        <v>9</v>
      </c>
      <c r="J11" s="71">
        <f t="shared" si="0"/>
        <v>8.5555555555555554</v>
      </c>
      <c r="K11" s="106"/>
      <c r="L11" s="111" t="s">
        <v>455</v>
      </c>
      <c r="M11" s="112">
        <v>7.7</v>
      </c>
      <c r="N11" s="108"/>
      <c r="O11" s="109"/>
      <c r="P11" s="108"/>
      <c r="Q11" s="114" t="s">
        <v>63</v>
      </c>
      <c r="R11" s="108"/>
      <c r="S11" s="165"/>
    </row>
    <row r="12" spans="1:19" ht="18" customHeight="1" x14ac:dyDescent="0.25">
      <c r="A12" s="67" t="s">
        <v>16</v>
      </c>
      <c r="B12" s="67" t="s">
        <v>6</v>
      </c>
      <c r="C12" s="67" t="s">
        <v>461</v>
      </c>
      <c r="D12" s="100"/>
      <c r="E12" s="119"/>
      <c r="F12" s="75" t="s">
        <v>456</v>
      </c>
      <c r="G12" s="70" t="s">
        <v>486</v>
      </c>
      <c r="H12" s="76" t="s">
        <v>84</v>
      </c>
      <c r="I12" s="71">
        <v>13</v>
      </c>
      <c r="J12" s="71">
        <f t="shared" si="0"/>
        <v>5.9230769230769234</v>
      </c>
      <c r="K12" s="106"/>
      <c r="L12" s="111" t="s">
        <v>413</v>
      </c>
      <c r="M12" s="112">
        <v>19.25</v>
      </c>
      <c r="N12" s="108"/>
      <c r="O12" s="109"/>
      <c r="P12" s="108"/>
      <c r="Q12" s="114" t="s">
        <v>87</v>
      </c>
      <c r="R12" s="108"/>
      <c r="S12" s="165"/>
    </row>
    <row r="13" spans="1:19" ht="18" customHeight="1" x14ac:dyDescent="0.25">
      <c r="A13" s="75" t="s">
        <v>204</v>
      </c>
      <c r="B13" s="70" t="s">
        <v>205</v>
      </c>
      <c r="C13" s="70">
        <v>1</v>
      </c>
      <c r="D13" s="100"/>
      <c r="E13" s="119"/>
      <c r="F13" s="69" t="s">
        <v>455</v>
      </c>
      <c r="G13" s="70" t="s">
        <v>487</v>
      </c>
      <c r="H13" s="74" t="s">
        <v>81</v>
      </c>
      <c r="I13" s="71">
        <v>10</v>
      </c>
      <c r="J13" s="71">
        <f t="shared" si="0"/>
        <v>7.7</v>
      </c>
      <c r="K13" s="106"/>
      <c r="L13" s="111" t="s">
        <v>225</v>
      </c>
      <c r="M13" s="112">
        <v>85.983333333333334</v>
      </c>
      <c r="N13" s="108"/>
      <c r="O13" s="109"/>
      <c r="P13" s="108"/>
      <c r="Q13" s="114" t="s">
        <v>84</v>
      </c>
      <c r="R13" s="108"/>
      <c r="S13" s="165"/>
    </row>
    <row r="14" spans="1:19" ht="18" customHeight="1" x14ac:dyDescent="0.25">
      <c r="A14" s="75" t="s">
        <v>29</v>
      </c>
      <c r="B14" s="70" t="s">
        <v>480</v>
      </c>
      <c r="C14" s="70">
        <v>2</v>
      </c>
      <c r="D14" s="100"/>
      <c r="E14" s="119"/>
      <c r="F14" s="69" t="s">
        <v>413</v>
      </c>
      <c r="G14" s="70" t="s">
        <v>414</v>
      </c>
      <c r="H14" s="70" t="s">
        <v>125</v>
      </c>
      <c r="I14" s="70">
        <v>4</v>
      </c>
      <c r="J14" s="71">
        <f t="shared" si="0"/>
        <v>19.25</v>
      </c>
      <c r="K14" s="106"/>
      <c r="L14" s="111" t="s">
        <v>201</v>
      </c>
      <c r="M14" s="112">
        <v>118.06666666666671</v>
      </c>
      <c r="N14" s="108"/>
      <c r="O14" s="109"/>
      <c r="P14" s="108"/>
      <c r="Q14" s="113" t="s">
        <v>381</v>
      </c>
      <c r="R14" s="108"/>
      <c r="S14" s="165"/>
    </row>
    <row r="15" spans="1:19" ht="18" customHeight="1" x14ac:dyDescent="0.25">
      <c r="A15" s="75" t="s">
        <v>182</v>
      </c>
      <c r="B15" s="70" t="s">
        <v>183</v>
      </c>
      <c r="C15" s="70">
        <v>3</v>
      </c>
      <c r="D15" s="100"/>
      <c r="E15" s="119"/>
      <c r="F15" s="69" t="s">
        <v>225</v>
      </c>
      <c r="G15" s="76" t="s">
        <v>226</v>
      </c>
      <c r="H15" s="70" t="s">
        <v>97</v>
      </c>
      <c r="I15" s="71">
        <v>5</v>
      </c>
      <c r="J15" s="71">
        <f t="shared" si="0"/>
        <v>15.4</v>
      </c>
      <c r="K15" s="106"/>
      <c r="L15" s="111" t="s">
        <v>98</v>
      </c>
      <c r="M15" s="112">
        <v>124.0555555555556</v>
      </c>
      <c r="N15" s="108"/>
      <c r="O15" s="109"/>
      <c r="P15" s="108"/>
      <c r="Q15" s="114" t="s">
        <v>125</v>
      </c>
      <c r="R15" s="108"/>
      <c r="S15" s="165"/>
    </row>
    <row r="16" spans="1:19" ht="18" customHeight="1" x14ac:dyDescent="0.25">
      <c r="A16" s="75" t="s">
        <v>292</v>
      </c>
      <c r="B16" s="70" t="s">
        <v>293</v>
      </c>
      <c r="C16" s="70">
        <v>4</v>
      </c>
      <c r="D16" s="100"/>
      <c r="E16" s="119"/>
      <c r="F16" s="69" t="s">
        <v>225</v>
      </c>
      <c r="G16" s="70" t="s">
        <v>226</v>
      </c>
      <c r="H16" s="76" t="s">
        <v>199</v>
      </c>
      <c r="I16" s="71">
        <v>2</v>
      </c>
      <c r="J16" s="71">
        <f t="shared" si="0"/>
        <v>38.5</v>
      </c>
      <c r="K16" s="106"/>
      <c r="L16" s="111" t="s">
        <v>219</v>
      </c>
      <c r="M16" s="112">
        <v>92.4</v>
      </c>
      <c r="N16" s="108"/>
      <c r="O16" s="109"/>
      <c r="P16" s="108"/>
      <c r="Q16" s="113" t="s">
        <v>67</v>
      </c>
      <c r="R16" s="108"/>
      <c r="S16" s="165"/>
    </row>
    <row r="17" spans="1:19" ht="18" customHeight="1" x14ac:dyDescent="0.25">
      <c r="A17" s="75" t="s">
        <v>384</v>
      </c>
      <c r="B17" s="70" t="s">
        <v>385</v>
      </c>
      <c r="C17" s="70">
        <v>5</v>
      </c>
      <c r="D17" s="100"/>
      <c r="E17" s="119"/>
      <c r="F17" s="71" t="s">
        <v>225</v>
      </c>
      <c r="G17" s="70" t="s">
        <v>226</v>
      </c>
      <c r="H17" s="76" t="s">
        <v>314</v>
      </c>
      <c r="I17" s="71">
        <v>4</v>
      </c>
      <c r="J17" s="71">
        <f t="shared" si="0"/>
        <v>19.25</v>
      </c>
      <c r="K17" s="106"/>
      <c r="L17" s="111" t="s">
        <v>457</v>
      </c>
      <c r="M17" s="112">
        <v>5.9230769230769234</v>
      </c>
      <c r="N17" s="108"/>
      <c r="O17" s="109"/>
      <c r="P17" s="108"/>
      <c r="Q17" s="114" t="s">
        <v>97</v>
      </c>
      <c r="R17" s="108"/>
      <c r="S17" s="165"/>
    </row>
    <row r="18" spans="1:19" ht="18" customHeight="1" x14ac:dyDescent="0.25">
      <c r="A18" s="75" t="s">
        <v>410</v>
      </c>
      <c r="B18" s="70" t="s">
        <v>411</v>
      </c>
      <c r="C18" s="70">
        <v>6</v>
      </c>
      <c r="D18" s="100"/>
      <c r="E18" s="119"/>
      <c r="F18" s="75" t="s">
        <v>225</v>
      </c>
      <c r="G18" s="70" t="s">
        <v>226</v>
      </c>
      <c r="H18" s="76" t="s">
        <v>84</v>
      </c>
      <c r="I18" s="71">
        <v>6</v>
      </c>
      <c r="J18" s="71">
        <f t="shared" si="0"/>
        <v>12.833333333333334</v>
      </c>
      <c r="K18" s="106"/>
      <c r="L18" s="111" t="s">
        <v>292</v>
      </c>
      <c r="M18" s="112">
        <v>44.42307692307692</v>
      </c>
      <c r="N18" s="108"/>
      <c r="O18" s="109"/>
      <c r="P18" s="108"/>
      <c r="Q18" s="114" t="s">
        <v>125</v>
      </c>
      <c r="R18" s="108"/>
      <c r="S18" s="165"/>
    </row>
    <row r="19" spans="1:19" ht="18" customHeight="1" x14ac:dyDescent="0.25">
      <c r="A19" s="121"/>
      <c r="B19" s="122"/>
      <c r="C19" s="122"/>
      <c r="D19" s="102"/>
      <c r="E19" s="119"/>
      <c r="F19" s="75" t="s">
        <v>201</v>
      </c>
      <c r="G19" s="70" t="s">
        <v>202</v>
      </c>
      <c r="H19" s="74" t="s">
        <v>470</v>
      </c>
      <c r="I19" s="70">
        <v>1</v>
      </c>
      <c r="J19" s="71">
        <f t="shared" si="0"/>
        <v>77</v>
      </c>
      <c r="K19" s="106"/>
      <c r="L19" s="111" t="s">
        <v>443</v>
      </c>
      <c r="M19" s="112">
        <v>12.83333333333333</v>
      </c>
      <c r="N19" s="108"/>
      <c r="O19" s="109"/>
      <c r="P19" s="102"/>
      <c r="Q19" s="114" t="s">
        <v>84</v>
      </c>
      <c r="R19" s="102"/>
      <c r="S19" s="134"/>
    </row>
    <row r="20" spans="1:19" ht="18" customHeight="1" x14ac:dyDescent="0.25">
      <c r="A20" s="167" t="s">
        <v>470</v>
      </c>
      <c r="B20" s="168"/>
      <c r="C20" s="169"/>
      <c r="D20" s="100"/>
      <c r="E20" s="119"/>
      <c r="F20" s="69" t="s">
        <v>201</v>
      </c>
      <c r="G20" s="70" t="s">
        <v>202</v>
      </c>
      <c r="H20" s="70" t="s">
        <v>125</v>
      </c>
      <c r="I20" s="70">
        <v>5</v>
      </c>
      <c r="J20" s="71">
        <f t="shared" si="0"/>
        <v>15.4</v>
      </c>
      <c r="K20" s="106"/>
      <c r="L20" s="111" t="s">
        <v>64</v>
      </c>
      <c r="M20" s="112">
        <v>71.166666666666671</v>
      </c>
      <c r="N20" s="109"/>
      <c r="O20" s="109"/>
      <c r="P20" s="102"/>
      <c r="Q20" s="113" t="s">
        <v>419</v>
      </c>
      <c r="R20" s="102"/>
      <c r="S20" s="134"/>
    </row>
    <row r="21" spans="1:19" ht="18" customHeight="1" x14ac:dyDescent="0.25">
      <c r="A21" s="67" t="s">
        <v>16</v>
      </c>
      <c r="B21" s="67" t="s">
        <v>6</v>
      </c>
      <c r="C21" s="67" t="s">
        <v>461</v>
      </c>
      <c r="D21" s="100"/>
      <c r="E21" s="119"/>
      <c r="F21" s="69" t="s">
        <v>201</v>
      </c>
      <c r="G21" s="70" t="s">
        <v>556</v>
      </c>
      <c r="H21" s="76" t="s">
        <v>199</v>
      </c>
      <c r="I21" s="71">
        <v>3</v>
      </c>
      <c r="J21" s="71">
        <f t="shared" si="0"/>
        <v>25.666666666666668</v>
      </c>
      <c r="K21" s="106"/>
      <c r="L21" s="111" t="s">
        <v>381</v>
      </c>
      <c r="M21" s="112">
        <v>25.666666666666671</v>
      </c>
      <c r="N21" s="109"/>
      <c r="O21" s="109"/>
      <c r="P21" s="102"/>
      <c r="Q21" s="114" t="s">
        <v>97</v>
      </c>
      <c r="R21" s="102"/>
      <c r="S21" s="134"/>
    </row>
    <row r="22" spans="1:19" ht="18" customHeight="1" x14ac:dyDescent="0.25">
      <c r="A22" s="75" t="s">
        <v>201</v>
      </c>
      <c r="B22" s="70" t="s">
        <v>202</v>
      </c>
      <c r="C22" s="70">
        <v>1</v>
      </c>
      <c r="D22" s="100"/>
      <c r="E22" s="119"/>
      <c r="F22" s="69" t="s">
        <v>98</v>
      </c>
      <c r="G22" s="70" t="s">
        <v>99</v>
      </c>
      <c r="H22" s="76" t="s">
        <v>199</v>
      </c>
      <c r="I22" s="71">
        <v>1</v>
      </c>
      <c r="J22" s="71">
        <f t="shared" si="0"/>
        <v>77</v>
      </c>
      <c r="K22" s="106"/>
      <c r="L22" s="111" t="s">
        <v>67</v>
      </c>
      <c r="M22" s="112">
        <v>130.9</v>
      </c>
      <c r="N22" s="109"/>
      <c r="O22" s="109"/>
      <c r="P22" s="102"/>
      <c r="Q22" s="114" t="s">
        <v>84</v>
      </c>
      <c r="R22" s="102"/>
      <c r="S22" s="134"/>
    </row>
    <row r="23" spans="1:19" ht="18" customHeight="1" x14ac:dyDescent="0.25">
      <c r="A23" s="75" t="s">
        <v>29</v>
      </c>
      <c r="B23" s="75" t="s">
        <v>480</v>
      </c>
      <c r="C23" s="70">
        <v>2</v>
      </c>
      <c r="D23" s="100"/>
      <c r="E23" s="119"/>
      <c r="F23" s="75" t="s">
        <v>98</v>
      </c>
      <c r="G23" s="70" t="s">
        <v>523</v>
      </c>
      <c r="H23" s="76" t="s">
        <v>314</v>
      </c>
      <c r="I23" s="71">
        <v>2</v>
      </c>
      <c r="J23" s="71">
        <f t="shared" si="0"/>
        <v>38.5</v>
      </c>
      <c r="K23" s="106"/>
      <c r="L23" s="111" t="s">
        <v>419</v>
      </c>
      <c r="M23" s="112">
        <v>18.756410256410259</v>
      </c>
      <c r="N23" s="109"/>
      <c r="O23" s="109"/>
      <c r="P23" s="102"/>
      <c r="Q23" s="113" t="s">
        <v>29</v>
      </c>
      <c r="R23" s="102"/>
      <c r="S23" s="134"/>
    </row>
    <row r="24" spans="1:19" ht="18" customHeight="1" x14ac:dyDescent="0.25">
      <c r="A24" s="130"/>
      <c r="B24" s="170"/>
      <c r="C24" s="116"/>
      <c r="D24" s="102"/>
      <c r="E24" s="119"/>
      <c r="F24" s="69" t="s">
        <v>98</v>
      </c>
      <c r="G24" s="70" t="s">
        <v>471</v>
      </c>
      <c r="H24" s="76" t="s">
        <v>84</v>
      </c>
      <c r="I24" s="71">
        <v>9</v>
      </c>
      <c r="J24" s="71">
        <f t="shared" si="0"/>
        <v>8.5555555555555554</v>
      </c>
      <c r="K24" s="106"/>
      <c r="L24" s="111" t="s">
        <v>76</v>
      </c>
      <c r="M24" s="112">
        <v>53.9</v>
      </c>
      <c r="N24" s="109"/>
      <c r="O24" s="109"/>
      <c r="P24" s="102"/>
      <c r="Q24" s="114" t="s">
        <v>355</v>
      </c>
      <c r="R24" s="102"/>
      <c r="S24" s="134"/>
    </row>
    <row r="25" spans="1:19" ht="18" customHeight="1" x14ac:dyDescent="0.25">
      <c r="A25" s="158" t="s">
        <v>125</v>
      </c>
      <c r="B25" s="159"/>
      <c r="C25" s="159"/>
      <c r="D25" s="100"/>
      <c r="E25" s="119"/>
      <c r="F25" s="69" t="s">
        <v>219</v>
      </c>
      <c r="G25" s="70" t="s">
        <v>220</v>
      </c>
      <c r="H25" s="74" t="s">
        <v>81</v>
      </c>
      <c r="I25" s="71">
        <v>1</v>
      </c>
      <c r="J25" s="71">
        <f t="shared" si="0"/>
        <v>77</v>
      </c>
      <c r="K25" s="106"/>
      <c r="L25" s="111" t="s">
        <v>204</v>
      </c>
      <c r="M25" s="112">
        <v>102.6666666666667</v>
      </c>
      <c r="N25" s="109"/>
      <c r="O25" s="109"/>
      <c r="P25" s="102"/>
      <c r="Q25" s="114" t="s">
        <v>470</v>
      </c>
      <c r="R25" s="102"/>
      <c r="S25" s="134"/>
    </row>
    <row r="26" spans="1:19" ht="18" customHeight="1" x14ac:dyDescent="0.25">
      <c r="A26" s="120" t="s">
        <v>16</v>
      </c>
      <c r="B26" s="120" t="s">
        <v>6</v>
      </c>
      <c r="C26" s="120" t="s">
        <v>461</v>
      </c>
      <c r="D26" s="100"/>
      <c r="E26" s="119"/>
      <c r="F26" s="75" t="s">
        <v>219</v>
      </c>
      <c r="G26" s="74" t="s">
        <v>220</v>
      </c>
      <c r="H26" s="70" t="s">
        <v>112</v>
      </c>
      <c r="I26" s="71">
        <v>5</v>
      </c>
      <c r="J26" s="71">
        <f t="shared" si="0"/>
        <v>15.4</v>
      </c>
      <c r="K26" s="106"/>
      <c r="L26" s="111" t="s">
        <v>415</v>
      </c>
      <c r="M26" s="112">
        <v>19.25</v>
      </c>
      <c r="N26" s="109"/>
      <c r="O26" s="109"/>
      <c r="P26" s="102"/>
      <c r="Q26" s="114" t="s">
        <v>112</v>
      </c>
      <c r="R26" s="102"/>
      <c r="S26" s="134"/>
    </row>
    <row r="27" spans="1:19" ht="18" customHeight="1" x14ac:dyDescent="0.25">
      <c r="A27" s="69" t="s">
        <v>43</v>
      </c>
      <c r="B27" s="70" t="s">
        <v>44</v>
      </c>
      <c r="C27" s="70">
        <v>1</v>
      </c>
      <c r="D27" s="100"/>
      <c r="E27" s="119"/>
      <c r="F27" s="75" t="s">
        <v>457</v>
      </c>
      <c r="G27" s="70" t="s">
        <v>494</v>
      </c>
      <c r="H27" s="76" t="s">
        <v>84</v>
      </c>
      <c r="I27" s="71">
        <v>13</v>
      </c>
      <c r="J27" s="71">
        <f t="shared" si="0"/>
        <v>5.9230769230769234</v>
      </c>
      <c r="K27" s="106"/>
      <c r="L27" s="111" t="s">
        <v>384</v>
      </c>
      <c r="M27" s="112">
        <v>23.1</v>
      </c>
      <c r="N27" s="109"/>
      <c r="O27" s="109"/>
      <c r="P27" s="102"/>
      <c r="Q27" s="114" t="s">
        <v>87</v>
      </c>
      <c r="R27" s="102"/>
      <c r="S27" s="134"/>
    </row>
    <row r="28" spans="1:19" ht="18" customHeight="1" x14ac:dyDescent="0.25">
      <c r="A28" s="69" t="s">
        <v>67</v>
      </c>
      <c r="B28" s="70" t="s">
        <v>68</v>
      </c>
      <c r="C28" s="70">
        <v>2</v>
      </c>
      <c r="D28" s="100"/>
      <c r="E28" s="119"/>
      <c r="F28" s="75" t="s">
        <v>292</v>
      </c>
      <c r="G28" s="70" t="s">
        <v>293</v>
      </c>
      <c r="H28" s="74" t="s">
        <v>355</v>
      </c>
      <c r="I28" s="70">
        <v>4</v>
      </c>
      <c r="J28" s="71">
        <f t="shared" si="0"/>
        <v>19.25</v>
      </c>
      <c r="K28" s="106"/>
      <c r="L28" s="111" t="s">
        <v>458</v>
      </c>
      <c r="M28" s="112">
        <v>5.9230769230769234</v>
      </c>
      <c r="N28" s="109"/>
      <c r="O28" s="109"/>
      <c r="P28" s="102"/>
      <c r="Q28" s="114" t="s">
        <v>84</v>
      </c>
      <c r="R28" s="102"/>
      <c r="S28" s="134"/>
    </row>
    <row r="29" spans="1:19" ht="18" customHeight="1" x14ac:dyDescent="0.25">
      <c r="A29" s="69" t="s">
        <v>381</v>
      </c>
      <c r="B29" s="75" t="s">
        <v>382</v>
      </c>
      <c r="C29" s="70">
        <v>3</v>
      </c>
      <c r="D29" s="100"/>
      <c r="E29" s="119"/>
      <c r="F29" s="69" t="s">
        <v>292</v>
      </c>
      <c r="G29" s="70" t="s">
        <v>495</v>
      </c>
      <c r="H29" s="74" t="s">
        <v>81</v>
      </c>
      <c r="I29" s="71">
        <v>4</v>
      </c>
      <c r="J29" s="71">
        <f t="shared" si="0"/>
        <v>19.25</v>
      </c>
      <c r="K29" s="106"/>
      <c r="L29" s="111" t="s">
        <v>29</v>
      </c>
      <c r="M29" s="112">
        <v>308</v>
      </c>
      <c r="N29" s="109"/>
      <c r="O29" s="109"/>
      <c r="P29" s="102"/>
      <c r="Q29" s="114" t="s">
        <v>314</v>
      </c>
      <c r="R29" s="102"/>
      <c r="S29" s="134"/>
    </row>
    <row r="30" spans="1:19" ht="18" customHeight="1" x14ac:dyDescent="0.25">
      <c r="A30" s="69" t="s">
        <v>413</v>
      </c>
      <c r="B30" s="70" t="s">
        <v>414</v>
      </c>
      <c r="C30" s="70">
        <v>4</v>
      </c>
      <c r="D30" s="100"/>
      <c r="E30" s="119"/>
      <c r="F30" s="75" t="s">
        <v>292</v>
      </c>
      <c r="G30" s="70" t="s">
        <v>495</v>
      </c>
      <c r="H30" s="76" t="s">
        <v>84</v>
      </c>
      <c r="I30" s="71">
        <v>13</v>
      </c>
      <c r="J30" s="71">
        <f t="shared" si="0"/>
        <v>5.9230769230769234</v>
      </c>
      <c r="K30" s="106"/>
      <c r="L30" s="111" t="s">
        <v>182</v>
      </c>
      <c r="M30" s="112">
        <v>172.75641025641031</v>
      </c>
      <c r="N30" s="109"/>
      <c r="O30" s="109"/>
      <c r="P30" s="102"/>
      <c r="Q30" s="113" t="s">
        <v>383</v>
      </c>
      <c r="R30" s="102"/>
      <c r="S30" s="134"/>
    </row>
    <row r="31" spans="1:19" ht="18" customHeight="1" x14ac:dyDescent="0.25">
      <c r="A31" s="69" t="s">
        <v>201</v>
      </c>
      <c r="B31" s="70" t="s">
        <v>202</v>
      </c>
      <c r="C31" s="70">
        <v>5</v>
      </c>
      <c r="D31" s="100"/>
      <c r="E31" s="119"/>
      <c r="F31" s="69" t="s">
        <v>443</v>
      </c>
      <c r="G31" s="70" t="s">
        <v>444</v>
      </c>
      <c r="H31" s="74" t="s">
        <v>81</v>
      </c>
      <c r="I31" s="71">
        <v>6</v>
      </c>
      <c r="J31" s="71">
        <f t="shared" si="0"/>
        <v>12.833333333333334</v>
      </c>
      <c r="K31" s="106"/>
      <c r="L31" s="111" t="s">
        <v>101</v>
      </c>
      <c r="M31" s="112">
        <v>145.75</v>
      </c>
      <c r="N31" s="109"/>
      <c r="O31" s="109"/>
      <c r="P31" s="102"/>
      <c r="Q31" s="114" t="s">
        <v>97</v>
      </c>
      <c r="R31" s="102"/>
      <c r="S31" s="134"/>
    </row>
    <row r="32" spans="1:19" ht="18" customHeight="1" x14ac:dyDescent="0.25">
      <c r="A32" s="130"/>
      <c r="B32" s="116"/>
      <c r="C32" s="116"/>
      <c r="D32" s="102"/>
      <c r="E32" s="119"/>
      <c r="F32" s="75" t="s">
        <v>64</v>
      </c>
      <c r="G32" s="70" t="s">
        <v>65</v>
      </c>
      <c r="H32" s="74" t="s">
        <v>63</v>
      </c>
      <c r="I32" s="71">
        <v>2</v>
      </c>
      <c r="J32" s="71">
        <f t="shared" si="0"/>
        <v>38.5</v>
      </c>
      <c r="K32" s="106"/>
      <c r="L32" s="111" t="s">
        <v>383</v>
      </c>
      <c r="M32" s="112">
        <v>25.666666666666671</v>
      </c>
      <c r="N32" s="109"/>
      <c r="O32" s="109"/>
      <c r="P32" s="102"/>
      <c r="Q32" s="113" t="s">
        <v>417</v>
      </c>
      <c r="R32" s="102"/>
      <c r="S32" s="134"/>
    </row>
    <row r="33" spans="1:19" ht="18" customHeight="1" x14ac:dyDescent="0.25">
      <c r="A33" s="158" t="s">
        <v>63</v>
      </c>
      <c r="B33" s="159"/>
      <c r="C33" s="159"/>
      <c r="D33" s="100"/>
      <c r="E33" s="119"/>
      <c r="F33" s="69" t="s">
        <v>64</v>
      </c>
      <c r="G33" s="74" t="s">
        <v>522</v>
      </c>
      <c r="H33" s="74" t="s">
        <v>87</v>
      </c>
      <c r="I33" s="71">
        <v>3</v>
      </c>
      <c r="J33" s="71">
        <f t="shared" si="0"/>
        <v>25.666666666666668</v>
      </c>
      <c r="K33" s="106"/>
      <c r="L33" s="111" t="s">
        <v>451</v>
      </c>
      <c r="M33" s="112">
        <v>11</v>
      </c>
      <c r="N33" s="109"/>
      <c r="O33" s="109"/>
      <c r="P33" s="102"/>
      <c r="Q33" s="114" t="s">
        <v>63</v>
      </c>
      <c r="R33" s="102"/>
      <c r="S33" s="134"/>
    </row>
    <row r="34" spans="1:19" ht="18" customHeight="1" x14ac:dyDescent="0.25">
      <c r="A34" s="120" t="s">
        <v>16</v>
      </c>
      <c r="B34" s="120" t="s">
        <v>6</v>
      </c>
      <c r="C34" s="67" t="s">
        <v>461</v>
      </c>
      <c r="D34" s="100"/>
      <c r="E34" s="119"/>
      <c r="F34" s="75" t="s">
        <v>64</v>
      </c>
      <c r="G34" s="70" t="s">
        <v>522</v>
      </c>
      <c r="H34" s="76" t="s">
        <v>84</v>
      </c>
      <c r="I34" s="71">
        <v>11</v>
      </c>
      <c r="J34" s="71">
        <f t="shared" si="0"/>
        <v>7</v>
      </c>
      <c r="K34" s="106"/>
      <c r="L34" s="111" t="s">
        <v>82</v>
      </c>
      <c r="M34" s="112">
        <v>19.25</v>
      </c>
      <c r="N34" s="109"/>
      <c r="O34" s="109"/>
      <c r="P34" s="102"/>
      <c r="Q34" s="113" t="s">
        <v>43</v>
      </c>
      <c r="R34" s="102"/>
      <c r="S34" s="134"/>
    </row>
    <row r="35" spans="1:19" ht="18" customHeight="1" x14ac:dyDescent="0.25">
      <c r="A35" s="75" t="s">
        <v>43</v>
      </c>
      <c r="B35" s="70" t="s">
        <v>44</v>
      </c>
      <c r="C35" s="71">
        <v>1</v>
      </c>
      <c r="D35" s="100"/>
      <c r="E35" s="119"/>
      <c r="F35" s="69" t="s">
        <v>381</v>
      </c>
      <c r="G35" s="75" t="s">
        <v>382</v>
      </c>
      <c r="H35" s="70" t="s">
        <v>125</v>
      </c>
      <c r="I35" s="70">
        <v>3</v>
      </c>
      <c r="J35" s="71">
        <f t="shared" ref="J35:J66" si="1">77/I35</f>
        <v>25.666666666666668</v>
      </c>
      <c r="K35" s="106"/>
      <c r="L35" s="111" t="s">
        <v>452</v>
      </c>
      <c r="M35" s="112">
        <v>11</v>
      </c>
      <c r="N35" s="109"/>
      <c r="O35" s="109"/>
      <c r="P35" s="102"/>
      <c r="Q35" s="114" t="s">
        <v>125</v>
      </c>
      <c r="R35" s="102"/>
      <c r="S35" s="134"/>
    </row>
    <row r="36" spans="1:19" ht="18" customHeight="1" x14ac:dyDescent="0.25">
      <c r="A36" s="75" t="s">
        <v>64</v>
      </c>
      <c r="B36" s="70" t="s">
        <v>65</v>
      </c>
      <c r="C36" s="71">
        <v>2</v>
      </c>
      <c r="D36" s="100"/>
      <c r="E36" s="119"/>
      <c r="F36" s="69" t="s">
        <v>67</v>
      </c>
      <c r="G36" s="76" t="s">
        <v>68</v>
      </c>
      <c r="H36" s="70" t="s">
        <v>97</v>
      </c>
      <c r="I36" s="71">
        <v>1</v>
      </c>
      <c r="J36" s="71">
        <f t="shared" si="1"/>
        <v>77</v>
      </c>
      <c r="K36" s="106"/>
      <c r="L36" s="111" t="s">
        <v>417</v>
      </c>
      <c r="M36" s="112">
        <v>19.25</v>
      </c>
      <c r="N36" s="109"/>
      <c r="O36" s="109"/>
      <c r="P36" s="102"/>
      <c r="Q36" s="114" t="s">
        <v>63</v>
      </c>
      <c r="R36" s="102"/>
      <c r="S36" s="134"/>
    </row>
    <row r="37" spans="1:19" ht="18" customHeight="1" x14ac:dyDescent="0.25">
      <c r="A37" s="75" t="s">
        <v>342</v>
      </c>
      <c r="B37" s="70" t="s">
        <v>343</v>
      </c>
      <c r="C37" s="71">
        <v>3</v>
      </c>
      <c r="D37" s="100"/>
      <c r="E37" s="119"/>
      <c r="F37" s="69" t="s">
        <v>67</v>
      </c>
      <c r="G37" s="70" t="s">
        <v>68</v>
      </c>
      <c r="H37" s="70" t="s">
        <v>125</v>
      </c>
      <c r="I37" s="70">
        <v>2</v>
      </c>
      <c r="J37" s="71">
        <f t="shared" si="1"/>
        <v>38.5</v>
      </c>
      <c r="K37" s="106"/>
      <c r="L37" s="111" t="s">
        <v>43</v>
      </c>
      <c r="M37" s="112">
        <v>359.33333333333343</v>
      </c>
      <c r="N37" s="109"/>
      <c r="O37" s="109"/>
      <c r="P37" s="102"/>
      <c r="Q37" s="114" t="s">
        <v>286</v>
      </c>
      <c r="R37" s="102"/>
      <c r="S37" s="134"/>
    </row>
    <row r="38" spans="1:19" ht="18" customHeight="1" x14ac:dyDescent="0.25">
      <c r="A38" s="75" t="s">
        <v>417</v>
      </c>
      <c r="B38" s="70" t="s">
        <v>418</v>
      </c>
      <c r="C38" s="71">
        <v>4</v>
      </c>
      <c r="D38" s="100"/>
      <c r="E38" s="119"/>
      <c r="F38" s="75" t="s">
        <v>67</v>
      </c>
      <c r="G38" s="70" t="s">
        <v>68</v>
      </c>
      <c r="H38" s="76" t="s">
        <v>84</v>
      </c>
      <c r="I38" s="71">
        <v>5</v>
      </c>
      <c r="J38" s="71">
        <f t="shared" si="1"/>
        <v>15.4</v>
      </c>
      <c r="K38" s="106"/>
      <c r="L38" s="111" t="s">
        <v>79</v>
      </c>
      <c r="M38" s="112">
        <v>38.5</v>
      </c>
      <c r="N38" s="109"/>
      <c r="O38" s="109"/>
      <c r="P38" s="102"/>
      <c r="Q38" s="114" t="s">
        <v>115</v>
      </c>
      <c r="R38" s="102"/>
      <c r="S38" s="134"/>
    </row>
    <row r="39" spans="1:19" ht="18" customHeight="1" x14ac:dyDescent="0.25">
      <c r="A39" s="121"/>
      <c r="B39" s="122"/>
      <c r="C39" s="122"/>
      <c r="D39" s="102"/>
      <c r="E39" s="119"/>
      <c r="F39" s="69" t="s">
        <v>419</v>
      </c>
      <c r="G39" s="76" t="s">
        <v>420</v>
      </c>
      <c r="H39" s="70" t="s">
        <v>97</v>
      </c>
      <c r="I39" s="71">
        <v>6</v>
      </c>
      <c r="J39" s="71">
        <f t="shared" si="1"/>
        <v>12.833333333333334</v>
      </c>
      <c r="K39" s="106"/>
      <c r="L39" s="111" t="s">
        <v>109</v>
      </c>
      <c r="M39" s="112">
        <v>77</v>
      </c>
      <c r="N39" s="109"/>
      <c r="O39" s="109"/>
      <c r="P39" s="102"/>
      <c r="Q39" s="114" t="s">
        <v>84</v>
      </c>
      <c r="R39" s="102"/>
      <c r="S39" s="134"/>
    </row>
    <row r="40" spans="1:19" ht="18" customHeight="1" x14ac:dyDescent="0.25">
      <c r="A40" s="158" t="s">
        <v>286</v>
      </c>
      <c r="B40" s="159"/>
      <c r="C40" s="159"/>
      <c r="D40" s="100"/>
      <c r="E40" s="119"/>
      <c r="F40" s="75" t="s">
        <v>419</v>
      </c>
      <c r="G40" s="70" t="s">
        <v>420</v>
      </c>
      <c r="H40" s="76" t="s">
        <v>84</v>
      </c>
      <c r="I40" s="71">
        <v>13</v>
      </c>
      <c r="J40" s="71">
        <f t="shared" si="1"/>
        <v>5.9230769230769234</v>
      </c>
      <c r="K40" s="106"/>
      <c r="L40" s="111" t="s">
        <v>410</v>
      </c>
      <c r="M40" s="112">
        <v>22.458333333333339</v>
      </c>
      <c r="N40" s="109"/>
      <c r="O40" s="109"/>
      <c r="P40" s="102"/>
      <c r="Q40" s="114" t="s">
        <v>314</v>
      </c>
      <c r="R40" s="102"/>
      <c r="S40" s="134"/>
    </row>
    <row r="41" spans="1:19" ht="18" customHeight="1" x14ac:dyDescent="0.25">
      <c r="A41" s="120" t="s">
        <v>16</v>
      </c>
      <c r="B41" s="120" t="s">
        <v>6</v>
      </c>
      <c r="C41" s="67" t="s">
        <v>461</v>
      </c>
      <c r="D41" s="100"/>
      <c r="E41" s="119"/>
      <c r="F41" s="69" t="s">
        <v>76</v>
      </c>
      <c r="G41" s="70" t="s">
        <v>77</v>
      </c>
      <c r="H41" s="74" t="s">
        <v>81</v>
      </c>
      <c r="I41" s="71">
        <v>5</v>
      </c>
      <c r="J41" s="71">
        <f t="shared" si="1"/>
        <v>15.4</v>
      </c>
      <c r="K41" s="106"/>
      <c r="L41" s="111" t="s">
        <v>459</v>
      </c>
      <c r="M41" s="112">
        <v>5.9230769230769234</v>
      </c>
      <c r="N41" s="109"/>
      <c r="O41" s="109"/>
      <c r="P41" s="102"/>
      <c r="Q41" s="113" t="s">
        <v>459</v>
      </c>
      <c r="R41" s="102"/>
      <c r="S41" s="134"/>
    </row>
    <row r="42" spans="1:19" ht="18" customHeight="1" x14ac:dyDescent="0.25">
      <c r="A42" s="75" t="s">
        <v>43</v>
      </c>
      <c r="B42" s="74" t="s">
        <v>44</v>
      </c>
      <c r="C42" s="71">
        <v>1</v>
      </c>
      <c r="D42" s="100"/>
      <c r="E42" s="119"/>
      <c r="F42" s="76" t="s">
        <v>76</v>
      </c>
      <c r="G42" s="74" t="s">
        <v>520</v>
      </c>
      <c r="H42" s="74" t="s">
        <v>115</v>
      </c>
      <c r="I42" s="71">
        <v>2</v>
      </c>
      <c r="J42" s="71">
        <f t="shared" si="1"/>
        <v>38.5</v>
      </c>
      <c r="K42" s="106"/>
      <c r="L42" s="132" t="s">
        <v>540</v>
      </c>
      <c r="M42" s="133">
        <v>2440.8373931623928</v>
      </c>
      <c r="N42" s="109"/>
      <c r="O42" s="109"/>
      <c r="P42" s="102"/>
      <c r="Q42" s="114" t="s">
        <v>84</v>
      </c>
      <c r="R42" s="102"/>
      <c r="S42" s="134"/>
    </row>
    <row r="43" spans="1:19" ht="18" customHeight="1" x14ac:dyDescent="0.25">
      <c r="A43" s="75" t="s">
        <v>182</v>
      </c>
      <c r="B43" s="74" t="s">
        <v>183</v>
      </c>
      <c r="C43" s="71">
        <v>2</v>
      </c>
      <c r="D43" s="100"/>
      <c r="E43" s="119"/>
      <c r="F43" s="75" t="s">
        <v>204</v>
      </c>
      <c r="G43" s="70" t="s">
        <v>205</v>
      </c>
      <c r="H43" s="74" t="s">
        <v>355</v>
      </c>
      <c r="I43" s="70">
        <v>1</v>
      </c>
      <c r="J43" s="71">
        <f t="shared" si="1"/>
        <v>77</v>
      </c>
      <c r="K43" s="106"/>
      <c r="L43" s="109"/>
      <c r="M43" s="109"/>
      <c r="N43" s="109"/>
      <c r="O43" s="109"/>
      <c r="P43" s="102"/>
      <c r="Q43" s="113" t="s">
        <v>101</v>
      </c>
      <c r="R43" s="102"/>
      <c r="S43" s="134"/>
    </row>
    <row r="44" spans="1:19" ht="18" customHeight="1" x14ac:dyDescent="0.25">
      <c r="A44" s="171"/>
      <c r="B44" s="117"/>
      <c r="C44" s="116"/>
      <c r="D44" s="102"/>
      <c r="E44" s="119"/>
      <c r="F44" s="75" t="s">
        <v>204</v>
      </c>
      <c r="G44" s="70" t="s">
        <v>205</v>
      </c>
      <c r="H44" s="76" t="s">
        <v>84</v>
      </c>
      <c r="I44" s="71">
        <v>3</v>
      </c>
      <c r="J44" s="71">
        <f t="shared" si="1"/>
        <v>25.666666666666668</v>
      </c>
      <c r="K44" s="106"/>
      <c r="L44" s="109"/>
      <c r="M44" s="109"/>
      <c r="N44" s="109"/>
      <c r="O44" s="109"/>
      <c r="P44" s="102"/>
      <c r="Q44" s="114" t="s">
        <v>97</v>
      </c>
      <c r="R44" s="102"/>
      <c r="S44" s="134"/>
    </row>
    <row r="45" spans="1:19" ht="18" customHeight="1" x14ac:dyDescent="0.25">
      <c r="A45" s="158" t="s">
        <v>81</v>
      </c>
      <c r="B45" s="159"/>
      <c r="C45" s="159"/>
      <c r="D45" s="100"/>
      <c r="E45" s="119"/>
      <c r="F45" s="69" t="s">
        <v>415</v>
      </c>
      <c r="G45" s="76" t="s">
        <v>416</v>
      </c>
      <c r="H45" s="70" t="s">
        <v>97</v>
      </c>
      <c r="I45" s="71">
        <v>4</v>
      </c>
      <c r="J45" s="71">
        <f t="shared" si="1"/>
        <v>19.25</v>
      </c>
      <c r="K45" s="106"/>
      <c r="L45" s="109"/>
      <c r="M45" s="109"/>
      <c r="N45" s="109"/>
      <c r="O45" s="109"/>
      <c r="P45" s="102"/>
      <c r="Q45" s="114" t="s">
        <v>199</v>
      </c>
      <c r="R45" s="102"/>
      <c r="S45" s="134"/>
    </row>
    <row r="46" spans="1:19" ht="18" customHeight="1" x14ac:dyDescent="0.25">
      <c r="A46" s="120" t="s">
        <v>16</v>
      </c>
      <c r="B46" s="120" t="s">
        <v>6</v>
      </c>
      <c r="C46" s="67" t="s">
        <v>461</v>
      </c>
      <c r="D46" s="100"/>
      <c r="E46" s="119"/>
      <c r="F46" s="75" t="s">
        <v>384</v>
      </c>
      <c r="G46" s="70" t="s">
        <v>385</v>
      </c>
      <c r="H46" s="74" t="s">
        <v>355</v>
      </c>
      <c r="I46" s="70">
        <v>5</v>
      </c>
      <c r="J46" s="71">
        <f t="shared" si="1"/>
        <v>15.4</v>
      </c>
      <c r="K46" s="106"/>
      <c r="L46" s="109"/>
      <c r="M46" s="109"/>
      <c r="N46" s="109"/>
      <c r="O46" s="109"/>
      <c r="P46" s="102"/>
      <c r="Q46" s="114" t="s">
        <v>112</v>
      </c>
      <c r="R46" s="102"/>
      <c r="S46" s="134"/>
    </row>
    <row r="47" spans="1:19" ht="18" customHeight="1" x14ac:dyDescent="0.25">
      <c r="A47" s="69" t="s">
        <v>219</v>
      </c>
      <c r="B47" s="70" t="s">
        <v>220</v>
      </c>
      <c r="C47" s="71">
        <v>1</v>
      </c>
      <c r="D47" s="100"/>
      <c r="E47" s="119"/>
      <c r="F47" s="75" t="s">
        <v>384</v>
      </c>
      <c r="G47" s="75" t="s">
        <v>557</v>
      </c>
      <c r="H47" s="76" t="s">
        <v>84</v>
      </c>
      <c r="I47" s="71">
        <v>10</v>
      </c>
      <c r="J47" s="71">
        <f t="shared" si="1"/>
        <v>7.7</v>
      </c>
      <c r="K47" s="106"/>
      <c r="L47" s="109"/>
      <c r="M47" s="109"/>
      <c r="N47" s="109"/>
      <c r="O47" s="109"/>
      <c r="P47" s="102"/>
      <c r="Q47" s="114" t="s">
        <v>84</v>
      </c>
      <c r="R47" s="102"/>
      <c r="S47" s="134"/>
    </row>
    <row r="48" spans="1:19" ht="18" customHeight="1" x14ac:dyDescent="0.25">
      <c r="A48" s="69" t="s">
        <v>79</v>
      </c>
      <c r="B48" s="70" t="s">
        <v>80</v>
      </c>
      <c r="C48" s="71">
        <v>2</v>
      </c>
      <c r="D48" s="100"/>
      <c r="E48" s="119"/>
      <c r="F48" s="75" t="s">
        <v>458</v>
      </c>
      <c r="G48" s="70" t="s">
        <v>509</v>
      </c>
      <c r="H48" s="76" t="s">
        <v>84</v>
      </c>
      <c r="I48" s="71">
        <v>13</v>
      </c>
      <c r="J48" s="71">
        <f t="shared" si="1"/>
        <v>5.9230769230769234</v>
      </c>
      <c r="K48" s="106"/>
      <c r="L48" s="109"/>
      <c r="M48" s="109"/>
      <c r="N48" s="109"/>
      <c r="O48" s="109"/>
      <c r="P48" s="102"/>
      <c r="Q48" s="113" t="s">
        <v>415</v>
      </c>
      <c r="R48" s="102"/>
      <c r="S48" s="134"/>
    </row>
    <row r="49" spans="1:19" ht="18" customHeight="1" x14ac:dyDescent="0.25">
      <c r="A49" s="69" t="s">
        <v>379</v>
      </c>
      <c r="B49" s="70" t="s">
        <v>380</v>
      </c>
      <c r="C49" s="71">
        <v>3</v>
      </c>
      <c r="D49" s="100"/>
      <c r="E49" s="119"/>
      <c r="F49" s="75" t="s">
        <v>29</v>
      </c>
      <c r="G49" s="70" t="s">
        <v>480</v>
      </c>
      <c r="H49" s="74" t="s">
        <v>355</v>
      </c>
      <c r="I49" s="70">
        <v>2</v>
      </c>
      <c r="J49" s="71">
        <f t="shared" si="1"/>
        <v>38.5</v>
      </c>
      <c r="K49" s="106"/>
      <c r="L49" s="109"/>
      <c r="M49" s="109"/>
      <c r="N49" s="109"/>
      <c r="O49" s="109"/>
      <c r="P49" s="102"/>
      <c r="Q49" s="114" t="s">
        <v>97</v>
      </c>
      <c r="R49" s="102"/>
      <c r="S49" s="134"/>
    </row>
    <row r="50" spans="1:19" ht="15.75" customHeight="1" x14ac:dyDescent="0.25">
      <c r="A50" s="69" t="s">
        <v>292</v>
      </c>
      <c r="B50" s="70" t="s">
        <v>495</v>
      </c>
      <c r="C50" s="71">
        <v>4</v>
      </c>
      <c r="D50" s="100"/>
      <c r="E50" s="119"/>
      <c r="F50" s="80" t="s">
        <v>29</v>
      </c>
      <c r="G50" s="75" t="s">
        <v>480</v>
      </c>
      <c r="H50" s="74" t="s">
        <v>470</v>
      </c>
      <c r="I50" s="70">
        <v>2</v>
      </c>
      <c r="J50" s="71">
        <f t="shared" si="1"/>
        <v>38.5</v>
      </c>
      <c r="K50" s="106"/>
      <c r="L50" s="109"/>
      <c r="M50" s="109"/>
      <c r="N50" s="109"/>
      <c r="O50" s="109"/>
      <c r="P50" s="102"/>
      <c r="Q50" s="113" t="s">
        <v>204</v>
      </c>
      <c r="R50" s="102"/>
      <c r="S50" s="134"/>
    </row>
    <row r="51" spans="1:19" ht="15.75" customHeight="1" x14ac:dyDescent="0.25">
      <c r="A51" s="69" t="s">
        <v>76</v>
      </c>
      <c r="B51" s="70" t="s">
        <v>77</v>
      </c>
      <c r="C51" s="71">
        <v>5</v>
      </c>
      <c r="D51" s="100"/>
      <c r="E51" s="172"/>
      <c r="F51" s="82" t="s">
        <v>29</v>
      </c>
      <c r="G51" s="83" t="s">
        <v>480</v>
      </c>
      <c r="H51" s="70" t="s">
        <v>112</v>
      </c>
      <c r="I51" s="71">
        <v>2</v>
      </c>
      <c r="J51" s="71">
        <f t="shared" si="1"/>
        <v>38.5</v>
      </c>
      <c r="K51" s="106"/>
      <c r="L51" s="109"/>
      <c r="M51" s="109"/>
      <c r="N51" s="109"/>
      <c r="O51" s="109"/>
      <c r="P51" s="102"/>
      <c r="Q51" s="114" t="s">
        <v>355</v>
      </c>
      <c r="R51" s="102"/>
      <c r="S51" s="134"/>
    </row>
    <row r="52" spans="1:19" ht="15.75" customHeight="1" x14ac:dyDescent="0.25">
      <c r="A52" s="69" t="s">
        <v>443</v>
      </c>
      <c r="B52" s="70" t="s">
        <v>444</v>
      </c>
      <c r="C52" s="71">
        <v>6</v>
      </c>
      <c r="D52" s="100"/>
      <c r="E52" s="172"/>
      <c r="F52" s="84" t="s">
        <v>29</v>
      </c>
      <c r="G52" s="173" t="s">
        <v>521</v>
      </c>
      <c r="H52" s="74" t="s">
        <v>87</v>
      </c>
      <c r="I52" s="71">
        <v>2</v>
      </c>
      <c r="J52" s="71">
        <f t="shared" si="1"/>
        <v>38.5</v>
      </c>
      <c r="K52" s="106"/>
      <c r="L52" s="109"/>
      <c r="M52" s="109"/>
      <c r="N52" s="109"/>
      <c r="O52" s="109"/>
      <c r="P52" s="102"/>
      <c r="Q52" s="114" t="s">
        <v>84</v>
      </c>
      <c r="R52" s="102"/>
      <c r="S52" s="134"/>
    </row>
    <row r="53" spans="1:19" ht="15.75" customHeight="1" x14ac:dyDescent="0.25">
      <c r="A53" s="69" t="s">
        <v>452</v>
      </c>
      <c r="B53" s="70" t="s">
        <v>514</v>
      </c>
      <c r="C53" s="71">
        <v>7</v>
      </c>
      <c r="D53" s="100"/>
      <c r="E53" s="172"/>
      <c r="F53" s="82" t="s">
        <v>29</v>
      </c>
      <c r="G53" s="87" t="s">
        <v>480</v>
      </c>
      <c r="H53" s="76" t="s">
        <v>314</v>
      </c>
      <c r="I53" s="71">
        <v>1</v>
      </c>
      <c r="J53" s="71">
        <f t="shared" si="1"/>
        <v>77</v>
      </c>
      <c r="K53" s="106"/>
      <c r="L53" s="109"/>
      <c r="M53" s="109"/>
      <c r="N53" s="109"/>
      <c r="O53" s="109"/>
      <c r="P53" s="102"/>
      <c r="Q53" s="113" t="s">
        <v>182</v>
      </c>
      <c r="R53" s="102"/>
      <c r="S53" s="134"/>
    </row>
    <row r="54" spans="1:19" ht="18.600000000000001" customHeight="1" x14ac:dyDescent="0.25">
      <c r="A54" s="69" t="s">
        <v>410</v>
      </c>
      <c r="B54" s="70" t="s">
        <v>411</v>
      </c>
      <c r="C54" s="71">
        <v>8</v>
      </c>
      <c r="D54" s="100"/>
      <c r="E54" s="119"/>
      <c r="F54" s="174" t="s">
        <v>29</v>
      </c>
      <c r="G54" s="70" t="s">
        <v>480</v>
      </c>
      <c r="H54" s="76" t="s">
        <v>84</v>
      </c>
      <c r="I54" s="71">
        <v>1</v>
      </c>
      <c r="J54" s="71">
        <f t="shared" si="1"/>
        <v>77</v>
      </c>
      <c r="K54" s="106"/>
      <c r="L54" s="109"/>
      <c r="M54" s="109"/>
      <c r="N54" s="109"/>
      <c r="O54" s="109"/>
      <c r="P54" s="102"/>
      <c r="Q54" s="114" t="s">
        <v>355</v>
      </c>
      <c r="R54" s="102"/>
      <c r="S54" s="134"/>
    </row>
    <row r="55" spans="1:19" ht="18" customHeight="1" x14ac:dyDescent="0.25">
      <c r="A55" s="69" t="s">
        <v>453</v>
      </c>
      <c r="B55" s="70" t="s">
        <v>454</v>
      </c>
      <c r="C55" s="71">
        <v>9</v>
      </c>
      <c r="D55" s="100"/>
      <c r="E55" s="119"/>
      <c r="F55" s="75" t="s">
        <v>182</v>
      </c>
      <c r="G55" s="70" t="s">
        <v>183</v>
      </c>
      <c r="H55" s="74" t="s">
        <v>355</v>
      </c>
      <c r="I55" s="70">
        <v>3</v>
      </c>
      <c r="J55" s="71">
        <f t="shared" si="1"/>
        <v>25.666666666666668</v>
      </c>
      <c r="K55" s="106"/>
      <c r="L55" s="109"/>
      <c r="M55" s="109"/>
      <c r="N55" s="109"/>
      <c r="O55" s="109"/>
      <c r="P55" s="102"/>
      <c r="Q55" s="114" t="s">
        <v>286</v>
      </c>
      <c r="R55" s="102"/>
      <c r="S55" s="134"/>
    </row>
    <row r="56" spans="1:19" ht="18" customHeight="1" x14ac:dyDescent="0.25">
      <c r="A56" s="69" t="s">
        <v>455</v>
      </c>
      <c r="B56" s="70" t="s">
        <v>487</v>
      </c>
      <c r="C56" s="71">
        <v>10</v>
      </c>
      <c r="D56" s="100"/>
      <c r="E56" s="119"/>
      <c r="F56" s="75" t="s">
        <v>182</v>
      </c>
      <c r="G56" s="74" t="s">
        <v>183</v>
      </c>
      <c r="H56" s="74" t="s">
        <v>286</v>
      </c>
      <c r="I56" s="71">
        <v>2</v>
      </c>
      <c r="J56" s="71">
        <f t="shared" si="1"/>
        <v>38.5</v>
      </c>
      <c r="K56" s="106"/>
      <c r="L56" s="109"/>
      <c r="M56" s="109"/>
      <c r="N56" s="109"/>
      <c r="O56" s="109"/>
      <c r="P56" s="102"/>
      <c r="Q56" s="114" t="s">
        <v>106</v>
      </c>
      <c r="R56" s="102"/>
      <c r="S56" s="134"/>
    </row>
    <row r="57" spans="1:19" ht="18" customHeight="1" x14ac:dyDescent="0.25">
      <c r="A57" s="121"/>
      <c r="B57" s="122"/>
      <c r="C57" s="122"/>
      <c r="D57" s="102"/>
      <c r="E57" s="119"/>
      <c r="F57" s="75" t="s">
        <v>182</v>
      </c>
      <c r="G57" s="74" t="s">
        <v>183</v>
      </c>
      <c r="H57" s="70" t="s">
        <v>112</v>
      </c>
      <c r="I57" s="71">
        <v>3</v>
      </c>
      <c r="J57" s="71">
        <f t="shared" si="1"/>
        <v>25.666666666666668</v>
      </c>
      <c r="K57" s="106"/>
      <c r="L57" s="109"/>
      <c r="M57" s="109"/>
      <c r="N57" s="109"/>
      <c r="O57" s="109"/>
      <c r="P57" s="102"/>
      <c r="Q57" s="114" t="s">
        <v>112</v>
      </c>
      <c r="R57" s="102"/>
      <c r="S57" s="134"/>
    </row>
    <row r="58" spans="1:19" ht="18" customHeight="1" x14ac:dyDescent="0.25">
      <c r="A58" s="167" t="s">
        <v>199</v>
      </c>
      <c r="B58" s="168"/>
      <c r="C58" s="169"/>
      <c r="D58" s="100"/>
      <c r="E58" s="119"/>
      <c r="F58" s="75" t="s">
        <v>182</v>
      </c>
      <c r="G58" s="75" t="s">
        <v>183</v>
      </c>
      <c r="H58" s="76" t="s">
        <v>84</v>
      </c>
      <c r="I58" s="71">
        <v>13</v>
      </c>
      <c r="J58" s="71">
        <f t="shared" si="1"/>
        <v>5.9230769230769234</v>
      </c>
      <c r="K58" s="106"/>
      <c r="L58" s="109"/>
      <c r="M58" s="109"/>
      <c r="N58" s="109"/>
      <c r="O58" s="109"/>
      <c r="P58" s="102"/>
      <c r="Q58" s="114" t="s">
        <v>84</v>
      </c>
      <c r="R58" s="102"/>
      <c r="S58" s="134"/>
    </row>
    <row r="59" spans="1:19" ht="18" customHeight="1" x14ac:dyDescent="0.25">
      <c r="A59" s="67" t="s">
        <v>16</v>
      </c>
      <c r="B59" s="67" t="s">
        <v>6</v>
      </c>
      <c r="C59" s="67" t="s">
        <v>461</v>
      </c>
      <c r="D59" s="100"/>
      <c r="E59" s="119"/>
      <c r="F59" s="75" t="s">
        <v>182</v>
      </c>
      <c r="G59" s="75" t="s">
        <v>183</v>
      </c>
      <c r="H59" s="70" t="s">
        <v>106</v>
      </c>
      <c r="I59" s="70">
        <v>1</v>
      </c>
      <c r="J59" s="71">
        <f t="shared" si="1"/>
        <v>77</v>
      </c>
      <c r="K59" s="106"/>
      <c r="L59" s="109"/>
      <c r="M59" s="109"/>
      <c r="N59" s="109"/>
      <c r="O59" s="109"/>
      <c r="P59" s="102"/>
      <c r="Q59" s="113" t="s">
        <v>292</v>
      </c>
      <c r="R59" s="102"/>
      <c r="S59" s="134"/>
    </row>
    <row r="60" spans="1:19" ht="18" customHeight="1" x14ac:dyDescent="0.25">
      <c r="A60" s="69" t="s">
        <v>98</v>
      </c>
      <c r="B60" s="70" t="s">
        <v>99</v>
      </c>
      <c r="C60" s="71">
        <v>1</v>
      </c>
      <c r="D60" s="100"/>
      <c r="E60" s="119"/>
      <c r="F60" s="69" t="s">
        <v>101</v>
      </c>
      <c r="G60" s="76" t="s">
        <v>102</v>
      </c>
      <c r="H60" s="70" t="s">
        <v>97</v>
      </c>
      <c r="I60" s="71">
        <v>2</v>
      </c>
      <c r="J60" s="71">
        <f t="shared" si="1"/>
        <v>38.5</v>
      </c>
      <c r="K60" s="106"/>
      <c r="L60" s="109"/>
      <c r="M60" s="109"/>
      <c r="N60" s="109"/>
      <c r="O60" s="109"/>
      <c r="P60" s="102"/>
      <c r="Q60" s="114" t="s">
        <v>355</v>
      </c>
      <c r="R60" s="102"/>
      <c r="S60" s="134"/>
    </row>
    <row r="61" spans="1:19" ht="18" customHeight="1" x14ac:dyDescent="0.25">
      <c r="A61" s="69" t="s">
        <v>225</v>
      </c>
      <c r="B61" s="70" t="s">
        <v>226</v>
      </c>
      <c r="C61" s="71">
        <v>2</v>
      </c>
      <c r="D61" s="100"/>
      <c r="E61" s="119"/>
      <c r="F61" s="69" t="s">
        <v>101</v>
      </c>
      <c r="G61" s="70" t="s">
        <v>102</v>
      </c>
      <c r="H61" s="76" t="s">
        <v>199</v>
      </c>
      <c r="I61" s="71">
        <v>4</v>
      </c>
      <c r="J61" s="71">
        <f t="shared" si="1"/>
        <v>19.25</v>
      </c>
      <c r="K61" s="106"/>
      <c r="L61" s="109"/>
      <c r="M61" s="109"/>
      <c r="N61" s="109"/>
      <c r="O61" s="109"/>
      <c r="P61" s="102"/>
      <c r="Q61" s="114" t="s">
        <v>81</v>
      </c>
      <c r="R61" s="102"/>
      <c r="S61" s="134"/>
    </row>
    <row r="62" spans="1:19" ht="18" customHeight="1" x14ac:dyDescent="0.25">
      <c r="A62" s="69" t="s">
        <v>201</v>
      </c>
      <c r="B62" s="70" t="s">
        <v>556</v>
      </c>
      <c r="C62" s="71">
        <v>3</v>
      </c>
      <c r="D62" s="100"/>
      <c r="E62" s="119"/>
      <c r="F62" s="69" t="s">
        <v>101</v>
      </c>
      <c r="G62" s="74" t="s">
        <v>102</v>
      </c>
      <c r="H62" s="70" t="s">
        <v>112</v>
      </c>
      <c r="I62" s="71">
        <v>1</v>
      </c>
      <c r="J62" s="71">
        <f t="shared" si="1"/>
        <v>77</v>
      </c>
      <c r="K62" s="106"/>
      <c r="L62" s="109"/>
      <c r="M62" s="109"/>
      <c r="N62" s="109"/>
      <c r="O62" s="109"/>
      <c r="P62" s="102"/>
      <c r="Q62" s="114" t="s">
        <v>84</v>
      </c>
      <c r="R62" s="102"/>
      <c r="S62" s="134"/>
    </row>
    <row r="63" spans="1:19" ht="18" customHeight="1" x14ac:dyDescent="0.25">
      <c r="A63" s="69" t="s">
        <v>101</v>
      </c>
      <c r="B63" s="70" t="s">
        <v>102</v>
      </c>
      <c r="C63" s="71">
        <v>4</v>
      </c>
      <c r="D63" s="100"/>
      <c r="E63" s="119"/>
      <c r="F63" s="75" t="s">
        <v>101</v>
      </c>
      <c r="G63" s="75" t="s">
        <v>102</v>
      </c>
      <c r="H63" s="76" t="s">
        <v>84</v>
      </c>
      <c r="I63" s="71">
        <v>7</v>
      </c>
      <c r="J63" s="71">
        <f t="shared" si="1"/>
        <v>11</v>
      </c>
      <c r="K63" s="106"/>
      <c r="L63" s="109"/>
      <c r="M63" s="109"/>
      <c r="N63" s="109"/>
      <c r="O63" s="109"/>
      <c r="P63" s="102"/>
      <c r="Q63" s="113" t="s">
        <v>384</v>
      </c>
      <c r="R63" s="102"/>
      <c r="S63" s="134"/>
    </row>
    <row r="64" spans="1:19" ht="18" customHeight="1" x14ac:dyDescent="0.25">
      <c r="A64" s="121"/>
      <c r="B64" s="122"/>
      <c r="C64" s="122"/>
      <c r="D64" s="102"/>
      <c r="E64" s="119"/>
      <c r="F64" s="69" t="s">
        <v>383</v>
      </c>
      <c r="G64" s="76" t="s">
        <v>555</v>
      </c>
      <c r="H64" s="70" t="s">
        <v>97</v>
      </c>
      <c r="I64" s="71">
        <v>3</v>
      </c>
      <c r="J64" s="71">
        <f t="shared" si="1"/>
        <v>25.666666666666668</v>
      </c>
      <c r="K64" s="106"/>
      <c r="L64" s="109"/>
      <c r="M64" s="109"/>
      <c r="N64" s="109"/>
      <c r="O64" s="109"/>
      <c r="P64" s="102"/>
      <c r="Q64" s="114" t="s">
        <v>355</v>
      </c>
      <c r="R64" s="102"/>
      <c r="S64" s="134"/>
    </row>
    <row r="65" spans="1:19" ht="18" customHeight="1" x14ac:dyDescent="0.25">
      <c r="A65" s="167" t="s">
        <v>112</v>
      </c>
      <c r="B65" s="168"/>
      <c r="C65" s="169"/>
      <c r="D65" s="100"/>
      <c r="E65" s="119"/>
      <c r="F65" s="75" t="s">
        <v>451</v>
      </c>
      <c r="G65" s="70" t="s">
        <v>512</v>
      </c>
      <c r="H65" s="76" t="s">
        <v>84</v>
      </c>
      <c r="I65" s="71">
        <v>7</v>
      </c>
      <c r="J65" s="71">
        <f t="shared" si="1"/>
        <v>11</v>
      </c>
      <c r="K65" s="106"/>
      <c r="L65" s="109"/>
      <c r="M65" s="109"/>
      <c r="N65" s="109"/>
      <c r="O65" s="109"/>
      <c r="P65" s="102"/>
      <c r="Q65" s="114" t="s">
        <v>84</v>
      </c>
      <c r="R65" s="102"/>
      <c r="S65" s="134"/>
    </row>
    <row r="66" spans="1:19" ht="18" customHeight="1" x14ac:dyDescent="0.25">
      <c r="A66" s="120" t="s">
        <v>16</v>
      </c>
      <c r="B66" s="120" t="s">
        <v>6</v>
      </c>
      <c r="C66" s="126" t="s">
        <v>461</v>
      </c>
      <c r="D66" s="100"/>
      <c r="E66" s="119"/>
      <c r="F66" s="75" t="s">
        <v>82</v>
      </c>
      <c r="G66" s="70" t="s">
        <v>83</v>
      </c>
      <c r="H66" s="76" t="s">
        <v>84</v>
      </c>
      <c r="I66" s="71">
        <v>4</v>
      </c>
      <c r="J66" s="71">
        <f t="shared" si="1"/>
        <v>19.25</v>
      </c>
      <c r="K66" s="106"/>
      <c r="L66" s="109"/>
      <c r="M66" s="109"/>
      <c r="N66" s="109"/>
      <c r="O66" s="109"/>
      <c r="P66" s="102"/>
      <c r="Q66" s="113" t="s">
        <v>410</v>
      </c>
      <c r="R66" s="102"/>
      <c r="S66" s="134"/>
    </row>
    <row r="67" spans="1:19" ht="18" customHeight="1" x14ac:dyDescent="0.25">
      <c r="A67" s="69" t="s">
        <v>101</v>
      </c>
      <c r="B67" s="74" t="s">
        <v>102</v>
      </c>
      <c r="C67" s="71">
        <v>1</v>
      </c>
      <c r="D67" s="100"/>
      <c r="E67" s="119"/>
      <c r="F67" s="69" t="s">
        <v>452</v>
      </c>
      <c r="G67" s="70" t="s">
        <v>514</v>
      </c>
      <c r="H67" s="74" t="s">
        <v>81</v>
      </c>
      <c r="I67" s="71">
        <v>7</v>
      </c>
      <c r="J67" s="71">
        <f t="shared" ref="J67:J79" si="2">77/I67</f>
        <v>11</v>
      </c>
      <c r="K67" s="106"/>
      <c r="L67" s="109"/>
      <c r="M67" s="109"/>
      <c r="N67" s="109"/>
      <c r="O67" s="109"/>
      <c r="P67" s="102"/>
      <c r="Q67" s="114" t="s">
        <v>355</v>
      </c>
      <c r="R67" s="102"/>
      <c r="S67" s="134"/>
    </row>
    <row r="68" spans="1:19" ht="18" customHeight="1" x14ac:dyDescent="0.25">
      <c r="A68" s="75" t="s">
        <v>29</v>
      </c>
      <c r="B68" s="75" t="s">
        <v>480</v>
      </c>
      <c r="C68" s="71">
        <v>2</v>
      </c>
      <c r="D68" s="100"/>
      <c r="E68" s="119"/>
      <c r="F68" s="75" t="s">
        <v>417</v>
      </c>
      <c r="G68" s="70" t="s">
        <v>418</v>
      </c>
      <c r="H68" s="74" t="s">
        <v>63</v>
      </c>
      <c r="I68" s="71">
        <v>4</v>
      </c>
      <c r="J68" s="71">
        <f t="shared" si="2"/>
        <v>19.25</v>
      </c>
      <c r="K68" s="106"/>
      <c r="L68" s="109"/>
      <c r="M68" s="109"/>
      <c r="N68" s="109"/>
      <c r="O68" s="109"/>
      <c r="P68" s="102"/>
      <c r="Q68" s="114" t="s">
        <v>81</v>
      </c>
      <c r="R68" s="102"/>
      <c r="S68" s="134"/>
    </row>
    <row r="69" spans="1:19" ht="18" customHeight="1" x14ac:dyDescent="0.25">
      <c r="A69" s="75" t="s">
        <v>182</v>
      </c>
      <c r="B69" s="74" t="s">
        <v>183</v>
      </c>
      <c r="C69" s="71">
        <v>3</v>
      </c>
      <c r="D69" s="100"/>
      <c r="E69" s="119"/>
      <c r="F69" s="69" t="s">
        <v>43</v>
      </c>
      <c r="G69" s="70" t="s">
        <v>44</v>
      </c>
      <c r="H69" s="70" t="s">
        <v>125</v>
      </c>
      <c r="I69" s="70">
        <v>1</v>
      </c>
      <c r="J69" s="71">
        <f t="shared" si="2"/>
        <v>77</v>
      </c>
      <c r="K69" s="106"/>
      <c r="L69" s="109"/>
      <c r="M69" s="109"/>
      <c r="N69" s="109"/>
      <c r="O69" s="109"/>
      <c r="P69" s="102"/>
      <c r="Q69" s="113" t="s">
        <v>201</v>
      </c>
      <c r="R69" s="102"/>
      <c r="S69" s="134"/>
    </row>
    <row r="70" spans="1:19" ht="18" customHeight="1" x14ac:dyDescent="0.25">
      <c r="A70" s="69" t="s">
        <v>110</v>
      </c>
      <c r="B70" s="75" t="s">
        <v>111</v>
      </c>
      <c r="C70" s="71">
        <v>4</v>
      </c>
      <c r="D70" s="100"/>
      <c r="E70" s="119"/>
      <c r="F70" s="75" t="s">
        <v>43</v>
      </c>
      <c r="G70" s="70" t="s">
        <v>44</v>
      </c>
      <c r="H70" s="74" t="s">
        <v>63</v>
      </c>
      <c r="I70" s="71">
        <v>1</v>
      </c>
      <c r="J70" s="71">
        <f t="shared" si="2"/>
        <v>77</v>
      </c>
      <c r="K70" s="106"/>
      <c r="L70" s="109"/>
      <c r="M70" s="109"/>
      <c r="N70" s="109"/>
      <c r="O70" s="109"/>
      <c r="P70" s="102"/>
      <c r="Q70" s="114" t="s">
        <v>470</v>
      </c>
      <c r="R70" s="102"/>
      <c r="S70" s="134"/>
    </row>
    <row r="71" spans="1:19" ht="18" customHeight="1" x14ac:dyDescent="0.25">
      <c r="A71" s="75" t="s">
        <v>219</v>
      </c>
      <c r="B71" s="74" t="s">
        <v>220</v>
      </c>
      <c r="C71" s="71">
        <v>5</v>
      </c>
      <c r="D71" s="100"/>
      <c r="E71" s="119"/>
      <c r="F71" s="75" t="s">
        <v>43</v>
      </c>
      <c r="G71" s="74" t="s">
        <v>44</v>
      </c>
      <c r="H71" s="74" t="s">
        <v>286</v>
      </c>
      <c r="I71" s="71">
        <v>1</v>
      </c>
      <c r="J71" s="71">
        <f t="shared" si="2"/>
        <v>77</v>
      </c>
      <c r="K71" s="106"/>
      <c r="L71" s="109"/>
      <c r="M71" s="109"/>
      <c r="N71" s="109"/>
      <c r="O71" s="109"/>
      <c r="P71" s="102"/>
      <c r="Q71" s="114" t="s">
        <v>125</v>
      </c>
      <c r="R71" s="102"/>
      <c r="S71" s="134"/>
    </row>
    <row r="72" spans="1:19" ht="18" customHeight="1" x14ac:dyDescent="0.25">
      <c r="A72" s="121"/>
      <c r="B72" s="122"/>
      <c r="C72" s="122"/>
      <c r="D72" s="102"/>
      <c r="E72" s="119"/>
      <c r="F72" s="76" t="s">
        <v>43</v>
      </c>
      <c r="G72" s="74" t="s">
        <v>44</v>
      </c>
      <c r="H72" s="74" t="s">
        <v>115</v>
      </c>
      <c r="I72" s="71">
        <v>3</v>
      </c>
      <c r="J72" s="71">
        <f t="shared" si="2"/>
        <v>25.666666666666668</v>
      </c>
      <c r="K72" s="106"/>
      <c r="L72" s="109"/>
      <c r="M72" s="109"/>
      <c r="N72" s="109"/>
      <c r="O72" s="109"/>
      <c r="P72" s="102"/>
      <c r="Q72" s="114" t="s">
        <v>199</v>
      </c>
      <c r="R72" s="102"/>
      <c r="S72" s="134"/>
    </row>
    <row r="73" spans="1:19" ht="18" customHeight="1" x14ac:dyDescent="0.25">
      <c r="A73" s="167" t="s">
        <v>115</v>
      </c>
      <c r="B73" s="168"/>
      <c r="C73" s="169"/>
      <c r="D73" s="100"/>
      <c r="E73" s="119"/>
      <c r="F73" s="75" t="s">
        <v>43</v>
      </c>
      <c r="G73" s="70" t="s">
        <v>44</v>
      </c>
      <c r="H73" s="76" t="s">
        <v>314</v>
      </c>
      <c r="I73" s="71">
        <v>3</v>
      </c>
      <c r="J73" s="71">
        <f t="shared" si="2"/>
        <v>25.666666666666668</v>
      </c>
      <c r="K73" s="106"/>
      <c r="L73" s="109"/>
      <c r="M73" s="109"/>
      <c r="N73" s="109"/>
      <c r="O73" s="109"/>
      <c r="P73" s="102"/>
      <c r="Q73" s="113" t="s">
        <v>413</v>
      </c>
      <c r="R73" s="102"/>
      <c r="S73" s="134"/>
    </row>
    <row r="74" spans="1:19" ht="18" customHeight="1" x14ac:dyDescent="0.25">
      <c r="A74" s="120" t="s">
        <v>16</v>
      </c>
      <c r="B74" s="120" t="s">
        <v>6</v>
      </c>
      <c r="C74" s="67" t="s">
        <v>461</v>
      </c>
      <c r="D74" s="100"/>
      <c r="E74" s="119"/>
      <c r="F74" s="75" t="s">
        <v>43</v>
      </c>
      <c r="G74" s="70" t="s">
        <v>44</v>
      </c>
      <c r="H74" s="76" t="s">
        <v>84</v>
      </c>
      <c r="I74" s="71">
        <v>1</v>
      </c>
      <c r="J74" s="71">
        <f t="shared" si="2"/>
        <v>77</v>
      </c>
      <c r="K74" s="106"/>
      <c r="L74" s="109"/>
      <c r="M74" s="109"/>
      <c r="N74" s="109"/>
      <c r="O74" s="109"/>
      <c r="P74" s="102"/>
      <c r="Q74" s="114" t="s">
        <v>125</v>
      </c>
      <c r="R74" s="102"/>
      <c r="S74" s="134"/>
    </row>
    <row r="75" spans="1:19" ht="18" customHeight="1" x14ac:dyDescent="0.25">
      <c r="A75" s="76" t="s">
        <v>113</v>
      </c>
      <c r="B75" s="74" t="s">
        <v>114</v>
      </c>
      <c r="C75" s="71">
        <v>1</v>
      </c>
      <c r="D75" s="100"/>
      <c r="E75" s="119"/>
      <c r="F75" s="69" t="s">
        <v>79</v>
      </c>
      <c r="G75" s="70" t="s">
        <v>80</v>
      </c>
      <c r="H75" s="74" t="s">
        <v>81</v>
      </c>
      <c r="I75" s="71">
        <v>2</v>
      </c>
      <c r="J75" s="71">
        <f t="shared" si="2"/>
        <v>38.5</v>
      </c>
      <c r="K75" s="106"/>
      <c r="L75" s="109"/>
      <c r="M75" s="109"/>
      <c r="N75" s="109"/>
      <c r="O75" s="109"/>
      <c r="P75" s="102"/>
      <c r="Q75" s="113" t="s">
        <v>342</v>
      </c>
      <c r="R75" s="102"/>
      <c r="S75" s="134"/>
    </row>
    <row r="76" spans="1:19" ht="18" customHeight="1" x14ac:dyDescent="0.25">
      <c r="A76" s="76" t="s">
        <v>76</v>
      </c>
      <c r="B76" s="74" t="s">
        <v>520</v>
      </c>
      <c r="C76" s="71">
        <v>2</v>
      </c>
      <c r="D76" s="100"/>
      <c r="E76" s="119"/>
      <c r="F76" s="69" t="s">
        <v>109</v>
      </c>
      <c r="G76" s="74" t="s">
        <v>243</v>
      </c>
      <c r="H76" s="74" t="s">
        <v>87</v>
      </c>
      <c r="I76" s="71">
        <v>1</v>
      </c>
      <c r="J76" s="71">
        <f t="shared" si="2"/>
        <v>77</v>
      </c>
      <c r="K76" s="106"/>
      <c r="L76" s="109"/>
      <c r="M76" s="109"/>
      <c r="N76" s="109"/>
      <c r="O76" s="109"/>
      <c r="P76" s="102"/>
      <c r="Q76" s="114" t="s">
        <v>63</v>
      </c>
      <c r="R76" s="102"/>
      <c r="S76" s="134"/>
    </row>
    <row r="77" spans="1:19" ht="18" customHeight="1" x14ac:dyDescent="0.25">
      <c r="A77" s="76" t="s">
        <v>43</v>
      </c>
      <c r="B77" s="74" t="s">
        <v>44</v>
      </c>
      <c r="C77" s="71">
        <v>3</v>
      </c>
      <c r="D77" s="100"/>
      <c r="E77" s="119"/>
      <c r="F77" s="75" t="s">
        <v>410</v>
      </c>
      <c r="G77" s="70" t="s">
        <v>411</v>
      </c>
      <c r="H77" s="74" t="s">
        <v>355</v>
      </c>
      <c r="I77" s="70">
        <v>6</v>
      </c>
      <c r="J77" s="71">
        <f t="shared" si="2"/>
        <v>12.833333333333334</v>
      </c>
      <c r="K77" s="106"/>
      <c r="L77" s="109"/>
      <c r="M77" s="109"/>
      <c r="N77" s="109"/>
      <c r="O77" s="109"/>
      <c r="P77" s="102"/>
      <c r="Q77" s="114" t="s">
        <v>84</v>
      </c>
      <c r="R77" s="102"/>
      <c r="S77" s="134"/>
    </row>
    <row r="78" spans="1:19" ht="18" customHeight="1" x14ac:dyDescent="0.25">
      <c r="A78" s="121"/>
      <c r="B78" s="122"/>
      <c r="C78" s="122"/>
      <c r="D78" s="102"/>
      <c r="E78" s="119"/>
      <c r="F78" s="69" t="s">
        <v>410</v>
      </c>
      <c r="G78" s="70" t="s">
        <v>411</v>
      </c>
      <c r="H78" s="74" t="s">
        <v>81</v>
      </c>
      <c r="I78" s="71">
        <v>8</v>
      </c>
      <c r="J78" s="71">
        <f t="shared" si="2"/>
        <v>9.625</v>
      </c>
      <c r="K78" s="106"/>
      <c r="L78" s="109"/>
      <c r="M78" s="109"/>
      <c r="N78" s="109"/>
      <c r="O78" s="109"/>
      <c r="P78" s="102"/>
      <c r="Q78" s="113" t="s">
        <v>219</v>
      </c>
      <c r="R78" s="102"/>
      <c r="S78" s="134"/>
    </row>
    <row r="79" spans="1:19" ht="18" customHeight="1" x14ac:dyDescent="0.25">
      <c r="A79" s="167" t="s">
        <v>87</v>
      </c>
      <c r="B79" s="168"/>
      <c r="C79" s="169"/>
      <c r="D79" s="100"/>
      <c r="E79" s="119"/>
      <c r="F79" s="75" t="s">
        <v>459</v>
      </c>
      <c r="G79" s="75" t="s">
        <v>517</v>
      </c>
      <c r="H79" s="76" t="s">
        <v>84</v>
      </c>
      <c r="I79" s="71">
        <v>13</v>
      </c>
      <c r="J79" s="71">
        <f t="shared" si="2"/>
        <v>5.9230769230769234</v>
      </c>
      <c r="K79" s="106"/>
      <c r="L79" s="109"/>
      <c r="M79" s="109"/>
      <c r="N79" s="109"/>
      <c r="O79" s="109"/>
      <c r="P79" s="102"/>
      <c r="Q79" s="114" t="s">
        <v>81</v>
      </c>
      <c r="R79" s="102"/>
      <c r="S79" s="134"/>
    </row>
    <row r="80" spans="1:19" ht="15.75" customHeight="1" x14ac:dyDescent="0.25">
      <c r="A80" s="175" t="s">
        <v>16</v>
      </c>
      <c r="B80" s="67" t="s">
        <v>6</v>
      </c>
      <c r="C80" s="67" t="s">
        <v>461</v>
      </c>
      <c r="D80" s="100"/>
      <c r="E80" s="102"/>
      <c r="F80" s="139"/>
      <c r="G80" s="139"/>
      <c r="H80" s="140"/>
      <c r="I80" s="176"/>
      <c r="J80" s="141"/>
      <c r="K80" s="102"/>
      <c r="L80" s="102"/>
      <c r="M80" s="102"/>
      <c r="N80" s="102"/>
      <c r="O80" s="102"/>
      <c r="P80" s="102"/>
      <c r="Q80" s="114" t="s">
        <v>112</v>
      </c>
      <c r="R80" s="102"/>
      <c r="S80" s="134"/>
    </row>
    <row r="81" spans="1:19" ht="15.75" customHeight="1" x14ac:dyDescent="0.25">
      <c r="A81" s="84" t="s">
        <v>109</v>
      </c>
      <c r="B81" s="173" t="s">
        <v>243</v>
      </c>
      <c r="C81" s="71">
        <v>1</v>
      </c>
      <c r="D81" s="100"/>
      <c r="E81" s="102"/>
      <c r="F81" s="142"/>
      <c r="G81" s="143"/>
      <c r="H81" s="177"/>
      <c r="I81" s="109"/>
      <c r="J81" s="109"/>
      <c r="K81" s="102"/>
      <c r="L81" s="102"/>
      <c r="M81" s="102"/>
      <c r="N81" s="102"/>
      <c r="O81" s="102"/>
      <c r="P81" s="102"/>
      <c r="Q81" s="113" t="s">
        <v>79</v>
      </c>
      <c r="R81" s="102"/>
      <c r="S81" s="134"/>
    </row>
    <row r="82" spans="1:19" ht="15.75" customHeight="1" x14ac:dyDescent="0.25">
      <c r="A82" s="84" t="s">
        <v>29</v>
      </c>
      <c r="B82" s="173" t="s">
        <v>521</v>
      </c>
      <c r="C82" s="71">
        <v>2</v>
      </c>
      <c r="D82" s="100"/>
      <c r="E82" s="102"/>
      <c r="F82" s="178"/>
      <c r="G82" s="178"/>
      <c r="H82" s="104"/>
      <c r="I82" s="109"/>
      <c r="J82" s="109"/>
      <c r="K82" s="102"/>
      <c r="L82" s="102"/>
      <c r="M82" s="102"/>
      <c r="N82" s="102"/>
      <c r="O82" s="102"/>
      <c r="P82" s="102"/>
      <c r="Q82" s="114" t="s">
        <v>81</v>
      </c>
      <c r="R82" s="102"/>
      <c r="S82" s="134"/>
    </row>
    <row r="83" spans="1:19" ht="15.75" customHeight="1" x14ac:dyDescent="0.25">
      <c r="A83" s="84" t="s">
        <v>64</v>
      </c>
      <c r="B83" s="173" t="s">
        <v>522</v>
      </c>
      <c r="C83" s="71">
        <v>3</v>
      </c>
      <c r="D83" s="100"/>
      <c r="E83" s="102"/>
      <c r="F83" s="177"/>
      <c r="G83" s="143"/>
      <c r="H83" s="143"/>
      <c r="I83" s="102"/>
      <c r="J83" s="109"/>
      <c r="K83" s="102"/>
      <c r="L83" s="102"/>
      <c r="M83" s="102"/>
      <c r="N83" s="102"/>
      <c r="O83" s="102"/>
      <c r="P83" s="102"/>
      <c r="Q83" s="113" t="s">
        <v>379</v>
      </c>
      <c r="R83" s="102"/>
      <c r="S83" s="134"/>
    </row>
    <row r="84" spans="1:19" ht="18.600000000000001" customHeight="1" x14ac:dyDescent="0.25">
      <c r="A84" s="179"/>
      <c r="B84" s="122"/>
      <c r="C84" s="122"/>
      <c r="D84" s="102"/>
      <c r="E84" s="102"/>
      <c r="F84" s="142"/>
      <c r="G84" s="143"/>
      <c r="H84" s="143"/>
      <c r="I84" s="102"/>
      <c r="J84" s="109"/>
      <c r="K84" s="102"/>
      <c r="L84" s="102"/>
      <c r="M84" s="102"/>
      <c r="N84" s="102"/>
      <c r="O84" s="102"/>
      <c r="P84" s="102"/>
      <c r="Q84" s="114" t="s">
        <v>81</v>
      </c>
      <c r="R84" s="102"/>
      <c r="S84" s="134"/>
    </row>
    <row r="85" spans="1:19" ht="18" customHeight="1" x14ac:dyDescent="0.25">
      <c r="A85" s="180" t="s">
        <v>314</v>
      </c>
      <c r="B85" s="168"/>
      <c r="C85" s="168"/>
      <c r="D85" s="102"/>
      <c r="E85" s="102"/>
      <c r="F85" s="178"/>
      <c r="G85" s="146"/>
      <c r="H85" s="104"/>
      <c r="I85" s="109"/>
      <c r="J85" s="109"/>
      <c r="K85" s="102"/>
      <c r="L85" s="102"/>
      <c r="M85" s="102"/>
      <c r="N85" s="102"/>
      <c r="O85" s="102"/>
      <c r="P85" s="102"/>
      <c r="Q85" s="113" t="s">
        <v>76</v>
      </c>
      <c r="R85" s="102"/>
      <c r="S85" s="134"/>
    </row>
    <row r="86" spans="1:19" ht="18" customHeight="1" x14ac:dyDescent="0.25">
      <c r="A86" s="67" t="s">
        <v>6</v>
      </c>
      <c r="B86" s="67" t="s">
        <v>6</v>
      </c>
      <c r="C86" s="67" t="s">
        <v>461</v>
      </c>
      <c r="D86" s="100"/>
      <c r="E86" s="102"/>
      <c r="F86" s="142"/>
      <c r="G86" s="104"/>
      <c r="H86" s="143"/>
      <c r="I86" s="102"/>
      <c r="J86" s="109"/>
      <c r="K86" s="102"/>
      <c r="L86" s="102"/>
      <c r="M86" s="102"/>
      <c r="N86" s="102"/>
      <c r="O86" s="102"/>
      <c r="P86" s="102"/>
      <c r="Q86" s="114" t="s">
        <v>81</v>
      </c>
      <c r="R86" s="102"/>
      <c r="S86" s="134"/>
    </row>
    <row r="87" spans="1:19" ht="18" customHeight="1" x14ac:dyDescent="0.25">
      <c r="A87" s="75" t="s">
        <v>29</v>
      </c>
      <c r="B87" s="70" t="s">
        <v>480</v>
      </c>
      <c r="C87" s="71">
        <v>1</v>
      </c>
      <c r="D87" s="100"/>
      <c r="E87" s="102"/>
      <c r="F87" s="142"/>
      <c r="G87" s="104"/>
      <c r="H87" s="104"/>
      <c r="I87" s="102"/>
      <c r="J87" s="109"/>
      <c r="K87" s="102"/>
      <c r="L87" s="102"/>
      <c r="M87" s="102"/>
      <c r="N87" s="102"/>
      <c r="O87" s="102"/>
      <c r="P87" s="102"/>
      <c r="Q87" s="114" t="s">
        <v>115</v>
      </c>
      <c r="R87" s="102"/>
      <c r="S87" s="134"/>
    </row>
    <row r="88" spans="1:19" ht="18" customHeight="1" x14ac:dyDescent="0.25">
      <c r="A88" s="75" t="s">
        <v>98</v>
      </c>
      <c r="B88" s="70" t="s">
        <v>523</v>
      </c>
      <c r="C88" s="71">
        <v>2</v>
      </c>
      <c r="D88" s="100"/>
      <c r="E88" s="102"/>
      <c r="F88" s="142"/>
      <c r="G88" s="104"/>
      <c r="H88" s="104"/>
      <c r="I88" s="102"/>
      <c r="J88" s="109"/>
      <c r="K88" s="102"/>
      <c r="L88" s="102"/>
      <c r="M88" s="102"/>
      <c r="N88" s="102"/>
      <c r="O88" s="102"/>
      <c r="P88" s="102"/>
      <c r="Q88" s="113" t="s">
        <v>443</v>
      </c>
      <c r="R88" s="102"/>
      <c r="S88" s="134"/>
    </row>
    <row r="89" spans="1:19" ht="18" customHeight="1" x14ac:dyDescent="0.25">
      <c r="A89" s="75" t="s">
        <v>43</v>
      </c>
      <c r="B89" s="70" t="s">
        <v>44</v>
      </c>
      <c r="C89" s="71">
        <v>3</v>
      </c>
      <c r="D89" s="100"/>
      <c r="E89" s="102"/>
      <c r="F89" s="142"/>
      <c r="G89" s="104"/>
      <c r="H89" s="104"/>
      <c r="I89" s="104"/>
      <c r="J89" s="109"/>
      <c r="K89" s="102"/>
      <c r="L89" s="102"/>
      <c r="M89" s="102"/>
      <c r="N89" s="102"/>
      <c r="O89" s="102"/>
      <c r="P89" s="102"/>
      <c r="Q89" s="114" t="s">
        <v>81</v>
      </c>
      <c r="R89" s="102"/>
      <c r="S89" s="134"/>
    </row>
    <row r="90" spans="1:19" ht="18" customHeight="1" x14ac:dyDescent="0.25">
      <c r="A90" s="71" t="s">
        <v>225</v>
      </c>
      <c r="B90" s="70" t="s">
        <v>226</v>
      </c>
      <c r="C90" s="71">
        <v>4</v>
      </c>
      <c r="D90" s="100"/>
      <c r="E90" s="102"/>
      <c r="F90" s="177"/>
      <c r="G90" s="143"/>
      <c r="H90" s="143"/>
      <c r="I90" s="102"/>
      <c r="J90" s="109"/>
      <c r="K90" s="102"/>
      <c r="L90" s="102"/>
      <c r="M90" s="102"/>
      <c r="N90" s="102"/>
      <c r="O90" s="102"/>
      <c r="P90" s="102"/>
      <c r="Q90" s="113" t="s">
        <v>452</v>
      </c>
      <c r="R90" s="102"/>
      <c r="S90" s="134"/>
    </row>
    <row r="91" spans="1:19" ht="18" customHeight="1" x14ac:dyDescent="0.25">
      <c r="A91" s="121"/>
      <c r="B91" s="122"/>
      <c r="C91" s="122"/>
      <c r="D91" s="102"/>
      <c r="E91" s="102"/>
      <c r="F91" s="143"/>
      <c r="G91" s="143"/>
      <c r="H91" s="104"/>
      <c r="I91" s="102"/>
      <c r="J91" s="109"/>
      <c r="K91" s="102"/>
      <c r="L91" s="102"/>
      <c r="M91" s="102"/>
      <c r="N91" s="102"/>
      <c r="O91" s="102"/>
      <c r="P91" s="102"/>
      <c r="Q91" s="114" t="s">
        <v>81</v>
      </c>
      <c r="R91" s="102"/>
      <c r="S91" s="134"/>
    </row>
    <row r="92" spans="1:19" ht="18" customHeight="1" x14ac:dyDescent="0.25">
      <c r="A92" s="167" t="s">
        <v>84</v>
      </c>
      <c r="B92" s="168"/>
      <c r="C92" s="169"/>
      <c r="D92" s="100"/>
      <c r="E92" s="102"/>
      <c r="F92" s="142"/>
      <c r="G92" s="143"/>
      <c r="H92" s="143"/>
      <c r="I92" s="109"/>
      <c r="J92" s="109"/>
      <c r="K92" s="102"/>
      <c r="L92" s="102"/>
      <c r="M92" s="102"/>
      <c r="N92" s="102"/>
      <c r="O92" s="102"/>
      <c r="P92" s="102"/>
      <c r="Q92" s="113" t="s">
        <v>453</v>
      </c>
      <c r="R92" s="102"/>
      <c r="S92" s="134"/>
    </row>
    <row r="93" spans="1:19" ht="18" customHeight="1" x14ac:dyDescent="0.25">
      <c r="A93" s="120" t="s">
        <v>16</v>
      </c>
      <c r="B93" s="120" t="s">
        <v>6</v>
      </c>
      <c r="C93" s="120" t="s">
        <v>461</v>
      </c>
      <c r="D93" s="100"/>
      <c r="E93" s="102"/>
      <c r="F93" s="178"/>
      <c r="G93" s="146"/>
      <c r="H93" s="104"/>
      <c r="I93" s="109"/>
      <c r="J93" s="109"/>
      <c r="K93" s="102"/>
      <c r="L93" s="102"/>
      <c r="M93" s="102"/>
      <c r="N93" s="102"/>
      <c r="O93" s="102"/>
      <c r="P93" s="102"/>
      <c r="Q93" s="114" t="s">
        <v>81</v>
      </c>
      <c r="R93" s="102"/>
      <c r="S93" s="134"/>
    </row>
    <row r="94" spans="1:19" ht="18" customHeight="1" x14ac:dyDescent="0.25">
      <c r="A94" s="75" t="s">
        <v>29</v>
      </c>
      <c r="B94" s="70" t="s">
        <v>480</v>
      </c>
      <c r="C94" s="71">
        <v>1</v>
      </c>
      <c r="D94" s="100"/>
      <c r="E94" s="102"/>
      <c r="F94" s="142"/>
      <c r="G94" s="104"/>
      <c r="H94" s="104"/>
      <c r="I94" s="102"/>
      <c r="J94" s="109"/>
      <c r="K94" s="102"/>
      <c r="L94" s="102"/>
      <c r="M94" s="102"/>
      <c r="N94" s="102"/>
      <c r="O94" s="102"/>
      <c r="P94" s="102"/>
      <c r="Q94" s="113" t="s">
        <v>455</v>
      </c>
      <c r="R94" s="102"/>
      <c r="S94" s="134"/>
    </row>
    <row r="95" spans="1:19" ht="18" customHeight="1" x14ac:dyDescent="0.25">
      <c r="A95" s="75" t="s">
        <v>43</v>
      </c>
      <c r="B95" s="70" t="s">
        <v>44</v>
      </c>
      <c r="C95" s="71">
        <v>1</v>
      </c>
      <c r="D95" s="100"/>
      <c r="E95" s="102"/>
      <c r="F95" s="142"/>
      <c r="G95" s="142"/>
      <c r="H95" s="104"/>
      <c r="I95" s="104"/>
      <c r="J95" s="109"/>
      <c r="K95" s="102"/>
      <c r="L95" s="102"/>
      <c r="M95" s="102"/>
      <c r="N95" s="102"/>
      <c r="O95" s="102"/>
      <c r="P95" s="102"/>
      <c r="Q95" s="114" t="s">
        <v>81</v>
      </c>
      <c r="R95" s="102"/>
      <c r="S95" s="134"/>
    </row>
    <row r="96" spans="1:19" ht="18" customHeight="1" x14ac:dyDescent="0.25">
      <c r="A96" s="75" t="s">
        <v>204</v>
      </c>
      <c r="B96" s="70" t="s">
        <v>205</v>
      </c>
      <c r="C96" s="71">
        <v>3</v>
      </c>
      <c r="D96" s="100"/>
      <c r="E96" s="102"/>
      <c r="F96" s="142"/>
      <c r="G96" s="104"/>
      <c r="H96" s="104"/>
      <c r="I96" s="102"/>
      <c r="J96" s="109"/>
      <c r="K96" s="102"/>
      <c r="L96" s="102"/>
      <c r="M96" s="102"/>
      <c r="N96" s="102"/>
      <c r="O96" s="102"/>
      <c r="P96" s="102"/>
      <c r="Q96" s="113" t="s">
        <v>98</v>
      </c>
      <c r="R96" s="102"/>
      <c r="S96" s="134"/>
    </row>
    <row r="97" spans="1:19" ht="18" customHeight="1" x14ac:dyDescent="0.25">
      <c r="A97" s="75" t="s">
        <v>82</v>
      </c>
      <c r="B97" s="70" t="s">
        <v>83</v>
      </c>
      <c r="C97" s="71">
        <v>4</v>
      </c>
      <c r="D97" s="100"/>
      <c r="E97" s="102"/>
      <c r="F97" s="178"/>
      <c r="G97" s="146"/>
      <c r="H97" s="104"/>
      <c r="I97" s="109"/>
      <c r="J97" s="109"/>
      <c r="K97" s="102"/>
      <c r="L97" s="102"/>
      <c r="M97" s="102"/>
      <c r="N97" s="102"/>
      <c r="O97" s="102"/>
      <c r="P97" s="102"/>
      <c r="Q97" s="114" t="s">
        <v>199</v>
      </c>
      <c r="R97" s="102"/>
      <c r="S97" s="134"/>
    </row>
    <row r="98" spans="1:19" ht="18" customHeight="1" x14ac:dyDescent="0.25">
      <c r="A98" s="75" t="s">
        <v>67</v>
      </c>
      <c r="B98" s="70" t="s">
        <v>68</v>
      </c>
      <c r="C98" s="71">
        <v>5</v>
      </c>
      <c r="D98" s="100"/>
      <c r="E98" s="102"/>
      <c r="F98" s="142"/>
      <c r="G98" s="104"/>
      <c r="H98" s="104"/>
      <c r="I98" s="104"/>
      <c r="J98" s="109"/>
      <c r="K98" s="102"/>
      <c r="L98" s="102"/>
      <c r="M98" s="102"/>
      <c r="N98" s="102"/>
      <c r="O98" s="102"/>
      <c r="P98" s="102"/>
      <c r="Q98" s="114" t="s">
        <v>84</v>
      </c>
      <c r="R98" s="102"/>
      <c r="S98" s="134"/>
    </row>
    <row r="99" spans="1:19" ht="18" customHeight="1" x14ac:dyDescent="0.25">
      <c r="A99" s="75" t="s">
        <v>225</v>
      </c>
      <c r="B99" s="70" t="s">
        <v>226</v>
      </c>
      <c r="C99" s="71">
        <v>6</v>
      </c>
      <c r="D99" s="100"/>
      <c r="E99" s="102"/>
      <c r="F99" s="142"/>
      <c r="G99" s="104"/>
      <c r="H99" s="104"/>
      <c r="I99" s="104"/>
      <c r="J99" s="109"/>
      <c r="K99" s="102"/>
      <c r="L99" s="102"/>
      <c r="M99" s="102"/>
      <c r="N99" s="102"/>
      <c r="O99" s="102"/>
      <c r="P99" s="102"/>
      <c r="Q99" s="114" t="s">
        <v>314</v>
      </c>
      <c r="R99" s="102"/>
      <c r="S99" s="134"/>
    </row>
    <row r="100" spans="1:19" ht="18" customHeight="1" x14ac:dyDescent="0.25">
      <c r="A100" s="75" t="s">
        <v>101</v>
      </c>
      <c r="B100" s="75" t="s">
        <v>102</v>
      </c>
      <c r="C100" s="71">
        <v>7</v>
      </c>
      <c r="D100" s="100"/>
      <c r="E100" s="102"/>
      <c r="F100" s="142"/>
      <c r="G100" s="104"/>
      <c r="H100" s="104"/>
      <c r="I100" s="104"/>
      <c r="J100" s="109"/>
      <c r="K100" s="102"/>
      <c r="L100" s="102"/>
      <c r="M100" s="102"/>
      <c r="N100" s="102"/>
      <c r="O100" s="102"/>
      <c r="P100" s="102"/>
      <c r="Q100" s="113" t="s">
        <v>110</v>
      </c>
      <c r="R100" s="102"/>
      <c r="S100" s="134"/>
    </row>
    <row r="101" spans="1:19" ht="18" customHeight="1" x14ac:dyDescent="0.25">
      <c r="A101" s="75" t="s">
        <v>451</v>
      </c>
      <c r="B101" s="70" t="s">
        <v>512</v>
      </c>
      <c r="C101" s="71">
        <v>7</v>
      </c>
      <c r="D101" s="100"/>
      <c r="E101" s="102"/>
      <c r="F101" s="142"/>
      <c r="G101" s="143"/>
      <c r="H101" s="177"/>
      <c r="I101" s="109"/>
      <c r="J101" s="109"/>
      <c r="K101" s="102"/>
      <c r="L101" s="102"/>
      <c r="M101" s="102"/>
      <c r="N101" s="102"/>
      <c r="O101" s="102"/>
      <c r="P101" s="102"/>
      <c r="Q101" s="114" t="s">
        <v>112</v>
      </c>
      <c r="R101" s="102"/>
      <c r="S101" s="134"/>
    </row>
    <row r="102" spans="1:19" ht="18" customHeight="1" x14ac:dyDescent="0.25">
      <c r="A102" s="69" t="s">
        <v>98</v>
      </c>
      <c r="B102" s="70" t="s">
        <v>471</v>
      </c>
      <c r="C102" s="71">
        <v>9</v>
      </c>
      <c r="D102" s="100"/>
      <c r="E102" s="102"/>
      <c r="F102" s="142"/>
      <c r="G102" s="104"/>
      <c r="H102" s="104"/>
      <c r="I102" s="102"/>
      <c r="J102" s="109"/>
      <c r="K102" s="102"/>
      <c r="L102" s="102"/>
      <c r="M102" s="102"/>
      <c r="N102" s="102"/>
      <c r="O102" s="102"/>
      <c r="P102" s="102"/>
      <c r="Q102" s="113" t="s">
        <v>113</v>
      </c>
      <c r="R102" s="102"/>
      <c r="S102" s="134"/>
    </row>
    <row r="103" spans="1:19" ht="18" customHeight="1" x14ac:dyDescent="0.25">
      <c r="A103" s="75" t="s">
        <v>384</v>
      </c>
      <c r="B103" s="75" t="s">
        <v>557</v>
      </c>
      <c r="C103" s="71">
        <v>10</v>
      </c>
      <c r="D103" s="100"/>
      <c r="E103" s="102"/>
      <c r="F103" s="142"/>
      <c r="G103" s="143"/>
      <c r="H103" s="143"/>
      <c r="I103" s="102"/>
      <c r="J103" s="109"/>
      <c r="K103" s="102"/>
      <c r="L103" s="102"/>
      <c r="M103" s="102"/>
      <c r="N103" s="102"/>
      <c r="O103" s="102"/>
      <c r="P103" s="102"/>
      <c r="Q103" s="114" t="s">
        <v>115</v>
      </c>
      <c r="R103" s="102"/>
      <c r="S103" s="134"/>
    </row>
    <row r="104" spans="1:19" ht="18" customHeight="1" x14ac:dyDescent="0.25">
      <c r="A104" s="75" t="s">
        <v>422</v>
      </c>
      <c r="B104" s="75" t="s">
        <v>423</v>
      </c>
      <c r="C104" s="71">
        <v>11</v>
      </c>
      <c r="D104" s="100"/>
      <c r="E104" s="102"/>
      <c r="F104" s="142"/>
      <c r="G104" s="143"/>
      <c r="H104" s="143"/>
      <c r="I104" s="102"/>
      <c r="J104" s="109"/>
      <c r="K104" s="102"/>
      <c r="L104" s="102"/>
      <c r="M104" s="102"/>
      <c r="N104" s="102"/>
      <c r="O104" s="102"/>
      <c r="P104" s="102"/>
      <c r="Q104" s="113" t="s">
        <v>109</v>
      </c>
      <c r="R104" s="102"/>
      <c r="S104" s="134"/>
    </row>
    <row r="105" spans="1:19" ht="18" customHeight="1" x14ac:dyDescent="0.25">
      <c r="A105" s="75" t="s">
        <v>64</v>
      </c>
      <c r="B105" s="70" t="s">
        <v>522</v>
      </c>
      <c r="C105" s="71">
        <v>11</v>
      </c>
      <c r="D105" s="100"/>
      <c r="E105" s="102"/>
      <c r="F105" s="177"/>
      <c r="G105" s="143"/>
      <c r="H105" s="143"/>
      <c r="I105" s="102"/>
      <c r="J105" s="109"/>
      <c r="K105" s="102"/>
      <c r="L105" s="102"/>
      <c r="M105" s="102"/>
      <c r="N105" s="102"/>
      <c r="O105" s="102"/>
      <c r="P105" s="102"/>
      <c r="Q105" s="114" t="s">
        <v>87</v>
      </c>
      <c r="R105" s="102"/>
      <c r="S105" s="134"/>
    </row>
    <row r="106" spans="1:19" ht="18" customHeight="1" x14ac:dyDescent="0.25">
      <c r="A106" s="75" t="s">
        <v>459</v>
      </c>
      <c r="B106" s="75" t="s">
        <v>517</v>
      </c>
      <c r="C106" s="71">
        <v>13</v>
      </c>
      <c r="D106" s="100"/>
      <c r="E106" s="102"/>
      <c r="F106" s="142"/>
      <c r="G106" s="104"/>
      <c r="H106" s="143"/>
      <c r="I106" s="102"/>
      <c r="J106" s="109"/>
      <c r="K106" s="102"/>
      <c r="L106" s="102"/>
      <c r="M106" s="102"/>
      <c r="N106" s="102"/>
      <c r="O106" s="102"/>
      <c r="P106" s="102"/>
      <c r="Q106" s="113" t="s">
        <v>82</v>
      </c>
      <c r="R106" s="102"/>
      <c r="S106" s="134"/>
    </row>
    <row r="107" spans="1:19" ht="18" customHeight="1" x14ac:dyDescent="0.25">
      <c r="A107" s="75" t="s">
        <v>458</v>
      </c>
      <c r="B107" s="70" t="s">
        <v>509</v>
      </c>
      <c r="C107" s="71">
        <v>13</v>
      </c>
      <c r="D107" s="100"/>
      <c r="E107" s="102"/>
      <c r="F107" s="142"/>
      <c r="G107" s="104"/>
      <c r="H107" s="104"/>
      <c r="I107" s="102"/>
      <c r="J107" s="109"/>
      <c r="K107" s="102"/>
      <c r="L107" s="102"/>
      <c r="M107" s="102"/>
      <c r="N107" s="102"/>
      <c r="O107" s="102"/>
      <c r="P107" s="102"/>
      <c r="Q107" s="114" t="s">
        <v>84</v>
      </c>
      <c r="R107" s="102"/>
      <c r="S107" s="134"/>
    </row>
    <row r="108" spans="1:19" ht="18" customHeight="1" x14ac:dyDescent="0.25">
      <c r="A108" s="75" t="s">
        <v>419</v>
      </c>
      <c r="B108" s="70" t="s">
        <v>420</v>
      </c>
      <c r="C108" s="71">
        <v>13</v>
      </c>
      <c r="D108" s="100"/>
      <c r="E108" s="102"/>
      <c r="F108" s="143"/>
      <c r="G108" s="143"/>
      <c r="H108" s="104"/>
      <c r="I108" s="102"/>
      <c r="J108" s="109"/>
      <c r="K108" s="102"/>
      <c r="L108" s="102"/>
      <c r="M108" s="102"/>
      <c r="N108" s="102"/>
      <c r="O108" s="102"/>
      <c r="P108" s="102"/>
      <c r="Q108" s="113" t="s">
        <v>451</v>
      </c>
      <c r="R108" s="102"/>
      <c r="S108" s="134"/>
    </row>
    <row r="109" spans="1:19" ht="18" customHeight="1" x14ac:dyDescent="0.25">
      <c r="A109" s="75" t="s">
        <v>182</v>
      </c>
      <c r="B109" s="75" t="s">
        <v>183</v>
      </c>
      <c r="C109" s="71">
        <v>13</v>
      </c>
      <c r="D109" s="100"/>
      <c r="E109" s="102"/>
      <c r="F109" s="142"/>
      <c r="G109" s="104"/>
      <c r="H109" s="143"/>
      <c r="I109" s="102"/>
      <c r="J109" s="109"/>
      <c r="K109" s="102"/>
      <c r="L109" s="102"/>
      <c r="M109" s="102"/>
      <c r="N109" s="102"/>
      <c r="O109" s="102"/>
      <c r="P109" s="102"/>
      <c r="Q109" s="114" t="s">
        <v>84</v>
      </c>
      <c r="R109" s="102"/>
      <c r="S109" s="134"/>
    </row>
    <row r="110" spans="1:19" ht="18" customHeight="1" x14ac:dyDescent="0.25">
      <c r="A110" s="75" t="s">
        <v>342</v>
      </c>
      <c r="B110" s="75" t="s">
        <v>343</v>
      </c>
      <c r="C110" s="71">
        <v>13</v>
      </c>
      <c r="D110" s="100"/>
      <c r="E110" s="102"/>
      <c r="F110" s="142"/>
      <c r="G110" s="104"/>
      <c r="H110" s="181"/>
      <c r="I110" s="102"/>
      <c r="J110" s="109"/>
      <c r="K110" s="102"/>
      <c r="L110" s="102"/>
      <c r="M110" s="102"/>
      <c r="N110" s="102"/>
      <c r="O110" s="102"/>
      <c r="P110" s="102"/>
      <c r="Q110" s="113" t="s">
        <v>458</v>
      </c>
      <c r="R110" s="102"/>
      <c r="S110" s="134"/>
    </row>
    <row r="111" spans="1:19" ht="18" customHeight="1" x14ac:dyDescent="0.25">
      <c r="A111" s="75" t="s">
        <v>292</v>
      </c>
      <c r="B111" s="70" t="s">
        <v>495</v>
      </c>
      <c r="C111" s="71">
        <v>13</v>
      </c>
      <c r="D111" s="100"/>
      <c r="E111" s="102"/>
      <c r="F111" s="142"/>
      <c r="G111" s="142"/>
      <c r="H111" s="143"/>
      <c r="I111" s="109"/>
      <c r="J111" s="109"/>
      <c r="K111" s="102"/>
      <c r="L111" s="102"/>
      <c r="M111" s="102"/>
      <c r="N111" s="102"/>
      <c r="O111" s="102"/>
      <c r="P111" s="102"/>
      <c r="Q111" s="114" t="s">
        <v>84</v>
      </c>
      <c r="R111" s="102"/>
      <c r="S111" s="134"/>
    </row>
    <row r="112" spans="1:19" ht="18" customHeight="1" x14ac:dyDescent="0.25">
      <c r="A112" s="75" t="s">
        <v>457</v>
      </c>
      <c r="B112" s="70" t="s">
        <v>494</v>
      </c>
      <c r="C112" s="71">
        <v>13</v>
      </c>
      <c r="D112" s="100"/>
      <c r="E112" s="102"/>
      <c r="F112" s="142"/>
      <c r="G112" s="102"/>
      <c r="H112" s="177"/>
      <c r="I112" s="109"/>
      <c r="J112" s="109"/>
      <c r="K112" s="102"/>
      <c r="L112" s="102"/>
      <c r="M112" s="102"/>
      <c r="N112" s="102"/>
      <c r="O112" s="102"/>
      <c r="P112" s="102"/>
      <c r="Q112" s="113" t="s">
        <v>457</v>
      </c>
      <c r="R112" s="102"/>
      <c r="S112" s="134"/>
    </row>
    <row r="113" spans="1:19" ht="18" customHeight="1" x14ac:dyDescent="0.25">
      <c r="A113" s="75" t="s">
        <v>456</v>
      </c>
      <c r="B113" s="70" t="s">
        <v>486</v>
      </c>
      <c r="C113" s="71">
        <v>13</v>
      </c>
      <c r="D113" s="100"/>
      <c r="E113" s="102"/>
      <c r="F113" s="177"/>
      <c r="G113" s="143"/>
      <c r="H113" s="143"/>
      <c r="I113" s="102"/>
      <c r="J113" s="109"/>
      <c r="K113" s="102"/>
      <c r="L113" s="102"/>
      <c r="M113" s="102"/>
      <c r="N113" s="102"/>
      <c r="O113" s="102"/>
      <c r="P113" s="102"/>
      <c r="Q113" s="114" t="s">
        <v>84</v>
      </c>
      <c r="R113" s="102"/>
      <c r="S113" s="134"/>
    </row>
    <row r="114" spans="1:19" ht="18" customHeight="1" x14ac:dyDescent="0.25">
      <c r="A114" s="121"/>
      <c r="B114" s="122"/>
      <c r="C114" s="122"/>
      <c r="D114" s="102"/>
      <c r="E114" s="102"/>
      <c r="F114" s="142"/>
      <c r="G114" s="104"/>
      <c r="H114" s="143"/>
      <c r="I114" s="102"/>
      <c r="J114" s="109"/>
      <c r="K114" s="102"/>
      <c r="L114" s="102"/>
      <c r="M114" s="102"/>
      <c r="N114" s="102"/>
      <c r="O114" s="102"/>
      <c r="P114" s="102"/>
      <c r="Q114" s="113" t="s">
        <v>456</v>
      </c>
      <c r="R114" s="102"/>
      <c r="S114" s="134"/>
    </row>
    <row r="115" spans="1:19" ht="18" customHeight="1" x14ac:dyDescent="0.25">
      <c r="A115" s="167" t="s">
        <v>106</v>
      </c>
      <c r="B115" s="168"/>
      <c r="C115" s="169"/>
      <c r="D115" s="100"/>
      <c r="E115" s="102"/>
      <c r="F115" s="142"/>
      <c r="G115" s="104"/>
      <c r="H115" s="104"/>
      <c r="I115" s="104"/>
      <c r="J115" s="109"/>
      <c r="K115" s="102"/>
      <c r="L115" s="102"/>
      <c r="M115" s="102"/>
      <c r="N115" s="102"/>
      <c r="O115" s="102"/>
      <c r="P115" s="102"/>
      <c r="Q115" s="114" t="s">
        <v>84</v>
      </c>
      <c r="R115" s="102"/>
      <c r="S115" s="134"/>
    </row>
    <row r="116" spans="1:19" ht="18" customHeight="1" x14ac:dyDescent="0.25">
      <c r="A116" s="120" t="s">
        <v>16</v>
      </c>
      <c r="B116" s="120" t="s">
        <v>6</v>
      </c>
      <c r="C116" s="126" t="s">
        <v>461</v>
      </c>
      <c r="D116" s="100"/>
      <c r="E116" s="102"/>
      <c r="F116" s="142"/>
      <c r="G116" s="104"/>
      <c r="H116" s="143"/>
      <c r="I116" s="109"/>
      <c r="J116" s="109"/>
      <c r="K116" s="102"/>
      <c r="L116" s="102"/>
      <c r="M116" s="102"/>
      <c r="N116" s="102"/>
      <c r="O116" s="102"/>
      <c r="P116" s="102"/>
      <c r="Q116" s="113" t="s">
        <v>240</v>
      </c>
      <c r="R116" s="102"/>
      <c r="S116" s="134"/>
    </row>
    <row r="117" spans="1:19" ht="18" customHeight="1" x14ac:dyDescent="0.25">
      <c r="A117" s="75" t="s">
        <v>182</v>
      </c>
      <c r="B117" s="75" t="s">
        <v>183</v>
      </c>
      <c r="C117" s="71">
        <v>1</v>
      </c>
      <c r="D117" s="100"/>
      <c r="E117" s="102"/>
      <c r="F117" s="142"/>
      <c r="G117" s="143"/>
      <c r="H117" s="177"/>
      <c r="I117" s="109"/>
      <c r="J117" s="109"/>
      <c r="K117" s="102"/>
      <c r="L117" s="102"/>
      <c r="M117" s="102"/>
      <c r="N117" s="102"/>
      <c r="O117" s="102"/>
      <c r="P117" s="102"/>
      <c r="Q117" s="114" t="s">
        <v>242</v>
      </c>
      <c r="R117" s="102"/>
      <c r="S117" s="134"/>
    </row>
    <row r="118" spans="1:19" ht="18" customHeight="1" x14ac:dyDescent="0.25">
      <c r="A118" s="130"/>
      <c r="B118" s="116"/>
      <c r="C118" s="117"/>
      <c r="D118" s="102"/>
      <c r="E118" s="102"/>
      <c r="F118" s="177"/>
      <c r="G118" s="143"/>
      <c r="H118" s="143"/>
      <c r="I118" s="102"/>
      <c r="J118" s="109"/>
      <c r="K118" s="102"/>
      <c r="L118" s="102"/>
      <c r="M118" s="102"/>
      <c r="N118" s="102"/>
      <c r="O118" s="102"/>
      <c r="P118" s="102"/>
      <c r="Q118" s="113" t="s">
        <v>554</v>
      </c>
      <c r="R118" s="102"/>
      <c r="S118" s="134"/>
    </row>
    <row r="119" spans="1:19" ht="18" customHeight="1" x14ac:dyDescent="0.25">
      <c r="A119" s="167" t="s">
        <v>242</v>
      </c>
      <c r="B119" s="168"/>
      <c r="C119" s="169"/>
      <c r="D119" s="100"/>
      <c r="E119" s="102"/>
      <c r="F119" s="142"/>
      <c r="G119" s="104"/>
      <c r="H119" s="143"/>
      <c r="I119" s="102"/>
      <c r="J119" s="109"/>
      <c r="K119" s="102"/>
      <c r="L119" s="102"/>
      <c r="M119" s="102"/>
      <c r="N119" s="102"/>
      <c r="O119" s="102"/>
      <c r="P119" s="102"/>
      <c r="Q119" s="114" t="s">
        <v>554</v>
      </c>
      <c r="R119" s="102"/>
      <c r="S119" s="134"/>
    </row>
    <row r="120" spans="1:19" ht="18" customHeight="1" x14ac:dyDescent="0.25">
      <c r="A120" s="120" t="s">
        <v>16</v>
      </c>
      <c r="B120" s="120" t="s">
        <v>6</v>
      </c>
      <c r="C120" s="126" t="s">
        <v>461</v>
      </c>
      <c r="D120" s="100"/>
      <c r="E120" s="102"/>
      <c r="F120" s="142"/>
      <c r="G120" s="104"/>
      <c r="H120" s="104"/>
      <c r="I120" s="104"/>
      <c r="J120" s="109"/>
      <c r="K120" s="102"/>
      <c r="L120" s="102"/>
      <c r="M120" s="102"/>
      <c r="N120" s="102"/>
      <c r="O120" s="102"/>
      <c r="P120" s="102"/>
      <c r="Q120" s="152" t="s">
        <v>540</v>
      </c>
      <c r="R120" s="102"/>
      <c r="S120" s="134"/>
    </row>
    <row r="121" spans="1:19" ht="18" customHeight="1" x14ac:dyDescent="0.25">
      <c r="A121" s="75" t="s">
        <v>240</v>
      </c>
      <c r="B121" s="75" t="s">
        <v>241</v>
      </c>
      <c r="C121" s="71">
        <v>1</v>
      </c>
      <c r="D121" s="100"/>
      <c r="E121" s="102"/>
      <c r="F121" s="142"/>
      <c r="G121" s="143"/>
      <c r="H121" s="177"/>
      <c r="I121" s="109"/>
      <c r="J121" s="109"/>
      <c r="K121" s="102"/>
      <c r="L121" s="102"/>
      <c r="M121" s="102"/>
      <c r="N121" s="102"/>
      <c r="O121" s="102"/>
      <c r="P121" s="102"/>
      <c r="Q121" s="108"/>
      <c r="R121" s="102"/>
      <c r="S121" s="134"/>
    </row>
    <row r="122" spans="1:19" ht="18" customHeight="1" x14ac:dyDescent="0.25">
      <c r="A122" s="182"/>
      <c r="B122" s="176"/>
      <c r="C122" s="176"/>
      <c r="D122" s="102"/>
      <c r="E122" s="102"/>
      <c r="F122" s="142"/>
      <c r="G122" s="142"/>
      <c r="H122" s="104"/>
      <c r="I122" s="104"/>
      <c r="J122" s="109"/>
      <c r="K122" s="102"/>
      <c r="L122" s="102"/>
      <c r="M122" s="102"/>
      <c r="N122" s="102"/>
      <c r="O122" s="102"/>
      <c r="P122" s="102"/>
      <c r="Q122" s="108"/>
      <c r="R122" s="102"/>
      <c r="S122" s="134"/>
    </row>
    <row r="123" spans="1:19" ht="18" customHeight="1" x14ac:dyDescent="0.25">
      <c r="A123" s="149"/>
      <c r="B123" s="102"/>
      <c r="C123" s="102"/>
      <c r="D123" s="102"/>
      <c r="E123" s="102"/>
      <c r="F123" s="142"/>
      <c r="G123" s="142"/>
      <c r="H123" s="143"/>
      <c r="I123" s="109"/>
      <c r="J123" s="109"/>
      <c r="K123" s="102"/>
      <c r="L123" s="102"/>
      <c r="M123" s="102"/>
      <c r="N123" s="102"/>
      <c r="O123" s="102"/>
      <c r="P123" s="102"/>
      <c r="Q123" s="108"/>
      <c r="R123" s="102"/>
      <c r="S123" s="134"/>
    </row>
    <row r="124" spans="1:19" ht="18" customHeight="1" x14ac:dyDescent="0.25">
      <c r="A124" s="149"/>
      <c r="B124" s="102"/>
      <c r="C124" s="102"/>
      <c r="D124" s="102"/>
      <c r="E124" s="102"/>
      <c r="F124" s="177"/>
      <c r="G124" s="104"/>
      <c r="H124" s="143"/>
      <c r="I124" s="102"/>
      <c r="J124" s="109"/>
      <c r="K124" s="102"/>
      <c r="L124" s="102"/>
      <c r="M124" s="102"/>
      <c r="N124" s="102"/>
      <c r="O124" s="102"/>
      <c r="P124" s="102"/>
      <c r="Q124" s="108"/>
      <c r="R124" s="102"/>
      <c r="S124" s="134"/>
    </row>
    <row r="125" spans="1:19" ht="18" customHeight="1" x14ac:dyDescent="0.25">
      <c r="A125" s="149"/>
      <c r="B125" s="102"/>
      <c r="C125" s="102"/>
      <c r="D125" s="102"/>
      <c r="E125" s="102"/>
      <c r="F125" s="178"/>
      <c r="G125" s="178"/>
      <c r="H125" s="104"/>
      <c r="I125" s="109"/>
      <c r="J125" s="109"/>
      <c r="K125" s="102"/>
      <c r="L125" s="102"/>
      <c r="M125" s="102"/>
      <c r="N125" s="102"/>
      <c r="O125" s="102"/>
      <c r="P125" s="102"/>
      <c r="Q125" s="108"/>
      <c r="R125" s="102"/>
      <c r="S125" s="134"/>
    </row>
    <row r="126" spans="1:19" ht="18" customHeight="1" x14ac:dyDescent="0.25">
      <c r="A126" s="149"/>
      <c r="B126" s="102"/>
      <c r="C126" s="102"/>
      <c r="D126" s="102"/>
      <c r="E126" s="102"/>
      <c r="F126" s="142"/>
      <c r="G126" s="104"/>
      <c r="H126" s="104"/>
      <c r="I126" s="104"/>
      <c r="J126" s="109"/>
      <c r="K126" s="102"/>
      <c r="L126" s="102"/>
      <c r="M126" s="102"/>
      <c r="N126" s="102"/>
      <c r="O126" s="102"/>
      <c r="P126" s="102"/>
      <c r="Q126" s="108"/>
      <c r="R126" s="102"/>
      <c r="S126" s="134"/>
    </row>
    <row r="127" spans="1:19" ht="18" customHeight="1" x14ac:dyDescent="0.25">
      <c r="A127" s="149"/>
      <c r="B127" s="102"/>
      <c r="C127" s="102"/>
      <c r="D127" s="102"/>
      <c r="E127" s="102"/>
      <c r="F127" s="142"/>
      <c r="G127" s="104"/>
      <c r="H127" s="104"/>
      <c r="I127" s="104"/>
      <c r="J127" s="109"/>
      <c r="K127" s="102"/>
      <c r="L127" s="102"/>
      <c r="M127" s="102"/>
      <c r="N127" s="102"/>
      <c r="O127" s="102"/>
      <c r="P127" s="102"/>
      <c r="Q127" s="108"/>
      <c r="R127" s="102"/>
      <c r="S127" s="134"/>
    </row>
    <row r="128" spans="1:19" ht="18" customHeight="1" x14ac:dyDescent="0.25">
      <c r="A128" s="149"/>
      <c r="B128" s="102"/>
      <c r="C128" s="102"/>
      <c r="D128" s="102"/>
      <c r="E128" s="102"/>
      <c r="F128" s="142"/>
      <c r="G128" s="143"/>
      <c r="H128" s="177"/>
      <c r="I128" s="109"/>
      <c r="J128" s="109"/>
      <c r="K128" s="102"/>
      <c r="L128" s="102"/>
      <c r="M128" s="102"/>
      <c r="N128" s="102"/>
      <c r="O128" s="102"/>
      <c r="P128" s="102"/>
      <c r="Q128" s="108"/>
      <c r="R128" s="102"/>
      <c r="S128" s="134"/>
    </row>
    <row r="129" spans="1:19" ht="18" customHeight="1" x14ac:dyDescent="0.25">
      <c r="A129" s="149"/>
      <c r="B129" s="102"/>
      <c r="C129" s="102"/>
      <c r="D129" s="102"/>
      <c r="E129" s="102"/>
      <c r="F129" s="142"/>
      <c r="G129" s="104"/>
      <c r="H129" s="143"/>
      <c r="I129" s="102"/>
      <c r="J129" s="109"/>
      <c r="K129" s="102"/>
      <c r="L129" s="102"/>
      <c r="M129" s="102"/>
      <c r="N129" s="102"/>
      <c r="O129" s="102"/>
      <c r="P129" s="102"/>
      <c r="Q129" s="108"/>
      <c r="R129" s="102"/>
      <c r="S129" s="134"/>
    </row>
    <row r="130" spans="1:19" ht="18" customHeight="1" x14ac:dyDescent="0.25">
      <c r="A130" s="149"/>
      <c r="B130" s="102"/>
      <c r="C130" s="102"/>
      <c r="D130" s="102"/>
      <c r="E130" s="102"/>
      <c r="F130" s="142"/>
      <c r="G130" s="146"/>
      <c r="H130" s="177"/>
      <c r="I130" s="102"/>
      <c r="J130" s="109"/>
      <c r="K130" s="102"/>
      <c r="L130" s="102"/>
      <c r="M130" s="102"/>
      <c r="N130" s="102"/>
      <c r="O130" s="102"/>
      <c r="P130" s="102"/>
      <c r="Q130" s="108"/>
      <c r="R130" s="102"/>
      <c r="S130" s="134"/>
    </row>
    <row r="131" spans="1:19" ht="18" customHeight="1" x14ac:dyDescent="0.25">
      <c r="A131" s="153"/>
      <c r="B131" s="154"/>
      <c r="C131" s="154"/>
      <c r="D131" s="154"/>
      <c r="E131" s="154"/>
      <c r="F131" s="183"/>
      <c r="G131" s="184"/>
      <c r="H131" s="185"/>
      <c r="I131" s="154"/>
      <c r="J131" s="186"/>
      <c r="K131" s="154"/>
      <c r="L131" s="154"/>
      <c r="M131" s="154"/>
      <c r="N131" s="154"/>
      <c r="O131" s="154"/>
      <c r="P131" s="154"/>
      <c r="Q131" s="155"/>
      <c r="R131" s="154"/>
      <c r="S131" s="156"/>
    </row>
  </sheetData>
  <mergeCells count="1">
    <mergeCell ref="F1:J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Model</vt:lpstr>
      <vt:lpstr>Players</vt:lpstr>
      <vt:lpstr>Sport n Player List</vt:lpstr>
      <vt:lpstr>Rankings - Men</vt:lpstr>
      <vt:lpstr>Ranking - Women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Janarthanan, Prassana</dc:creator>
  <cp:lastModifiedBy>janarthp</cp:lastModifiedBy>
  <dcterms:created xsi:type="dcterms:W3CDTF">2016-08-22T09:58:36Z</dcterms:created>
  <dcterms:modified xsi:type="dcterms:W3CDTF">2016-08-22T13:08:40Z</dcterms:modified>
</cp:coreProperties>
</file>