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atch/Dropbox/!Teaching/Etc/ปรับพื้น excel 61/"/>
    </mc:Choice>
  </mc:AlternateContent>
  <xr:revisionPtr revIDLastSave="0" documentId="13_ncr:1_{0F79775A-B717-534D-9267-B8EBA05859CE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Homework" sheetId="36" r:id="rId1"/>
    <sheet name="Grading" sheetId="35" r:id="rId2"/>
    <sheet name="Sort" sheetId="20" r:id="rId3"/>
    <sheet name="Conditional Formatting" sheetId="8" r:id="rId4"/>
    <sheet name="Pivot Table" sheetId="21" r:id="rId5"/>
    <sheet name="vlookup" sheetId="9" r:id="rId6"/>
    <sheet name="hlookup" sheetId="10" r:id="rId7"/>
  </sheets>
  <calcPr calcId="181029" calcMode="autoNoTable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35" l="1"/>
  <c r="I1" i="36"/>
  <c r="E40" i="35" l="1"/>
  <c r="E39" i="35"/>
  <c r="E37" i="35"/>
  <c r="E36" i="35"/>
  <c r="E35" i="35"/>
  <c r="E33" i="35"/>
  <c r="E32" i="35"/>
  <c r="E31" i="35"/>
  <c r="E30" i="35"/>
  <c r="E29" i="35"/>
  <c r="E28" i="35"/>
  <c r="E27" i="35"/>
  <c r="E26" i="35"/>
  <c r="E25" i="35"/>
  <c r="E24" i="35"/>
  <c r="E23" i="35"/>
  <c r="E21" i="35"/>
  <c r="E20" i="35"/>
  <c r="E18" i="35"/>
  <c r="E17" i="35"/>
  <c r="E16" i="35"/>
  <c r="E14" i="35"/>
  <c r="E13" i="35"/>
  <c r="E12" i="35"/>
  <c r="E11" i="35"/>
  <c r="E10" i="35"/>
  <c r="E9" i="35"/>
  <c r="E8" i="35"/>
  <c r="E7" i="35"/>
  <c r="E6" i="35"/>
  <c r="E5" i="35"/>
  <c r="B27" i="9" l="1"/>
  <c r="B28" i="9" s="1"/>
  <c r="B29" i="9" s="1"/>
  <c r="B30" i="9" s="1"/>
  <c r="B31" i="9" s="1"/>
  <c r="B32" i="9" s="1"/>
  <c r="B33" i="9" s="1"/>
  <c r="B34" i="9" s="1"/>
  <c r="B35" i="9" s="1"/>
  <c r="B12" i="9"/>
  <c r="B13" i="9" s="1"/>
  <c r="B14" i="9" s="1"/>
  <c r="B15" i="9" s="1"/>
  <c r="B16" i="9" s="1"/>
  <c r="B17" i="9" s="1"/>
  <c r="B18" i="9" s="1"/>
  <c r="B19" i="9" s="1"/>
  <c r="B20" i="9" s="1"/>
</calcChain>
</file>

<file path=xl/sharedStrings.xml><?xml version="1.0" encoding="utf-8"?>
<sst xmlns="http://schemas.openxmlformats.org/spreadsheetml/2006/main" count="988" uniqueCount="260">
  <si>
    <t>Total</t>
  </si>
  <si>
    <t>Example 1</t>
  </si>
  <si>
    <t>Sales revenue</t>
  </si>
  <si>
    <t>Sales by salesperson (US $)</t>
  </si>
  <si>
    <t>Salesperson 1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</si>
  <si>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</si>
  <si>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</si>
  <si>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</si>
  <si>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</si>
  <si>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</si>
  <si>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</si>
  <si>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</si>
  <si>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</si>
  <si>
    <t>Salesperson 10</t>
  </si>
  <si>
    <t>Salesperson 11</t>
  </si>
  <si>
    <t>Salesperson 12</t>
  </si>
  <si>
    <t>Salesperson 13</t>
  </si>
  <si>
    <t>Salesperson 14</t>
  </si>
  <si>
    <t>Salesperson 15</t>
  </si>
  <si>
    <t>Salesperson 16</t>
  </si>
  <si>
    <t>Salesperson 17</t>
  </si>
  <si>
    <t>Table 1: Sales value in July 2014</t>
  </si>
  <si>
    <t>Customer ID</t>
  </si>
  <si>
    <t>Name</t>
  </si>
  <si>
    <t>Surname</t>
  </si>
  <si>
    <t>Sales in July 2014</t>
  </si>
  <si>
    <t>John</t>
  </si>
  <si>
    <t>Doe</t>
  </si>
  <si>
    <t>Brad</t>
  </si>
  <si>
    <t>Davis</t>
  </si>
  <si>
    <t>Harry</t>
  </si>
  <si>
    <t>Kane</t>
  </si>
  <si>
    <t>David</t>
  </si>
  <si>
    <t>Sconfield</t>
  </si>
  <si>
    <t>Kelly</t>
  </si>
  <si>
    <t>Morris</t>
  </si>
  <si>
    <t>Amy</t>
  </si>
  <si>
    <t>Lee</t>
  </si>
  <si>
    <t>Ling</t>
  </si>
  <si>
    <t>Bradford</t>
  </si>
  <si>
    <t>Wayne</t>
  </si>
  <si>
    <t>Terry</t>
  </si>
  <si>
    <t>Gareth</t>
  </si>
  <si>
    <t>Flow</t>
  </si>
  <si>
    <t>Table 2: 2014 Sales by Customer and by Month</t>
  </si>
  <si>
    <t>January</t>
  </si>
  <si>
    <t>February</t>
  </si>
  <si>
    <t>March</t>
  </si>
  <si>
    <t>April</t>
  </si>
  <si>
    <t>May</t>
  </si>
  <si>
    <t>June</t>
  </si>
  <si>
    <t>July</t>
  </si>
  <si>
    <t>Robbie</t>
  </si>
  <si>
    <t>Jamie</t>
  </si>
  <si>
    <t>Charlize</t>
  </si>
  <si>
    <t>Jennifer</t>
  </si>
  <si>
    <t>Janet</t>
  </si>
  <si>
    <t>Owen</t>
  </si>
  <si>
    <t>Edwards</t>
  </si>
  <si>
    <t>Coughlin</t>
  </si>
  <si>
    <t>Hewitt</t>
  </si>
  <si>
    <t>Johnson</t>
  </si>
  <si>
    <t>S</t>
  </si>
  <si>
    <t>M</t>
  </si>
  <si>
    <t>L</t>
  </si>
  <si>
    <t>Sort Data</t>
  </si>
  <si>
    <t>Example 1: Sort by Highest Value</t>
  </si>
  <si>
    <t>Example 2: Sort by Latest Date</t>
  </si>
  <si>
    <t>Example 3: Sort by Client Name</t>
  </si>
  <si>
    <t>DO No.</t>
  </si>
  <si>
    <t>Company</t>
  </si>
  <si>
    <t>Value</t>
  </si>
  <si>
    <t>Date</t>
  </si>
  <si>
    <t>DO11/001</t>
  </si>
  <si>
    <t>AZ</t>
  </si>
  <si>
    <t>DO11/002</t>
  </si>
  <si>
    <t>R</t>
  </si>
  <si>
    <t>DO11/003</t>
  </si>
  <si>
    <t>BA</t>
  </si>
  <si>
    <t>DO11/004</t>
  </si>
  <si>
    <t>D</t>
  </si>
  <si>
    <t>DO11/005</t>
  </si>
  <si>
    <t>W</t>
  </si>
  <si>
    <t>DO11/006</t>
  </si>
  <si>
    <t>AI</t>
  </si>
  <si>
    <t>DO11/007</t>
  </si>
  <si>
    <t>G</t>
  </si>
  <si>
    <t>DO11/008</t>
  </si>
  <si>
    <t>X</t>
  </si>
  <si>
    <t>DO11/009</t>
  </si>
  <si>
    <t>AN</t>
  </si>
  <si>
    <t>DO11/010</t>
  </si>
  <si>
    <t>J</t>
  </si>
  <si>
    <t>DO11/011</t>
  </si>
  <si>
    <t>K</t>
  </si>
  <si>
    <t>DO11/012</t>
  </si>
  <si>
    <t>DO11/013</t>
  </si>
  <si>
    <t>P</t>
  </si>
  <si>
    <t>DO11/014</t>
  </si>
  <si>
    <t>AP</t>
  </si>
  <si>
    <t>DO11/015</t>
  </si>
  <si>
    <t>BF</t>
  </si>
  <si>
    <t>DO11/016</t>
  </si>
  <si>
    <t>DO11/017</t>
  </si>
  <si>
    <t>Q</t>
  </si>
  <si>
    <t>DO11/018</t>
  </si>
  <si>
    <t>AE</t>
  </si>
  <si>
    <t>DO11/019</t>
  </si>
  <si>
    <t>DO11/020</t>
  </si>
  <si>
    <t>AH</t>
  </si>
  <si>
    <t>DO11/021</t>
  </si>
  <si>
    <t>U</t>
  </si>
  <si>
    <t>DO11/022</t>
  </si>
  <si>
    <t>V</t>
  </si>
  <si>
    <t>DO11/023</t>
  </si>
  <si>
    <t>E</t>
  </si>
  <si>
    <t>DO11/024</t>
  </si>
  <si>
    <t>H</t>
  </si>
  <si>
    <t>DO11/025</t>
  </si>
  <si>
    <t>Y</t>
  </si>
  <si>
    <t>DO11/026</t>
  </si>
  <si>
    <t>N</t>
  </si>
  <si>
    <t>DO11/027</t>
  </si>
  <si>
    <t>AA</t>
  </si>
  <si>
    <t>DO11/028</t>
  </si>
  <si>
    <t>AB</t>
  </si>
  <si>
    <t>DO11/029</t>
  </si>
  <si>
    <t>AC</t>
  </si>
  <si>
    <t>DO11/030</t>
  </si>
  <si>
    <t>AD</t>
  </si>
  <si>
    <t>DO11/031</t>
  </si>
  <si>
    <t>B</t>
  </si>
  <si>
    <t>DO11/032</t>
  </si>
  <si>
    <t>AF</t>
  </si>
  <si>
    <t>DO11/033</t>
  </si>
  <si>
    <t>AG</t>
  </si>
  <si>
    <t>DO11/034</t>
  </si>
  <si>
    <t>A</t>
  </si>
  <si>
    <t>DO11/035</t>
  </si>
  <si>
    <t>F</t>
  </si>
  <si>
    <t>DO11/036</t>
  </si>
  <si>
    <t>AJ</t>
  </si>
  <si>
    <t>DO11/037</t>
  </si>
  <si>
    <t>AK</t>
  </si>
  <si>
    <t>DO11/038</t>
  </si>
  <si>
    <t>AL</t>
  </si>
  <si>
    <t>DO11/039</t>
  </si>
  <si>
    <t>AM</t>
  </si>
  <si>
    <t>DO11/040</t>
  </si>
  <si>
    <t>I</t>
  </si>
  <si>
    <t>DO11/041</t>
  </si>
  <si>
    <t>AO</t>
  </si>
  <si>
    <t>DO11/042</t>
  </si>
  <si>
    <t>Z</t>
  </si>
  <si>
    <t>DO11/043</t>
  </si>
  <si>
    <t>AQ</t>
  </si>
  <si>
    <t>DO11/044</t>
  </si>
  <si>
    <t>AR</t>
  </si>
  <si>
    <t>DO11/045</t>
  </si>
  <si>
    <t>AS</t>
  </si>
  <si>
    <t>DO11/046</t>
  </si>
  <si>
    <t>AT</t>
  </si>
  <si>
    <t>DO11/047</t>
  </si>
  <si>
    <t>AU</t>
  </si>
  <si>
    <t>DO11/048</t>
  </si>
  <si>
    <t>AV</t>
  </si>
  <si>
    <t>DO11/049</t>
  </si>
  <si>
    <t>AW</t>
  </si>
  <si>
    <t>DO11/050</t>
  </si>
  <si>
    <t>AY</t>
  </si>
  <si>
    <t>DO11/051</t>
  </si>
  <si>
    <t>T</t>
  </si>
  <si>
    <t>DO11/052</t>
  </si>
  <si>
    <t>C</t>
  </si>
  <si>
    <t>DO11/053</t>
  </si>
  <si>
    <t>BB</t>
  </si>
  <si>
    <t>DO11/054</t>
  </si>
  <si>
    <t>BC</t>
  </si>
  <si>
    <t>DO11/055</t>
  </si>
  <si>
    <t>BD</t>
  </si>
  <si>
    <t>DO11/056</t>
  </si>
  <si>
    <t>BE</t>
  </si>
  <si>
    <t>DO11/057</t>
  </si>
  <si>
    <t>O</t>
  </si>
  <si>
    <t>Salesperson</t>
  </si>
  <si>
    <t>Rank</t>
  </si>
  <si>
    <t>Month</t>
  </si>
  <si>
    <t>Senior</t>
  </si>
  <si>
    <t>November</t>
  </si>
  <si>
    <t>Junior</t>
  </si>
  <si>
    <t>September</t>
  </si>
  <si>
    <t>October</t>
  </si>
  <si>
    <t>December</t>
  </si>
  <si>
    <t>August</t>
  </si>
  <si>
    <t>ลำดับ</t>
  </si>
  <si>
    <t>รหัสนักศึกษา</t>
  </si>
  <si>
    <t>HW1</t>
  </si>
  <si>
    <t>HW2</t>
  </si>
  <si>
    <t>HW3</t>
  </si>
  <si>
    <t>HW4</t>
  </si>
  <si>
    <t>HW5</t>
  </si>
  <si>
    <t>HW6</t>
  </si>
  <si>
    <t>Final (80)</t>
  </si>
  <si>
    <t>Note</t>
  </si>
  <si>
    <t>Grade</t>
  </si>
  <si>
    <t>56523206033-7</t>
  </si>
  <si>
    <t>56543206002-0</t>
  </si>
  <si>
    <t>56543206005-3</t>
  </si>
  <si>
    <t>56543206015-2</t>
  </si>
  <si>
    <t>56543206016-0</t>
  </si>
  <si>
    <t>56543206024-4</t>
  </si>
  <si>
    <t>56543206027-7</t>
  </si>
  <si>
    <t>56543206029-3</t>
  </si>
  <si>
    <t>56543206030-1</t>
  </si>
  <si>
    <t>56543206032-7</t>
  </si>
  <si>
    <t>56543206039-2</t>
  </si>
  <si>
    <t>56543206040-0</t>
  </si>
  <si>
    <t>56543206046-7</t>
  </si>
  <si>
    <t>56543206057-4</t>
  </si>
  <si>
    <t>56543206062-4</t>
  </si>
  <si>
    <t>56543206064-0</t>
  </si>
  <si>
    <t>56543206066-5</t>
  </si>
  <si>
    <t>57523206024-5</t>
  </si>
  <si>
    <t>57523206030-2</t>
  </si>
  <si>
    <t>57543206032-6</t>
  </si>
  <si>
    <t>57543206047-4</t>
  </si>
  <si>
    <t>58523206005-3</t>
  </si>
  <si>
    <t>58523206006-1</t>
  </si>
  <si>
    <t>58523206008-7</t>
  </si>
  <si>
    <t>58523206010-3</t>
  </si>
  <si>
    <t>58523206013-7</t>
  </si>
  <si>
    <t>58523206016-0</t>
  </si>
  <si>
    <t>58523206021-0</t>
  </si>
  <si>
    <t>58523206025-1</t>
  </si>
  <si>
    <t>58523206028-5</t>
  </si>
  <si>
    <t>58523206030-1</t>
  </si>
  <si>
    <t>58523206031-9</t>
  </si>
  <si>
    <t>58523206033-5</t>
  </si>
  <si>
    <t>58523206042-6</t>
  </si>
  <si>
    <t>58523206047-5</t>
  </si>
  <si>
    <t>58523206059-0</t>
  </si>
  <si>
    <t>MID (55)</t>
  </si>
  <si>
    <t>จิตพิสัย</t>
  </si>
  <si>
    <t>Cutoffs</t>
  </si>
  <si>
    <t xml:space="preserve">F </t>
  </si>
  <si>
    <t xml:space="preserve">D </t>
  </si>
  <si>
    <t xml:space="preserve">D+ </t>
  </si>
  <si>
    <t xml:space="preserve">C </t>
  </si>
  <si>
    <t xml:space="preserve">C+ </t>
  </si>
  <si>
    <t xml:space="preserve">B </t>
  </si>
  <si>
    <t xml:space="preserve">B+ </t>
  </si>
  <si>
    <t xml:space="preserve">A </t>
  </si>
  <si>
    <t>ขอบล่าง</t>
  </si>
  <si>
    <t>ขอบบน</t>
  </si>
  <si>
    <t>จำนวนนศ.</t>
  </si>
  <si>
    <t>คะแนนเฉลี่ย</t>
  </si>
  <si>
    <t>ค่า S.D.</t>
  </si>
  <si>
    <t>น้ำหนัก (%)</t>
  </si>
  <si>
    <t>Homework</t>
  </si>
  <si>
    <t>คะแนนดิบเต็ม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</si>
</sst>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_-&quot;฿&quot;* #,##0.00_-;\-&quot;฿&quot;* #,##0.00_-;_-&quot;฿&quot;* &quot;-&quot;??_-;_-@_-"/>
    <numFmt numFmtId="165" formatCode="#,##0;\(#,##0\);\-"/>
    <numFmt numFmtId="166" formatCode="&quot;$&quot;\ #,##0"/>
    <numFmt numFmtId="167" formatCode="[$-409]d\-mmm\-yy;@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u val="singleAccounting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b/>
      <sz val="12"/>
      <color rgb="FF000000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b/>
      <sz val="12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8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4">
    <xf numFmtId="0" fontId="0" fillId="0" borderId="0" xfId="0"/>
    <xf numFmtId="165" fontId="1" fillId="0" borderId="0" xfId="1" applyNumberForma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165" fontId="5" fillId="0" borderId="0" xfId="1" applyNumberFormat="1" applyFont="1" applyFill="1"/>
    <xf numFmtId="165" fontId="2" fillId="0" borderId="0" xfId="1" applyNumberFormat="1" applyFont="1" applyFill="1"/>
    <xf numFmtId="165" fontId="1" fillId="0" borderId="0" xfId="1" applyNumberFormat="1" applyFill="1" applyAlignment="1">
      <alignment horizontal="center"/>
    </xf>
    <xf numFmtId="165" fontId="1" fillId="0" borderId="0" xfId="1" applyNumberFormat="1" applyFill="1"/>
    <xf numFmtId="165" fontId="6" fillId="0" borderId="0" xfId="1" applyNumberFormat="1" applyFont="1" applyFill="1" applyBorder="1"/>
    <xf numFmtId="165" fontId="4" fillId="0" borderId="0" xfId="1" applyNumberFormat="1" applyFont="1" applyFill="1" applyBorder="1"/>
    <xf numFmtId="165" fontId="1" fillId="0" borderId="0" xfId="1" applyNumberFormat="1" applyFill="1" applyBorder="1"/>
    <xf numFmtId="0" fontId="9" fillId="0" borderId="0" xfId="0" applyFont="1" applyFill="1"/>
    <xf numFmtId="0" fontId="9" fillId="0" borderId="0" xfId="0" applyFont="1" applyFill="1" applyBorder="1"/>
    <xf numFmtId="0" fontId="1" fillId="0" borderId="0" xfId="1" applyFont="1" applyFill="1" applyBorder="1"/>
    <xf numFmtId="37" fontId="11" fillId="0" borderId="0" xfId="3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3" fontId="9" fillId="0" borderId="0" xfId="5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5" fillId="2" borderId="0" xfId="0" applyFont="1" applyFill="1" applyBorder="1"/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165" fontId="3" fillId="0" borderId="2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6" fontId="0" fillId="0" borderId="0" xfId="2" applyNumberFormat="1" applyFont="1" applyFill="1" applyBorder="1" applyAlignment="1">
      <alignment horizontal="center"/>
    </xf>
    <xf numFmtId="1" fontId="0" fillId="0" borderId="0" xfId="2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166" fontId="0" fillId="0" borderId="1" xfId="2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0" fontId="14" fillId="4" borderId="0" xfId="0" applyFont="1" applyFill="1" applyBorder="1" applyAlignment="1">
      <alignment horizontal="left"/>
    </xf>
    <xf numFmtId="0" fontId="0" fillId="4" borderId="0" xfId="0" applyFill="1" applyBorder="1"/>
    <xf numFmtId="0" fontId="9" fillId="0" borderId="0" xfId="1" applyFont="1" applyFill="1" applyBorder="1"/>
    <xf numFmtId="0" fontId="9" fillId="0" borderId="0" xfId="1" applyFont="1" applyFill="1"/>
    <xf numFmtId="0" fontId="9" fillId="0" borderId="0" xfId="1" applyFont="1" applyFill="1" applyBorder="1" applyAlignment="1">
      <alignment horizontal="center"/>
    </xf>
    <xf numFmtId="165" fontId="9" fillId="0" borderId="0" xfId="1" applyNumberFormat="1" applyFont="1" applyFill="1"/>
    <xf numFmtId="165" fontId="9" fillId="0" borderId="0" xfId="1" applyNumberFormat="1" applyFont="1" applyFill="1" applyBorder="1"/>
    <xf numFmtId="0" fontId="16" fillId="2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65" fontId="10" fillId="0" borderId="0" xfId="1" applyNumberFormat="1" applyFont="1" applyFill="1" applyBorder="1"/>
    <xf numFmtId="0" fontId="12" fillId="0" borderId="0" xfId="1" applyFont="1" applyFill="1" applyBorder="1" applyAlignment="1">
      <alignment horizontal="centerContinuous"/>
    </xf>
    <xf numFmtId="0" fontId="12" fillId="0" borderId="2" xfId="1" applyFont="1" applyFill="1" applyBorder="1" applyAlignment="1">
      <alignment horizontal="centerContinuous"/>
    </xf>
    <xf numFmtId="0" fontId="3" fillId="0" borderId="0" xfId="1" applyFont="1" applyFill="1" applyBorder="1" applyAlignment="1">
      <alignment horizontal="centerContinuous"/>
    </xf>
    <xf numFmtId="0" fontId="1" fillId="0" borderId="0" xfId="1" applyFont="1" applyFill="1"/>
    <xf numFmtId="0" fontId="17" fillId="0" borderId="0" xfId="1" applyFont="1" applyFill="1" applyBorder="1" applyAlignment="1">
      <alignment horizontal="center"/>
    </xf>
    <xf numFmtId="37" fontId="9" fillId="0" borderId="0" xfId="5" applyFont="1" applyFill="1" applyBorder="1"/>
    <xf numFmtId="167" fontId="9" fillId="0" borderId="0" xfId="1" applyNumberFormat="1" applyFont="1" applyFill="1" applyBorder="1"/>
    <xf numFmtId="0" fontId="14" fillId="0" borderId="0" xfId="0" applyFont="1"/>
    <xf numFmtId="165" fontId="19" fillId="0" borderId="0" xfId="6" applyNumberFormat="1" applyFont="1" applyFill="1" applyBorder="1"/>
    <xf numFmtId="0" fontId="0" fillId="0" borderId="0" xfId="0" applyFill="1" applyAlignment="1">
      <alignment wrapText="1"/>
    </xf>
    <xf numFmtId="0" fontId="0" fillId="0" borderId="4" xfId="0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4" xfId="0" applyFont="1" applyBorder="1"/>
    <xf numFmtId="0" fontId="21" fillId="0" borderId="4" xfId="0" applyFont="1" applyBorder="1"/>
    <xf numFmtId="0" fontId="21" fillId="0" borderId="4" xfId="0" applyFont="1" applyBorder="1" applyAlignment="1">
      <alignment horizontal="center"/>
    </xf>
    <xf numFmtId="0" fontId="21" fillId="0" borderId="4" xfId="0" applyFont="1" applyFill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4" xfId="0" applyFont="1" applyFill="1" applyBorder="1" applyAlignment="1">
      <alignment horizontal="left" vertical="center"/>
    </xf>
    <xf numFmtId="0" fontId="21" fillId="3" borderId="4" xfId="0" applyFont="1" applyFill="1" applyBorder="1"/>
    <xf numFmtId="0" fontId="0" fillId="3" borderId="4" xfId="0" applyFill="1" applyBorder="1"/>
    <xf numFmtId="0" fontId="14" fillId="0" borderId="4" xfId="0" applyFon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21" fillId="0" borderId="0" xfId="0" applyNumberFormat="1" applyFont="1"/>
    <xf numFmtId="8" fontId="0" fillId="0" borderId="0" xfId="0" applyNumberFormat="1"/>
    <xf numFmtId="0" fontId="23" fillId="0" borderId="4" xfId="0" applyFont="1" applyBorder="1" applyAlignment="1">
      <alignment horizontal="center"/>
    </xf>
    <xf numFmtId="0" fontId="21" fillId="0" borderId="3" xfId="0" applyFont="1" applyBorder="1"/>
    <xf numFmtId="0" fontId="20" fillId="0" borderId="0" xfId="0" applyFon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center"/>
    </xf>
  </cellXfs>
  <cellStyles count="7">
    <cellStyle name="Currency" xfId="2" builtinId="4"/>
    <cellStyle name="Hyperlink" xfId="6" builtinId="8"/>
    <cellStyle name="MLComma0" xfId="5" xr:uid="{00000000-0005-0000-0000-000003000000}"/>
    <cellStyle name="MLComma0 2" xfId="4" xr:uid="{00000000-0005-0000-0000-000004000000}"/>
    <cellStyle name="Normal" xfId="0" builtinId="0"/>
    <cellStyle name="Normal 2" xfId="1" xr:uid="{00000000-0005-0000-0000-000006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AEF5-AF7C-0B40-A12B-631A5EBC26FD}">
  <dimension ref="A1:M41"/>
  <sheetViews>
    <sheetView zoomScaleNormal="100" workbookViewId="0">
      <selection activeCell="B1" sqref="B1"/>
    </sheetView>
  </sheetViews>
  <sheetFormatPr baseColWidth="10" defaultRowHeight="15"/>
  <cols>
    <col min="1" max="1" width="5.83203125" customWidth="1"/>
    <col min="2" max="2" width="13.33203125" customWidth="1"/>
  </cols>
  <sheetData>
    <row r="1" spans="1:13">
      <c r="B1" s="64" t="s">
        <v>259</v>
      </c>
      <c r="C1" s="51">
        <v>10</v>
      </c>
      <c r="D1" s="51">
        <v>10</v>
      </c>
      <c r="E1" s="51">
        <v>10</v>
      </c>
      <c r="F1" s="51">
        <v>10</v>
      </c>
      <c r="G1" s="51">
        <v>10</v>
      </c>
      <c r="H1" s="51">
        <v>10</v>
      </c>
      <c r="I1" s="51">
        <f>SUM(C1:H1)</f>
        <v>60</v>
      </c>
      <c r="J1" s="73"/>
      <c r="K1" s="73"/>
      <c r="L1" s="73"/>
      <c r="M1" s="73"/>
    </row>
    <row r="2" spans="1:13" ht="16">
      <c r="A2" s="52" t="s">
        <v>194</v>
      </c>
      <c r="B2" s="52" t="s">
        <v>195</v>
      </c>
      <c r="C2" s="52" t="s">
        <v>196</v>
      </c>
      <c r="D2" s="52" t="s">
        <v>197</v>
      </c>
      <c r="E2" s="52" t="s">
        <v>198</v>
      </c>
      <c r="F2" s="52" t="s">
        <v>199</v>
      </c>
      <c r="G2" s="52" t="s">
        <v>200</v>
      </c>
      <c r="H2" s="52" t="s">
        <v>201</v>
      </c>
      <c r="I2" s="53" t="s">
        <v>0</v>
      </c>
      <c r="J2" s="54"/>
    </row>
    <row r="3" spans="1:13" ht="16">
      <c r="A3" s="55">
        <v>1</v>
      </c>
      <c r="B3" s="55" t="s">
        <v>205</v>
      </c>
      <c r="C3" s="56"/>
      <c r="D3" s="56">
        <v>8</v>
      </c>
      <c r="E3" s="62"/>
      <c r="F3" s="56"/>
      <c r="G3" s="56">
        <v>10</v>
      </c>
      <c r="H3" s="56">
        <v>4</v>
      </c>
      <c r="I3" s="62"/>
      <c r="J3" s="54"/>
    </row>
    <row r="4" spans="1:13" ht="16">
      <c r="A4" s="55">
        <v>2</v>
      </c>
      <c r="B4" s="55" t="s">
        <v>206</v>
      </c>
      <c r="C4" s="56">
        <v>8</v>
      </c>
      <c r="D4" s="56">
        <v>9</v>
      </c>
      <c r="E4" s="62"/>
      <c r="F4" s="56"/>
      <c r="G4" s="56">
        <v>7</v>
      </c>
      <c r="H4" s="56">
        <v>3</v>
      </c>
      <c r="I4" s="62"/>
      <c r="J4" s="54"/>
    </row>
    <row r="5" spans="1:13" ht="16">
      <c r="A5" s="55">
        <v>3</v>
      </c>
      <c r="B5" s="55" t="s">
        <v>207</v>
      </c>
      <c r="C5" s="56">
        <v>8</v>
      </c>
      <c r="D5" s="56">
        <v>7</v>
      </c>
      <c r="E5" s="62"/>
      <c r="F5" s="56">
        <v>10</v>
      </c>
      <c r="G5" s="56">
        <v>10</v>
      </c>
      <c r="H5" s="56">
        <v>3</v>
      </c>
      <c r="I5" s="62"/>
      <c r="J5" s="54"/>
    </row>
    <row r="6" spans="1:13" ht="16">
      <c r="A6" s="55">
        <v>4</v>
      </c>
      <c r="B6" s="55" t="s">
        <v>208</v>
      </c>
      <c r="C6" s="56">
        <v>9</v>
      </c>
      <c r="D6" s="56"/>
      <c r="E6" s="62"/>
      <c r="F6" s="56">
        <v>10</v>
      </c>
      <c r="G6" s="56">
        <v>10</v>
      </c>
      <c r="H6" s="56">
        <v>3</v>
      </c>
      <c r="I6" s="62"/>
      <c r="J6" s="54"/>
    </row>
    <row r="7" spans="1:13" ht="16">
      <c r="A7" s="55">
        <v>5</v>
      </c>
      <c r="B7" s="55" t="s">
        <v>209</v>
      </c>
      <c r="C7" s="56">
        <v>9</v>
      </c>
      <c r="D7" s="56">
        <v>7</v>
      </c>
      <c r="E7" s="62"/>
      <c r="F7" s="56">
        <v>10</v>
      </c>
      <c r="G7" s="56">
        <v>10</v>
      </c>
      <c r="H7" s="56">
        <v>3</v>
      </c>
      <c r="I7" s="62"/>
      <c r="J7" s="54"/>
    </row>
    <row r="8" spans="1:13" ht="16">
      <c r="A8" s="55">
        <v>6</v>
      </c>
      <c r="B8" s="55" t="s">
        <v>210</v>
      </c>
      <c r="C8" s="56">
        <v>9</v>
      </c>
      <c r="D8" s="56">
        <v>6</v>
      </c>
      <c r="E8" s="62"/>
      <c r="F8" s="56">
        <v>10</v>
      </c>
      <c r="G8" s="56">
        <v>10</v>
      </c>
      <c r="H8" s="56">
        <v>3</v>
      </c>
      <c r="I8" s="62"/>
      <c r="J8" s="54"/>
    </row>
    <row r="9" spans="1:13" ht="16">
      <c r="A9" s="55">
        <v>7</v>
      </c>
      <c r="B9" s="55" t="s">
        <v>211</v>
      </c>
      <c r="C9" s="56">
        <v>11</v>
      </c>
      <c r="D9" s="56">
        <v>10</v>
      </c>
      <c r="E9" s="62"/>
      <c r="F9" s="56">
        <v>10</v>
      </c>
      <c r="G9" s="56">
        <v>10</v>
      </c>
      <c r="H9" s="56">
        <v>3</v>
      </c>
      <c r="I9" s="62"/>
      <c r="J9" s="54"/>
    </row>
    <row r="10" spans="1:13" ht="16">
      <c r="A10" s="55">
        <v>8</v>
      </c>
      <c r="B10" s="55" t="s">
        <v>212</v>
      </c>
      <c r="C10" s="56">
        <v>12</v>
      </c>
      <c r="D10" s="56">
        <v>7</v>
      </c>
      <c r="E10" s="62"/>
      <c r="F10" s="56">
        <v>10</v>
      </c>
      <c r="G10" s="56">
        <v>10</v>
      </c>
      <c r="H10" s="56">
        <v>3</v>
      </c>
      <c r="I10" s="62"/>
      <c r="J10" s="54"/>
    </row>
    <row r="11" spans="1:13" ht="16">
      <c r="A11" s="55">
        <v>9</v>
      </c>
      <c r="B11" s="55" t="s">
        <v>213</v>
      </c>
      <c r="C11" s="56">
        <v>9</v>
      </c>
      <c r="D11" s="56">
        <v>10</v>
      </c>
      <c r="E11" s="62"/>
      <c r="F11" s="56">
        <v>10</v>
      </c>
      <c r="G11" s="56">
        <v>10</v>
      </c>
      <c r="H11" s="56">
        <v>3</v>
      </c>
      <c r="I11" s="62"/>
      <c r="J11" s="54"/>
    </row>
    <row r="12" spans="1:13" ht="16">
      <c r="A12" s="55">
        <v>10</v>
      </c>
      <c r="B12" s="55" t="s">
        <v>214</v>
      </c>
      <c r="C12" s="56">
        <v>9</v>
      </c>
      <c r="D12" s="56">
        <v>4</v>
      </c>
      <c r="E12" s="62"/>
      <c r="F12" s="56">
        <v>10</v>
      </c>
      <c r="G12" s="56">
        <v>10</v>
      </c>
      <c r="H12" s="56">
        <v>3</v>
      </c>
      <c r="I12" s="62"/>
      <c r="J12" s="54"/>
    </row>
    <row r="13" spans="1:13" ht="16">
      <c r="A13" s="55">
        <v>11</v>
      </c>
      <c r="B13" s="55" t="s">
        <v>215</v>
      </c>
      <c r="C13" s="56">
        <v>7</v>
      </c>
      <c r="D13" s="56">
        <v>1</v>
      </c>
      <c r="E13" s="62"/>
      <c r="F13" s="56"/>
      <c r="G13" s="56">
        <v>9</v>
      </c>
      <c r="H13" s="56">
        <v>3</v>
      </c>
      <c r="I13" s="62"/>
      <c r="J13" s="54"/>
    </row>
    <row r="14" spans="1:13" ht="16">
      <c r="A14" s="55">
        <v>12</v>
      </c>
      <c r="B14" s="55" t="s">
        <v>216</v>
      </c>
      <c r="C14" s="56">
        <v>8</v>
      </c>
      <c r="D14" s="56">
        <v>5</v>
      </c>
      <c r="E14" s="62"/>
      <c r="F14" s="56">
        <v>10</v>
      </c>
      <c r="G14" s="56">
        <v>10</v>
      </c>
      <c r="H14" s="56">
        <v>3</v>
      </c>
      <c r="I14" s="62"/>
      <c r="J14" s="54"/>
    </row>
    <row r="15" spans="1:13" ht="16">
      <c r="A15" s="55">
        <v>13</v>
      </c>
      <c r="B15" s="55" t="s">
        <v>217</v>
      </c>
      <c r="C15" s="56">
        <v>8</v>
      </c>
      <c r="D15" s="56">
        <v>7</v>
      </c>
      <c r="E15" s="62"/>
      <c r="F15" s="56">
        <v>10</v>
      </c>
      <c r="G15" s="56">
        <v>10</v>
      </c>
      <c r="H15" s="56">
        <v>3</v>
      </c>
      <c r="I15" s="62"/>
      <c r="J15" s="54"/>
    </row>
    <row r="16" spans="1:13" ht="16">
      <c r="A16" s="55">
        <v>14</v>
      </c>
      <c r="B16" s="55" t="s">
        <v>218</v>
      </c>
      <c r="C16" s="56">
        <v>11</v>
      </c>
      <c r="D16" s="56"/>
      <c r="E16" s="62"/>
      <c r="F16" s="56">
        <v>10</v>
      </c>
      <c r="G16" s="56">
        <v>7</v>
      </c>
      <c r="H16" s="56">
        <v>3</v>
      </c>
      <c r="I16" s="62"/>
      <c r="J16" s="54"/>
    </row>
    <row r="17" spans="1:10" ht="16">
      <c r="A17" s="55">
        <v>15</v>
      </c>
      <c r="B17" s="55" t="s">
        <v>219</v>
      </c>
      <c r="C17" s="56">
        <v>9</v>
      </c>
      <c r="D17" s="56">
        <v>8</v>
      </c>
      <c r="E17" s="62"/>
      <c r="F17" s="56">
        <v>10</v>
      </c>
      <c r="G17" s="56">
        <v>10</v>
      </c>
      <c r="H17" s="56">
        <v>3</v>
      </c>
      <c r="I17" s="62"/>
      <c r="J17" s="54"/>
    </row>
    <row r="18" spans="1:10" ht="16">
      <c r="A18" s="55">
        <v>16</v>
      </c>
      <c r="B18" s="55" t="s">
        <v>220</v>
      </c>
      <c r="C18" s="56">
        <v>7</v>
      </c>
      <c r="D18" s="56">
        <v>6</v>
      </c>
      <c r="E18" s="62"/>
      <c r="F18" s="56">
        <v>10</v>
      </c>
      <c r="G18" s="56">
        <v>9</v>
      </c>
      <c r="H18" s="56">
        <v>2</v>
      </c>
      <c r="I18" s="62"/>
      <c r="J18" s="54"/>
    </row>
    <row r="19" spans="1:10" ht="16">
      <c r="A19" s="55">
        <v>17</v>
      </c>
      <c r="B19" s="55" t="s">
        <v>221</v>
      </c>
      <c r="C19" s="56">
        <v>8</v>
      </c>
      <c r="D19" s="56">
        <v>4</v>
      </c>
      <c r="E19" s="62"/>
      <c r="F19" s="56">
        <v>10</v>
      </c>
      <c r="G19" s="56">
        <v>10</v>
      </c>
      <c r="H19" s="56">
        <v>3</v>
      </c>
      <c r="I19" s="62"/>
      <c r="J19" s="54"/>
    </row>
    <row r="20" spans="1:10" ht="16">
      <c r="A20" s="55">
        <v>18</v>
      </c>
      <c r="B20" s="55" t="s">
        <v>222</v>
      </c>
      <c r="C20" s="56">
        <v>8</v>
      </c>
      <c r="D20" s="56">
        <v>8</v>
      </c>
      <c r="E20" s="62"/>
      <c r="F20" s="56"/>
      <c r="G20" s="56">
        <v>9</v>
      </c>
      <c r="H20" s="56">
        <v>2</v>
      </c>
      <c r="I20" s="62"/>
      <c r="J20" s="54"/>
    </row>
    <row r="21" spans="1:10" ht="16">
      <c r="A21" s="55">
        <v>19</v>
      </c>
      <c r="B21" s="55" t="s">
        <v>223</v>
      </c>
      <c r="C21" s="56">
        <v>9</v>
      </c>
      <c r="D21" s="56">
        <v>6</v>
      </c>
      <c r="E21" s="62"/>
      <c r="F21" s="56">
        <v>9</v>
      </c>
      <c r="G21" s="56">
        <v>10</v>
      </c>
      <c r="H21" s="56">
        <v>3</v>
      </c>
      <c r="I21" s="62"/>
      <c r="J21" s="54"/>
    </row>
    <row r="22" spans="1:10" ht="16">
      <c r="A22" s="55">
        <v>20</v>
      </c>
      <c r="B22" s="55" t="s">
        <v>224</v>
      </c>
      <c r="C22" s="56">
        <v>11</v>
      </c>
      <c r="D22" s="56"/>
      <c r="E22" s="62"/>
      <c r="F22" s="56">
        <v>10</v>
      </c>
      <c r="G22" s="56">
        <v>10</v>
      </c>
      <c r="H22" s="56">
        <v>3</v>
      </c>
      <c r="I22" s="62"/>
      <c r="J22" s="54"/>
    </row>
    <row r="23" spans="1:10" ht="16">
      <c r="A23" s="55">
        <v>21</v>
      </c>
      <c r="B23" s="55" t="s">
        <v>225</v>
      </c>
      <c r="C23" s="56">
        <v>12</v>
      </c>
      <c r="D23" s="56"/>
      <c r="E23" s="62"/>
      <c r="F23" s="56">
        <v>10</v>
      </c>
      <c r="G23" s="56">
        <v>8</v>
      </c>
      <c r="H23" s="56"/>
      <c r="I23" s="62"/>
      <c r="J23" s="54"/>
    </row>
    <row r="24" spans="1:10" ht="16">
      <c r="A24" s="55">
        <v>22</v>
      </c>
      <c r="B24" s="55" t="s">
        <v>226</v>
      </c>
      <c r="C24" s="56">
        <v>12</v>
      </c>
      <c r="D24" s="56">
        <v>9</v>
      </c>
      <c r="E24" s="62"/>
      <c r="F24" s="56">
        <v>9</v>
      </c>
      <c r="G24" s="56">
        <v>10</v>
      </c>
      <c r="H24" s="56">
        <v>3</v>
      </c>
      <c r="I24" s="62"/>
      <c r="J24" s="54"/>
    </row>
    <row r="25" spans="1:10" ht="16">
      <c r="A25" s="55">
        <v>23</v>
      </c>
      <c r="B25" s="55" t="s">
        <v>227</v>
      </c>
      <c r="C25" s="56">
        <v>6</v>
      </c>
      <c r="D25" s="56">
        <v>5</v>
      </c>
      <c r="E25" s="62"/>
      <c r="F25" s="56">
        <v>9</v>
      </c>
      <c r="G25" s="56">
        <v>9</v>
      </c>
      <c r="H25" s="56">
        <v>3</v>
      </c>
      <c r="I25" s="62"/>
      <c r="J25" s="54"/>
    </row>
    <row r="26" spans="1:10" ht="16">
      <c r="A26" s="55">
        <v>24</v>
      </c>
      <c r="B26" s="55" t="s">
        <v>228</v>
      </c>
      <c r="C26" s="56">
        <v>7</v>
      </c>
      <c r="D26" s="56">
        <v>6</v>
      </c>
      <c r="E26" s="62"/>
      <c r="F26" s="56">
        <v>9</v>
      </c>
      <c r="G26" s="56">
        <v>9</v>
      </c>
      <c r="H26" s="56">
        <v>3</v>
      </c>
      <c r="I26" s="62"/>
      <c r="J26" s="54"/>
    </row>
    <row r="27" spans="1:10" ht="16">
      <c r="A27" s="55">
        <v>25</v>
      </c>
      <c r="B27" s="55" t="s">
        <v>229</v>
      </c>
      <c r="C27" s="56">
        <v>10</v>
      </c>
      <c r="D27" s="56">
        <v>7</v>
      </c>
      <c r="E27" s="62"/>
      <c r="F27" s="56">
        <v>9</v>
      </c>
      <c r="G27" s="56">
        <v>10</v>
      </c>
      <c r="H27" s="56">
        <v>3</v>
      </c>
      <c r="I27" s="62"/>
      <c r="J27" s="54"/>
    </row>
    <row r="28" spans="1:10" ht="16">
      <c r="A28" s="55">
        <v>26</v>
      </c>
      <c r="B28" s="55" t="s">
        <v>230</v>
      </c>
      <c r="C28" s="56">
        <v>7</v>
      </c>
      <c r="D28" s="56">
        <v>6</v>
      </c>
      <c r="E28" s="62"/>
      <c r="F28" s="56">
        <v>9</v>
      </c>
      <c r="G28" s="56">
        <v>10</v>
      </c>
      <c r="H28" s="56">
        <v>3</v>
      </c>
      <c r="I28" s="62"/>
      <c r="J28" s="54"/>
    </row>
    <row r="29" spans="1:10" ht="16">
      <c r="A29" s="55">
        <v>27</v>
      </c>
      <c r="B29" s="55" t="s">
        <v>231</v>
      </c>
      <c r="C29" s="56">
        <v>8</v>
      </c>
      <c r="D29" s="56">
        <v>8</v>
      </c>
      <c r="E29" s="62"/>
      <c r="F29" s="56">
        <v>10</v>
      </c>
      <c r="G29" s="56">
        <v>10</v>
      </c>
      <c r="H29" s="56">
        <v>3</v>
      </c>
      <c r="I29" s="62"/>
      <c r="J29" s="54"/>
    </row>
    <row r="30" spans="1:10" ht="16">
      <c r="A30" s="55">
        <v>28</v>
      </c>
      <c r="B30" s="55" t="s">
        <v>232</v>
      </c>
      <c r="C30" s="56">
        <v>8</v>
      </c>
      <c r="D30" s="56">
        <v>8</v>
      </c>
      <c r="E30" s="62"/>
      <c r="F30" s="56">
        <v>10</v>
      </c>
      <c r="G30" s="56">
        <v>10</v>
      </c>
      <c r="H30" s="56">
        <v>3</v>
      </c>
      <c r="I30" s="62"/>
      <c r="J30" s="54"/>
    </row>
    <row r="31" spans="1:10" ht="16">
      <c r="A31" s="55">
        <v>29</v>
      </c>
      <c r="B31" s="55" t="s">
        <v>233</v>
      </c>
      <c r="C31" s="56">
        <v>11</v>
      </c>
      <c r="D31" s="56">
        <v>6</v>
      </c>
      <c r="E31" s="62"/>
      <c r="F31" s="56">
        <v>9</v>
      </c>
      <c r="G31" s="56">
        <v>10</v>
      </c>
      <c r="H31" s="56">
        <v>1</v>
      </c>
      <c r="I31" s="62"/>
      <c r="J31" s="54"/>
    </row>
    <row r="32" spans="1:10" ht="16">
      <c r="A32" s="55">
        <v>30</v>
      </c>
      <c r="B32" s="55" t="s">
        <v>234</v>
      </c>
      <c r="C32" s="56">
        <v>6</v>
      </c>
      <c r="D32" s="56">
        <v>6</v>
      </c>
      <c r="E32" s="62"/>
      <c r="F32" s="56">
        <v>9</v>
      </c>
      <c r="G32" s="56">
        <v>10</v>
      </c>
      <c r="H32" s="56">
        <v>3</v>
      </c>
      <c r="I32" s="62"/>
      <c r="J32" s="54"/>
    </row>
    <row r="33" spans="1:10" ht="16">
      <c r="A33" s="55">
        <v>31</v>
      </c>
      <c r="B33" s="55" t="s">
        <v>235</v>
      </c>
      <c r="C33" s="56">
        <v>8</v>
      </c>
      <c r="D33" s="56">
        <v>8</v>
      </c>
      <c r="E33" s="62"/>
      <c r="F33" s="56">
        <v>9</v>
      </c>
      <c r="G33" s="56">
        <v>10</v>
      </c>
      <c r="H33" s="56">
        <v>3</v>
      </c>
      <c r="I33" s="62"/>
      <c r="J33" s="54"/>
    </row>
    <row r="34" spans="1:10" ht="16">
      <c r="A34" s="55">
        <v>32</v>
      </c>
      <c r="B34" s="55" t="s">
        <v>236</v>
      </c>
      <c r="C34" s="56">
        <v>8</v>
      </c>
      <c r="D34" s="56">
        <v>5</v>
      </c>
      <c r="E34" s="62"/>
      <c r="F34" s="56">
        <v>10</v>
      </c>
      <c r="G34" s="56">
        <v>10</v>
      </c>
      <c r="H34" s="56">
        <v>4</v>
      </c>
      <c r="I34" s="62"/>
      <c r="J34" s="54"/>
    </row>
    <row r="35" spans="1:10" ht="16">
      <c r="A35" s="55">
        <v>33</v>
      </c>
      <c r="B35" s="55" t="s">
        <v>237</v>
      </c>
      <c r="C35" s="56">
        <v>8</v>
      </c>
      <c r="D35" s="56">
        <v>8</v>
      </c>
      <c r="E35" s="62"/>
      <c r="F35" s="56">
        <v>10</v>
      </c>
      <c r="G35" s="56">
        <v>8</v>
      </c>
      <c r="H35" s="56">
        <v>4</v>
      </c>
      <c r="I35" s="62"/>
      <c r="J35" s="54"/>
    </row>
    <row r="36" spans="1:10" ht="16">
      <c r="A36" s="55">
        <v>34</v>
      </c>
      <c r="B36" s="55" t="s">
        <v>238</v>
      </c>
      <c r="C36" s="56">
        <v>9</v>
      </c>
      <c r="D36" s="56">
        <v>3</v>
      </c>
      <c r="E36" s="62"/>
      <c r="F36" s="56">
        <v>10</v>
      </c>
      <c r="G36" s="56">
        <v>10</v>
      </c>
      <c r="H36" s="56">
        <v>3</v>
      </c>
      <c r="I36" s="62"/>
      <c r="J36" s="54"/>
    </row>
    <row r="37" spans="1:10" ht="16">
      <c r="A37" s="55">
        <v>35</v>
      </c>
      <c r="B37" s="55" t="s">
        <v>239</v>
      </c>
      <c r="C37" s="56">
        <v>8</v>
      </c>
      <c r="D37" s="56">
        <v>9</v>
      </c>
      <c r="E37" s="62"/>
      <c r="F37" s="56">
        <v>10</v>
      </c>
      <c r="G37" s="56">
        <v>10</v>
      </c>
      <c r="H37" s="56">
        <v>3</v>
      </c>
      <c r="I37" s="62"/>
      <c r="J37" s="54"/>
    </row>
    <row r="38" spans="1:10" ht="16">
      <c r="A38" s="55">
        <v>36</v>
      </c>
      <c r="B38" s="55" t="s">
        <v>240</v>
      </c>
      <c r="C38" s="56">
        <v>11</v>
      </c>
      <c r="D38" s="56">
        <v>3</v>
      </c>
      <c r="E38" s="62"/>
      <c r="F38" s="56">
        <v>10</v>
      </c>
      <c r="G38" s="56">
        <v>9</v>
      </c>
      <c r="H38" s="56">
        <v>3</v>
      </c>
      <c r="I38" s="62"/>
      <c r="J38" s="54"/>
    </row>
    <row r="40" spans="1:10" ht="16">
      <c r="H40" s="61" t="s">
        <v>255</v>
      </c>
      <c r="I40" s="63"/>
    </row>
    <row r="41" spans="1:10" ht="16">
      <c r="H41" s="61" t="s">
        <v>256</v>
      </c>
      <c r="I41" s="6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FA5E-9670-6A47-8B85-CDE489E62A07}">
  <dimension ref="A1:O43"/>
  <sheetViews>
    <sheetView tabSelected="1" zoomScaleNormal="100" workbookViewId="0">
      <selection activeCell="D18" sqref="D18"/>
    </sheetView>
  </sheetViews>
  <sheetFormatPr baseColWidth="10" defaultRowHeight="15"/>
  <cols>
    <col min="1" max="1" width="5.83203125" customWidth="1"/>
    <col min="2" max="2" width="13.33203125" customWidth="1"/>
  </cols>
  <sheetData>
    <row r="1" spans="1:15">
      <c r="B1" s="64" t="s">
        <v>257</v>
      </c>
      <c r="C1" s="51">
        <v>30</v>
      </c>
      <c r="D1" s="51">
        <v>25</v>
      </c>
      <c r="E1" s="51">
        <v>25</v>
      </c>
      <c r="F1" s="51">
        <v>10</v>
      </c>
      <c r="G1" s="65">
        <v>10</v>
      </c>
      <c r="H1" s="51">
        <f>SUM(C1:G1)</f>
        <v>100</v>
      </c>
    </row>
    <row r="2" spans="1:15">
      <c r="B2" s="64" t="s">
        <v>259</v>
      </c>
      <c r="C2" s="51">
        <v>60</v>
      </c>
      <c r="D2" s="51">
        <v>55</v>
      </c>
      <c r="E2" s="51">
        <v>80</v>
      </c>
      <c r="F2" s="51">
        <v>10</v>
      </c>
      <c r="G2" s="65">
        <v>10</v>
      </c>
      <c r="H2" s="66"/>
    </row>
    <row r="4" spans="1:15" ht="16">
      <c r="A4" s="52" t="s">
        <v>194</v>
      </c>
      <c r="B4" s="52" t="s">
        <v>195</v>
      </c>
      <c r="C4" s="52" t="s">
        <v>258</v>
      </c>
      <c r="D4" s="52" t="s">
        <v>241</v>
      </c>
      <c r="E4" s="52" t="s">
        <v>202</v>
      </c>
      <c r="F4" s="53" t="s">
        <v>203</v>
      </c>
      <c r="G4" s="53" t="s">
        <v>242</v>
      </c>
      <c r="H4" s="53" t="s">
        <v>0</v>
      </c>
      <c r="I4" s="53" t="s">
        <v>204</v>
      </c>
      <c r="J4" s="69" t="s">
        <v>185</v>
      </c>
      <c r="L4" s="53" t="s">
        <v>243</v>
      </c>
      <c r="M4" s="53" t="s">
        <v>252</v>
      </c>
      <c r="N4" s="53" t="s">
        <v>253</v>
      </c>
      <c r="O4" s="53" t="s">
        <v>254</v>
      </c>
    </row>
    <row r="5" spans="1:15" ht="16">
      <c r="A5" s="55">
        <v>1</v>
      </c>
      <c r="B5" s="55" t="s">
        <v>205</v>
      </c>
      <c r="C5" s="62"/>
      <c r="D5" s="62"/>
      <c r="E5" s="56">
        <f>2+11+17</f>
        <v>30</v>
      </c>
      <c r="F5" s="56"/>
      <c r="G5" s="62"/>
      <c r="H5" s="62"/>
      <c r="I5" s="62"/>
      <c r="J5" s="62"/>
      <c r="L5" s="53" t="s">
        <v>251</v>
      </c>
      <c r="M5" s="57">
        <v>80</v>
      </c>
      <c r="N5" s="57">
        <v>100</v>
      </c>
      <c r="O5" s="62"/>
    </row>
    <row r="6" spans="1:15" ht="16">
      <c r="A6" s="55">
        <v>2</v>
      </c>
      <c r="B6" s="55" t="s">
        <v>206</v>
      </c>
      <c r="C6" s="62"/>
      <c r="D6" s="62"/>
      <c r="E6" s="56">
        <f>12+19+10+17</f>
        <v>58</v>
      </c>
      <c r="F6" s="58">
        <v>10</v>
      </c>
      <c r="G6" s="62"/>
      <c r="H6" s="62"/>
      <c r="I6" s="62"/>
      <c r="J6" s="62"/>
      <c r="L6" s="53" t="s">
        <v>249</v>
      </c>
      <c r="M6" s="57">
        <v>70</v>
      </c>
      <c r="N6" s="57">
        <v>74</v>
      </c>
      <c r="O6" s="62"/>
    </row>
    <row r="7" spans="1:15" ht="16">
      <c r="A7" s="55">
        <v>3</v>
      </c>
      <c r="B7" s="55" t="s">
        <v>207</v>
      </c>
      <c r="C7" s="62"/>
      <c r="D7" s="62"/>
      <c r="E7" s="56">
        <f>10+30+15</f>
        <v>55</v>
      </c>
      <c r="F7" s="58">
        <v>10</v>
      </c>
      <c r="G7" s="62"/>
      <c r="H7" s="62"/>
      <c r="I7" s="62"/>
      <c r="J7" s="62"/>
      <c r="L7" s="53" t="s">
        <v>250</v>
      </c>
      <c r="M7" s="57">
        <v>75</v>
      </c>
      <c r="N7" s="57">
        <v>79</v>
      </c>
      <c r="O7" s="62"/>
    </row>
    <row r="8" spans="1:15" ht="16">
      <c r="A8" s="55">
        <v>4</v>
      </c>
      <c r="B8" s="55" t="s">
        <v>208</v>
      </c>
      <c r="C8" s="62"/>
      <c r="D8" s="62"/>
      <c r="E8" s="56">
        <f>30+18</f>
        <v>48</v>
      </c>
      <c r="F8" s="58">
        <v>10</v>
      </c>
      <c r="G8" s="62"/>
      <c r="H8" s="62"/>
      <c r="I8" s="62"/>
      <c r="J8" s="62"/>
      <c r="L8" s="53" t="s">
        <v>247</v>
      </c>
      <c r="M8" s="57">
        <v>60</v>
      </c>
      <c r="N8" s="57">
        <v>64</v>
      </c>
      <c r="O8" s="62"/>
    </row>
    <row r="9" spans="1:15" ht="16">
      <c r="A9" s="55">
        <v>5</v>
      </c>
      <c r="B9" s="55" t="s">
        <v>209</v>
      </c>
      <c r="C9" s="62"/>
      <c r="D9" s="62"/>
      <c r="E9" s="56">
        <f>7+11+12</f>
        <v>30</v>
      </c>
      <c r="F9" s="58">
        <v>3</v>
      </c>
      <c r="G9" s="62"/>
      <c r="H9" s="62"/>
      <c r="I9" s="62"/>
      <c r="J9" s="62"/>
      <c r="L9" s="53" t="s">
        <v>248</v>
      </c>
      <c r="M9" s="57">
        <v>65</v>
      </c>
      <c r="N9" s="57">
        <v>69</v>
      </c>
      <c r="O9" s="62"/>
    </row>
    <row r="10" spans="1:15" ht="16">
      <c r="A10" s="55">
        <v>6</v>
      </c>
      <c r="B10" s="55" t="s">
        <v>210</v>
      </c>
      <c r="C10" s="62"/>
      <c r="D10" s="62"/>
      <c r="E10" s="56">
        <f>7+16+10+19</f>
        <v>52</v>
      </c>
      <c r="F10" s="58">
        <v>10</v>
      </c>
      <c r="G10" s="62"/>
      <c r="H10" s="62"/>
      <c r="I10" s="62"/>
      <c r="J10" s="62"/>
      <c r="L10" s="53" t="s">
        <v>245</v>
      </c>
      <c r="M10" s="57">
        <v>50</v>
      </c>
      <c r="N10" s="57">
        <v>54</v>
      </c>
      <c r="O10" s="62"/>
    </row>
    <row r="11" spans="1:15" ht="16">
      <c r="A11" s="55">
        <v>7</v>
      </c>
      <c r="B11" s="55" t="s">
        <v>211</v>
      </c>
      <c r="C11" s="62"/>
      <c r="D11" s="62"/>
      <c r="E11" s="56">
        <f>12+19+16+20</f>
        <v>67</v>
      </c>
      <c r="F11" s="58">
        <v>10</v>
      </c>
      <c r="G11" s="62"/>
      <c r="H11" s="62"/>
      <c r="I11" s="62"/>
      <c r="J11" s="62"/>
      <c r="L11" s="53" t="s">
        <v>246</v>
      </c>
      <c r="M11" s="57">
        <v>55</v>
      </c>
      <c r="N11" s="57">
        <v>59</v>
      </c>
      <c r="O11" s="62"/>
    </row>
    <row r="12" spans="1:15" ht="16">
      <c r="A12" s="55">
        <v>8</v>
      </c>
      <c r="B12" s="55" t="s">
        <v>212</v>
      </c>
      <c r="C12" s="62"/>
      <c r="D12" s="62"/>
      <c r="E12" s="56">
        <f>10+20+15+17</f>
        <v>62</v>
      </c>
      <c r="F12" s="58">
        <v>10</v>
      </c>
      <c r="G12" s="62"/>
      <c r="H12" s="62"/>
      <c r="I12" s="62"/>
      <c r="J12" s="62"/>
      <c r="K12" s="72"/>
      <c r="L12" s="53" t="s">
        <v>244</v>
      </c>
      <c r="M12" s="57">
        <v>0</v>
      </c>
      <c r="N12" s="57">
        <v>49</v>
      </c>
      <c r="O12" s="62"/>
    </row>
    <row r="13" spans="1:15" ht="16">
      <c r="A13" s="55">
        <v>9</v>
      </c>
      <c r="B13" s="55" t="s">
        <v>213</v>
      </c>
      <c r="C13" s="62"/>
      <c r="D13" s="62"/>
      <c r="E13" s="56">
        <f>13+19+20+17</f>
        <v>69</v>
      </c>
      <c r="F13" s="58">
        <v>10</v>
      </c>
      <c r="G13" s="62"/>
      <c r="H13" s="62"/>
      <c r="I13" s="62"/>
      <c r="J13" s="62"/>
      <c r="K13" s="71"/>
      <c r="L13" s="54"/>
      <c r="M13" s="54"/>
      <c r="N13" s="54"/>
    </row>
    <row r="14" spans="1:15" ht="16">
      <c r="A14" s="55">
        <v>10</v>
      </c>
      <c r="B14" s="55" t="s">
        <v>214</v>
      </c>
      <c r="C14" s="62"/>
      <c r="D14" s="62"/>
      <c r="E14" s="56">
        <f>14+17+16+18</f>
        <v>65</v>
      </c>
      <c r="F14" s="58">
        <v>10</v>
      </c>
      <c r="G14" s="62"/>
      <c r="H14" s="62"/>
      <c r="I14" s="62"/>
      <c r="J14" s="62"/>
      <c r="K14" s="70"/>
      <c r="L14" s="54"/>
      <c r="M14" s="54"/>
      <c r="N14" s="54"/>
    </row>
    <row r="15" spans="1:15" ht="16">
      <c r="A15" s="55">
        <v>11</v>
      </c>
      <c r="B15" s="55" t="s">
        <v>215</v>
      </c>
      <c r="C15" s="62"/>
      <c r="D15" s="62"/>
      <c r="E15" s="56">
        <v>60</v>
      </c>
      <c r="F15" s="58">
        <v>10</v>
      </c>
      <c r="G15" s="62"/>
      <c r="H15" s="62"/>
      <c r="I15" s="62"/>
      <c r="J15" s="62"/>
      <c r="K15" s="67"/>
      <c r="L15" s="54"/>
      <c r="M15" s="54"/>
      <c r="N15" s="54"/>
    </row>
    <row r="16" spans="1:15" ht="16">
      <c r="A16" s="55">
        <v>12</v>
      </c>
      <c r="B16" s="55" t="s">
        <v>216</v>
      </c>
      <c r="C16" s="62"/>
      <c r="D16" s="62"/>
      <c r="E16" s="56">
        <f>11+17*3</f>
        <v>62</v>
      </c>
      <c r="F16" s="58">
        <v>10</v>
      </c>
      <c r="G16" s="62"/>
      <c r="H16" s="62"/>
      <c r="I16" s="62"/>
      <c r="J16" s="62"/>
      <c r="K16" s="60"/>
      <c r="L16" s="59"/>
      <c r="M16" s="54"/>
      <c r="N16" s="54"/>
    </row>
    <row r="17" spans="1:14" ht="16">
      <c r="A17" s="55">
        <v>13</v>
      </c>
      <c r="B17" s="55" t="s">
        <v>217</v>
      </c>
      <c r="C17" s="62"/>
      <c r="D17" s="62"/>
      <c r="E17" s="56">
        <f>8+19+16+17</f>
        <v>60</v>
      </c>
      <c r="F17" s="58">
        <v>10</v>
      </c>
      <c r="G17" s="62"/>
      <c r="H17" s="62"/>
      <c r="I17" s="62"/>
      <c r="J17" s="62"/>
      <c r="K17" s="60"/>
      <c r="L17" s="59"/>
      <c r="M17" s="54"/>
      <c r="N17" s="54"/>
    </row>
    <row r="18" spans="1:14" ht="16">
      <c r="A18" s="55">
        <v>14</v>
      </c>
      <c r="B18" s="55" t="s">
        <v>218</v>
      </c>
      <c r="C18" s="62"/>
      <c r="D18" s="62"/>
      <c r="E18" s="56">
        <f>14+19+16+16</f>
        <v>65</v>
      </c>
      <c r="F18" s="58">
        <v>6</v>
      </c>
      <c r="G18" s="62"/>
      <c r="H18" s="62"/>
      <c r="I18" s="62"/>
      <c r="J18" s="62"/>
      <c r="K18" s="60"/>
      <c r="L18" s="59"/>
      <c r="M18" s="54"/>
      <c r="N18" s="54"/>
    </row>
    <row r="19" spans="1:14" ht="16">
      <c r="A19" s="55">
        <v>15</v>
      </c>
      <c r="B19" s="55" t="s">
        <v>219</v>
      </c>
      <c r="C19" s="62"/>
      <c r="D19" s="62"/>
      <c r="E19" s="56">
        <v>64</v>
      </c>
      <c r="F19" s="58">
        <v>10</v>
      </c>
      <c r="G19" s="62"/>
      <c r="H19" s="62"/>
      <c r="I19" s="62"/>
      <c r="J19" s="62"/>
      <c r="K19" s="54"/>
      <c r="L19" s="54"/>
      <c r="M19" s="54"/>
      <c r="N19" s="54"/>
    </row>
    <row r="20" spans="1:14" ht="16">
      <c r="A20" s="55">
        <v>16</v>
      </c>
      <c r="B20" s="55" t="s">
        <v>220</v>
      </c>
      <c r="C20" s="62"/>
      <c r="D20" s="62"/>
      <c r="E20" s="56">
        <f>7+30+19</f>
        <v>56</v>
      </c>
      <c r="F20" s="58">
        <v>8</v>
      </c>
      <c r="G20" s="62"/>
      <c r="H20" s="62"/>
      <c r="I20" s="62"/>
      <c r="J20" s="62"/>
      <c r="K20" s="54"/>
      <c r="L20" s="54"/>
      <c r="M20" s="54"/>
      <c r="N20" s="54"/>
    </row>
    <row r="21" spans="1:14" ht="16">
      <c r="A21" s="55">
        <v>17</v>
      </c>
      <c r="B21" s="55" t="s">
        <v>221</v>
      </c>
      <c r="C21" s="62"/>
      <c r="D21" s="62"/>
      <c r="E21" s="56">
        <f>20+6+15</f>
        <v>41</v>
      </c>
      <c r="F21" s="58">
        <v>10</v>
      </c>
      <c r="G21" s="62"/>
      <c r="H21" s="62"/>
      <c r="I21" s="62"/>
      <c r="J21" s="62"/>
      <c r="K21" s="54"/>
      <c r="L21" s="54"/>
      <c r="M21" s="54"/>
      <c r="N21" s="54"/>
    </row>
    <row r="22" spans="1:14" ht="16">
      <c r="A22" s="55">
        <v>18</v>
      </c>
      <c r="B22" s="55" t="s">
        <v>222</v>
      </c>
      <c r="C22" s="62"/>
      <c r="D22" s="62"/>
      <c r="E22" s="56">
        <v>31</v>
      </c>
      <c r="F22" s="58">
        <v>10</v>
      </c>
      <c r="G22" s="62"/>
      <c r="H22" s="62"/>
      <c r="I22" s="62"/>
      <c r="J22" s="62"/>
      <c r="K22" s="54"/>
      <c r="L22" s="54"/>
      <c r="M22" s="54"/>
      <c r="N22" s="54"/>
    </row>
    <row r="23" spans="1:14" ht="16">
      <c r="A23" s="55">
        <v>19</v>
      </c>
      <c r="B23" s="55" t="s">
        <v>223</v>
      </c>
      <c r="C23" s="62"/>
      <c r="D23" s="62"/>
      <c r="E23" s="56">
        <f>30+32</f>
        <v>62</v>
      </c>
      <c r="F23" s="58">
        <v>10</v>
      </c>
      <c r="G23" s="62"/>
      <c r="H23" s="62"/>
      <c r="I23" s="62"/>
      <c r="J23" s="62"/>
      <c r="K23" s="54"/>
      <c r="L23" s="54"/>
      <c r="M23" s="54"/>
      <c r="N23" s="54"/>
    </row>
    <row r="24" spans="1:14" ht="16">
      <c r="A24" s="55">
        <v>20</v>
      </c>
      <c r="B24" s="55" t="s">
        <v>224</v>
      </c>
      <c r="C24" s="62"/>
      <c r="D24" s="62"/>
      <c r="E24" s="56">
        <f>8+15+16+18</f>
        <v>57</v>
      </c>
      <c r="F24" s="58">
        <v>10</v>
      </c>
      <c r="G24" s="62"/>
      <c r="H24" s="62"/>
      <c r="I24" s="62"/>
      <c r="J24" s="62"/>
      <c r="K24" s="54"/>
      <c r="L24" s="54"/>
      <c r="M24" s="54"/>
      <c r="N24" s="54"/>
    </row>
    <row r="25" spans="1:14" ht="16">
      <c r="A25" s="55">
        <v>21</v>
      </c>
      <c r="B25" s="55" t="s">
        <v>225</v>
      </c>
      <c r="C25" s="62"/>
      <c r="D25" s="62"/>
      <c r="E25" s="56">
        <f>10+25+16</f>
        <v>51</v>
      </c>
      <c r="F25" s="58">
        <v>7</v>
      </c>
      <c r="G25" s="62"/>
      <c r="H25" s="62"/>
      <c r="I25" s="62"/>
      <c r="J25" s="62"/>
      <c r="K25" s="54"/>
      <c r="L25" s="54"/>
      <c r="M25" s="54"/>
      <c r="N25" s="54"/>
    </row>
    <row r="26" spans="1:14" ht="16">
      <c r="A26" s="55">
        <v>22</v>
      </c>
      <c r="B26" s="55" t="s">
        <v>226</v>
      </c>
      <c r="C26" s="62"/>
      <c r="D26" s="62"/>
      <c r="E26" s="56">
        <f>17+20+16+19</f>
        <v>72</v>
      </c>
      <c r="F26" s="58">
        <v>10</v>
      </c>
      <c r="G26" s="62"/>
      <c r="H26" s="62"/>
      <c r="I26" s="62"/>
      <c r="J26" s="62"/>
      <c r="K26" s="54"/>
      <c r="L26" s="54"/>
      <c r="M26" s="54"/>
      <c r="N26" s="54"/>
    </row>
    <row r="27" spans="1:14" ht="16">
      <c r="A27" s="55">
        <v>23</v>
      </c>
      <c r="B27" s="55" t="s">
        <v>227</v>
      </c>
      <c r="C27" s="62"/>
      <c r="D27" s="62"/>
      <c r="E27" s="56">
        <f>5+16+14+16</f>
        <v>51</v>
      </c>
      <c r="F27" s="58">
        <v>10</v>
      </c>
      <c r="G27" s="62"/>
      <c r="H27" s="62"/>
      <c r="I27" s="62"/>
      <c r="J27" s="62"/>
      <c r="K27" s="54"/>
      <c r="L27" s="54"/>
      <c r="M27" s="54"/>
      <c r="N27" s="54"/>
    </row>
    <row r="28" spans="1:14" ht="16">
      <c r="A28" s="55">
        <v>24</v>
      </c>
      <c r="B28" s="55" t="s">
        <v>228</v>
      </c>
      <c r="C28" s="62"/>
      <c r="D28" s="62"/>
      <c r="E28" s="56">
        <f>9+20+16+16</f>
        <v>61</v>
      </c>
      <c r="F28" s="58">
        <v>10</v>
      </c>
      <c r="G28" s="62"/>
      <c r="H28" s="62"/>
      <c r="I28" s="62"/>
      <c r="J28" s="62"/>
      <c r="K28" s="54"/>
      <c r="L28" s="54"/>
      <c r="M28" s="54"/>
      <c r="N28" s="54"/>
    </row>
    <row r="29" spans="1:14" ht="16">
      <c r="A29" s="55">
        <v>25</v>
      </c>
      <c r="B29" s="55" t="s">
        <v>229</v>
      </c>
      <c r="C29" s="62"/>
      <c r="D29" s="62"/>
      <c r="E29" s="56">
        <f>13+16+19+17</f>
        <v>65</v>
      </c>
      <c r="F29" s="58">
        <v>4</v>
      </c>
      <c r="G29" s="62"/>
      <c r="H29" s="62"/>
      <c r="I29" s="62"/>
      <c r="J29" s="62"/>
      <c r="K29" s="54"/>
      <c r="L29" s="54"/>
      <c r="M29" s="54"/>
      <c r="N29" s="54"/>
    </row>
    <row r="30" spans="1:14" ht="16">
      <c r="A30" s="55">
        <v>26</v>
      </c>
      <c r="B30" s="55" t="s">
        <v>230</v>
      </c>
      <c r="C30" s="62"/>
      <c r="D30" s="62"/>
      <c r="E30" s="56">
        <f>8+17+15</f>
        <v>40</v>
      </c>
      <c r="F30" s="58">
        <v>3</v>
      </c>
      <c r="G30" s="62"/>
      <c r="H30" s="62"/>
      <c r="I30" s="62"/>
      <c r="J30" s="62"/>
      <c r="K30" s="54"/>
      <c r="L30" s="54"/>
      <c r="M30" s="54"/>
      <c r="N30" s="54"/>
    </row>
    <row r="31" spans="1:14" ht="16">
      <c r="A31" s="55">
        <v>27</v>
      </c>
      <c r="B31" s="55" t="s">
        <v>231</v>
      </c>
      <c r="C31" s="62"/>
      <c r="D31" s="62"/>
      <c r="E31" s="56">
        <f>30+29</f>
        <v>59</v>
      </c>
      <c r="F31" s="58">
        <v>7</v>
      </c>
      <c r="G31" s="62"/>
      <c r="H31" s="62"/>
      <c r="I31" s="62"/>
      <c r="J31" s="62"/>
      <c r="K31" s="54"/>
      <c r="L31" s="54"/>
      <c r="M31" s="54"/>
      <c r="N31" s="54"/>
    </row>
    <row r="32" spans="1:14" ht="16">
      <c r="A32" s="55">
        <v>28</v>
      </c>
      <c r="B32" s="55" t="s">
        <v>232</v>
      </c>
      <c r="C32" s="62"/>
      <c r="D32" s="62"/>
      <c r="E32" s="56">
        <f>14+20+20+19</f>
        <v>73</v>
      </c>
      <c r="F32" s="58">
        <v>10</v>
      </c>
      <c r="G32" s="62"/>
      <c r="H32" s="62"/>
      <c r="I32" s="62"/>
      <c r="J32" s="62"/>
      <c r="K32" s="54"/>
      <c r="L32" s="54"/>
      <c r="M32" s="54"/>
      <c r="N32" s="54"/>
    </row>
    <row r="33" spans="1:14" ht="16">
      <c r="A33" s="55">
        <v>29</v>
      </c>
      <c r="B33" s="55" t="s">
        <v>233</v>
      </c>
      <c r="C33" s="62"/>
      <c r="D33" s="62"/>
      <c r="E33" s="56">
        <f>30+21</f>
        <v>51</v>
      </c>
      <c r="F33" s="58">
        <v>10</v>
      </c>
      <c r="G33" s="62"/>
      <c r="H33" s="62"/>
      <c r="I33" s="62"/>
      <c r="J33" s="62"/>
      <c r="K33" s="54"/>
      <c r="L33" s="54"/>
      <c r="M33" s="54"/>
      <c r="N33" s="54"/>
    </row>
    <row r="34" spans="1:14" ht="16">
      <c r="A34" s="55">
        <v>30</v>
      </c>
      <c r="B34" s="55" t="s">
        <v>234</v>
      </c>
      <c r="C34" s="62"/>
      <c r="D34" s="62"/>
      <c r="E34" s="56">
        <v>47</v>
      </c>
      <c r="F34" s="58">
        <v>10</v>
      </c>
      <c r="G34" s="62"/>
      <c r="H34" s="62"/>
      <c r="I34" s="62"/>
      <c r="J34" s="62"/>
      <c r="K34" s="54"/>
      <c r="L34" s="54"/>
      <c r="M34" s="54"/>
      <c r="N34" s="54"/>
    </row>
    <row r="35" spans="1:14" ht="16">
      <c r="A35" s="55">
        <v>31</v>
      </c>
      <c r="B35" s="55" t="s">
        <v>235</v>
      </c>
      <c r="C35" s="62"/>
      <c r="D35" s="62"/>
      <c r="E35" s="56">
        <f>12+19+17+19</f>
        <v>67</v>
      </c>
      <c r="F35" s="56">
        <v>8</v>
      </c>
      <c r="G35" s="62"/>
      <c r="H35" s="62"/>
      <c r="I35" s="62"/>
      <c r="J35" s="62"/>
      <c r="K35" s="54"/>
      <c r="L35" s="54"/>
      <c r="M35" s="54"/>
      <c r="N35" s="54"/>
    </row>
    <row r="36" spans="1:14" ht="16">
      <c r="A36" s="55">
        <v>32</v>
      </c>
      <c r="B36" s="55" t="s">
        <v>236</v>
      </c>
      <c r="C36" s="62"/>
      <c r="D36" s="62"/>
      <c r="E36" s="56">
        <f>15+18+16+17</f>
        <v>66</v>
      </c>
      <c r="F36" s="58">
        <v>10</v>
      </c>
      <c r="G36" s="62"/>
      <c r="H36" s="62"/>
      <c r="I36" s="62"/>
      <c r="J36" s="62"/>
      <c r="K36" s="54"/>
      <c r="L36" s="54"/>
      <c r="M36" s="54"/>
      <c r="N36" s="54"/>
    </row>
    <row r="37" spans="1:14" ht="16">
      <c r="A37" s="55">
        <v>33</v>
      </c>
      <c r="B37" s="55" t="s">
        <v>237</v>
      </c>
      <c r="C37" s="62"/>
      <c r="D37" s="62"/>
      <c r="E37" s="56">
        <f>14+20+15+19</f>
        <v>68</v>
      </c>
      <c r="F37" s="58">
        <v>10</v>
      </c>
      <c r="G37" s="62"/>
      <c r="H37" s="62"/>
      <c r="I37" s="62"/>
      <c r="J37" s="62"/>
      <c r="K37" s="54"/>
      <c r="L37" s="54"/>
      <c r="M37" s="54"/>
      <c r="N37" s="54"/>
    </row>
    <row r="38" spans="1:14" ht="16">
      <c r="A38" s="55">
        <v>34</v>
      </c>
      <c r="B38" s="55" t="s">
        <v>238</v>
      </c>
      <c r="C38" s="62"/>
      <c r="D38" s="62"/>
      <c r="E38" s="56">
        <v>43</v>
      </c>
      <c r="F38" s="58">
        <v>10</v>
      </c>
      <c r="G38" s="62"/>
      <c r="H38" s="62"/>
      <c r="I38" s="62"/>
      <c r="J38" s="62"/>
      <c r="K38" s="54"/>
      <c r="L38" s="54"/>
      <c r="M38" s="54"/>
      <c r="N38" s="54"/>
    </row>
    <row r="39" spans="1:14" ht="16">
      <c r="A39" s="55">
        <v>35</v>
      </c>
      <c r="B39" s="55" t="s">
        <v>239</v>
      </c>
      <c r="C39" s="62"/>
      <c r="D39" s="62"/>
      <c r="E39" s="56">
        <f>16+20+16+15</f>
        <v>67</v>
      </c>
      <c r="F39" s="58">
        <v>10</v>
      </c>
      <c r="G39" s="62"/>
      <c r="H39" s="62"/>
      <c r="I39" s="62"/>
      <c r="J39" s="62"/>
      <c r="K39" s="54"/>
      <c r="L39" s="54"/>
      <c r="M39" s="54"/>
      <c r="N39" s="54"/>
    </row>
    <row r="40" spans="1:14" ht="16">
      <c r="A40" s="55">
        <v>36</v>
      </c>
      <c r="B40" s="55" t="s">
        <v>240</v>
      </c>
      <c r="C40" s="62"/>
      <c r="D40" s="62"/>
      <c r="E40" s="56">
        <f>2+20+5+14</f>
        <v>41</v>
      </c>
      <c r="F40" s="58">
        <v>8</v>
      </c>
      <c r="G40" s="62"/>
      <c r="H40" s="62"/>
      <c r="I40" s="62"/>
      <c r="J40" s="62"/>
      <c r="K40" s="54"/>
      <c r="L40" s="54"/>
      <c r="M40" s="54"/>
      <c r="N40" s="54"/>
    </row>
    <row r="42" spans="1:14" ht="16">
      <c r="G42" s="61" t="s">
        <v>255</v>
      </c>
      <c r="H42" s="63"/>
    </row>
    <row r="43" spans="1:14" ht="16">
      <c r="G43" s="61" t="s">
        <v>256</v>
      </c>
      <c r="H43" s="63"/>
    </row>
  </sheetData>
  <sortState ref="L5:N12">
    <sortCondition ref="L5:L1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W73"/>
  <sheetViews>
    <sheetView showGridLines="0" topLeftCell="A5" workbookViewId="0">
      <selection activeCell="E20" sqref="E20"/>
    </sheetView>
  </sheetViews>
  <sheetFormatPr baseColWidth="10" defaultColWidth="10" defaultRowHeight="15"/>
  <cols>
    <col min="1" max="1" width="2.6640625" style="20" customWidth="1"/>
    <col min="2" max="2" width="4.33203125" style="34" customWidth="1"/>
    <col min="3" max="4" width="10.5" style="34" customWidth="1"/>
    <col min="5" max="5" width="10" style="34"/>
    <col min="6" max="6" width="10.6640625" style="34" bestFit="1" customWidth="1"/>
    <col min="7" max="7" width="3.83203125" style="34" customWidth="1"/>
    <col min="8" max="11" width="10" style="34"/>
    <col min="12" max="12" width="5.6640625" style="34" customWidth="1"/>
    <col min="13" max="16" width="10" style="34"/>
    <col min="17" max="17" width="6.6640625" style="34" customWidth="1"/>
    <col min="18" max="21" width="10" style="34"/>
    <col min="22" max="22" width="6.6640625" style="34" customWidth="1"/>
    <col min="23" max="23" width="10" style="33"/>
    <col min="24" max="16384" width="10" style="34"/>
  </cols>
  <sheetData>
    <row r="2" spans="1:23" ht="20">
      <c r="A2" s="50"/>
      <c r="B2" s="3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spans="1:23" ht="16">
      <c r="A3" s="50"/>
      <c r="B3" s="7"/>
      <c r="D3" s="8"/>
      <c r="E3" s="1"/>
      <c r="F3" s="1"/>
      <c r="G3" s="1"/>
      <c r="H3" s="1"/>
      <c r="I3" s="1"/>
      <c r="J3" s="9"/>
      <c r="K3" s="9"/>
      <c r="L3" s="9"/>
      <c r="M3" s="9"/>
      <c r="N3" s="9"/>
      <c r="O3" s="36"/>
      <c r="P3" s="36"/>
      <c r="Q3" s="36"/>
      <c r="R3" s="36"/>
      <c r="S3" s="36"/>
      <c r="T3" s="36"/>
      <c r="U3" s="36"/>
      <c r="V3" s="36"/>
    </row>
    <row r="4" spans="1:23">
      <c r="A4" s="50"/>
      <c r="B4" s="49"/>
      <c r="D4" s="8"/>
      <c r="E4" s="1"/>
      <c r="F4" s="1"/>
      <c r="G4" s="1"/>
      <c r="H4" s="1"/>
      <c r="I4" s="1"/>
      <c r="J4" s="9"/>
      <c r="K4" s="9"/>
      <c r="L4" s="9"/>
      <c r="M4" s="9"/>
      <c r="N4" s="9"/>
      <c r="O4" s="36"/>
      <c r="P4" s="36"/>
      <c r="Q4" s="36"/>
      <c r="R4" s="36"/>
      <c r="S4" s="36"/>
      <c r="T4" s="36"/>
      <c r="U4" s="36"/>
      <c r="V4" s="36"/>
    </row>
    <row r="5" spans="1:23" s="33" customFormat="1">
      <c r="A5" s="20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3">
      <c r="A6" s="50"/>
      <c r="B6" s="33"/>
      <c r="C6" s="38" t="s">
        <v>65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/>
    </row>
    <row r="7" spans="1:23">
      <c r="A7" s="50"/>
      <c r="B7" s="33"/>
      <c r="C7" s="40"/>
      <c r="D7" s="40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3">
      <c r="A8" s="50"/>
      <c r="B8" s="33"/>
      <c r="C8" s="41"/>
      <c r="D8" s="41"/>
      <c r="E8" s="41"/>
      <c r="F8" s="41"/>
      <c r="G8" s="33"/>
      <c r="H8" s="42" t="s">
        <v>66</v>
      </c>
      <c r="I8" s="42"/>
      <c r="J8" s="42"/>
      <c r="K8" s="42"/>
      <c r="L8" s="33"/>
      <c r="M8" s="42" t="s">
        <v>67</v>
      </c>
      <c r="N8" s="42"/>
      <c r="O8" s="42"/>
      <c r="P8" s="42"/>
      <c r="Q8" s="33"/>
      <c r="R8" s="42" t="s">
        <v>68</v>
      </c>
      <c r="S8" s="42"/>
      <c r="T8" s="42"/>
      <c r="U8" s="42"/>
      <c r="V8" s="33"/>
    </row>
    <row r="9" spans="1:23" s="44" customFormat="1">
      <c r="A9" s="50"/>
      <c r="B9" s="12"/>
      <c r="C9" s="12"/>
      <c r="D9" s="12"/>
      <c r="E9" s="12"/>
      <c r="F9" s="12"/>
      <c r="G9" s="12"/>
      <c r="H9" s="43"/>
      <c r="I9" s="43"/>
      <c r="J9" s="43"/>
      <c r="K9" s="43"/>
      <c r="L9" s="12"/>
      <c r="M9" s="43"/>
      <c r="N9" s="43"/>
      <c r="O9" s="43"/>
      <c r="P9" s="43"/>
      <c r="Q9" s="12"/>
      <c r="R9" s="43"/>
      <c r="S9" s="43"/>
      <c r="T9" s="43"/>
      <c r="U9" s="43"/>
      <c r="V9" s="12"/>
      <c r="W9" s="12"/>
    </row>
    <row r="10" spans="1:23" ht="17">
      <c r="A10" s="50"/>
      <c r="B10" s="33"/>
      <c r="C10" s="45" t="s">
        <v>69</v>
      </c>
      <c r="D10" s="45" t="s">
        <v>70</v>
      </c>
      <c r="E10" s="45" t="s">
        <v>71</v>
      </c>
      <c r="F10" s="45" t="s">
        <v>72</v>
      </c>
      <c r="G10" s="33"/>
      <c r="H10" s="45" t="s">
        <v>69</v>
      </c>
      <c r="I10" s="45" t="s">
        <v>70</v>
      </c>
      <c r="J10" s="45" t="s">
        <v>71</v>
      </c>
      <c r="K10" s="45" t="s">
        <v>72</v>
      </c>
      <c r="L10" s="33"/>
      <c r="M10" s="45" t="s">
        <v>69</v>
      </c>
      <c r="N10" s="45" t="s">
        <v>70</v>
      </c>
      <c r="O10" s="45" t="s">
        <v>71</v>
      </c>
      <c r="P10" s="45" t="s">
        <v>72</v>
      </c>
      <c r="Q10" s="33"/>
      <c r="R10" s="45" t="s">
        <v>69</v>
      </c>
      <c r="S10" s="45" t="s">
        <v>70</v>
      </c>
      <c r="T10" s="45" t="s">
        <v>71</v>
      </c>
      <c r="U10" s="45" t="s">
        <v>72</v>
      </c>
      <c r="V10" s="33"/>
    </row>
    <row r="11" spans="1:23">
      <c r="A11" s="50"/>
      <c r="B11" s="33"/>
      <c r="C11" s="33" t="s">
        <v>73</v>
      </c>
      <c r="D11" s="35" t="s">
        <v>74</v>
      </c>
      <c r="E11" s="46">
        <v>67175</v>
      </c>
      <c r="F11" s="47">
        <v>41004</v>
      </c>
      <c r="G11" s="33"/>
      <c r="H11" s="33" t="s">
        <v>73</v>
      </c>
      <c r="I11" s="35" t="s">
        <v>74</v>
      </c>
      <c r="J11" s="46">
        <v>67175</v>
      </c>
      <c r="K11" s="47">
        <v>41004</v>
      </c>
      <c r="L11" s="33"/>
      <c r="M11" s="33" t="s">
        <v>73</v>
      </c>
      <c r="N11" s="35" t="s">
        <v>74</v>
      </c>
      <c r="O11" s="46">
        <v>67175</v>
      </c>
      <c r="P11" s="47">
        <v>41004</v>
      </c>
      <c r="Q11" s="33"/>
      <c r="R11" s="33" t="s">
        <v>73</v>
      </c>
      <c r="S11" s="35" t="s">
        <v>74</v>
      </c>
      <c r="T11" s="46">
        <v>67175</v>
      </c>
      <c r="U11" s="47">
        <v>41004</v>
      </c>
      <c r="V11" s="33"/>
    </row>
    <row r="12" spans="1:23">
      <c r="A12" s="50"/>
      <c r="B12" s="33"/>
      <c r="C12" s="33" t="s">
        <v>75</v>
      </c>
      <c r="D12" s="35" t="s">
        <v>76</v>
      </c>
      <c r="E12" s="46">
        <v>49892</v>
      </c>
      <c r="F12" s="47">
        <v>41417</v>
      </c>
      <c r="G12" s="33"/>
      <c r="H12" s="33" t="s">
        <v>75</v>
      </c>
      <c r="I12" s="35" t="s">
        <v>76</v>
      </c>
      <c r="J12" s="46">
        <v>49892</v>
      </c>
      <c r="K12" s="47">
        <v>41417</v>
      </c>
      <c r="L12" s="33"/>
      <c r="M12" s="33" t="s">
        <v>75</v>
      </c>
      <c r="N12" s="35" t="s">
        <v>76</v>
      </c>
      <c r="O12" s="46">
        <v>49892</v>
      </c>
      <c r="P12" s="47">
        <v>41417</v>
      </c>
      <c r="Q12" s="33"/>
      <c r="R12" s="33" t="s">
        <v>75</v>
      </c>
      <c r="S12" s="35" t="s">
        <v>76</v>
      </c>
      <c r="T12" s="46">
        <v>49892</v>
      </c>
      <c r="U12" s="47">
        <v>41417</v>
      </c>
      <c r="V12" s="33"/>
    </row>
    <row r="13" spans="1:23">
      <c r="A13" s="50"/>
      <c r="B13" s="33"/>
      <c r="C13" s="33" t="s">
        <v>77</v>
      </c>
      <c r="D13" s="35" t="s">
        <v>78</v>
      </c>
      <c r="E13" s="46">
        <v>45375</v>
      </c>
      <c r="F13" s="47">
        <v>41592</v>
      </c>
      <c r="G13" s="33"/>
      <c r="H13" s="33" t="s">
        <v>77</v>
      </c>
      <c r="I13" s="35" t="s">
        <v>78</v>
      </c>
      <c r="J13" s="46">
        <v>45375</v>
      </c>
      <c r="K13" s="47">
        <v>41592</v>
      </c>
      <c r="L13" s="33"/>
      <c r="M13" s="33" t="s">
        <v>77</v>
      </c>
      <c r="N13" s="35" t="s">
        <v>78</v>
      </c>
      <c r="O13" s="46">
        <v>45375</v>
      </c>
      <c r="P13" s="47">
        <v>41592</v>
      </c>
      <c r="Q13" s="33"/>
      <c r="R13" s="33" t="s">
        <v>77</v>
      </c>
      <c r="S13" s="35" t="s">
        <v>78</v>
      </c>
      <c r="T13" s="46">
        <v>45375</v>
      </c>
      <c r="U13" s="47">
        <v>41592</v>
      </c>
      <c r="V13" s="33"/>
    </row>
    <row r="14" spans="1:23">
      <c r="A14" s="50"/>
      <c r="B14" s="33"/>
      <c r="C14" s="33" t="s">
        <v>79</v>
      </c>
      <c r="D14" s="35" t="s">
        <v>80</v>
      </c>
      <c r="E14" s="46">
        <v>65165</v>
      </c>
      <c r="F14" s="47">
        <v>41384</v>
      </c>
      <c r="G14" s="33"/>
      <c r="H14" s="33" t="s">
        <v>79</v>
      </c>
      <c r="I14" s="35" t="s">
        <v>80</v>
      </c>
      <c r="J14" s="46">
        <v>65165</v>
      </c>
      <c r="K14" s="47">
        <v>41384</v>
      </c>
      <c r="L14" s="33"/>
      <c r="M14" s="33" t="s">
        <v>79</v>
      </c>
      <c r="N14" s="35" t="s">
        <v>80</v>
      </c>
      <c r="O14" s="46">
        <v>65165</v>
      </c>
      <c r="P14" s="47">
        <v>41384</v>
      </c>
      <c r="Q14" s="33"/>
      <c r="R14" s="33" t="s">
        <v>79</v>
      </c>
      <c r="S14" s="35" t="s">
        <v>80</v>
      </c>
      <c r="T14" s="46">
        <v>65165</v>
      </c>
      <c r="U14" s="47">
        <v>41384</v>
      </c>
      <c r="V14" s="33"/>
    </row>
    <row r="15" spans="1:23">
      <c r="A15" s="50"/>
      <c r="B15" s="33"/>
      <c r="C15" s="33" t="s">
        <v>81</v>
      </c>
      <c r="D15" s="35" t="s">
        <v>82</v>
      </c>
      <c r="E15" s="46">
        <v>21800</v>
      </c>
      <c r="F15" s="47">
        <v>41413</v>
      </c>
      <c r="G15" s="33"/>
      <c r="H15" s="33" t="s">
        <v>81</v>
      </c>
      <c r="I15" s="35" t="s">
        <v>82</v>
      </c>
      <c r="J15" s="46">
        <v>21800</v>
      </c>
      <c r="K15" s="47">
        <v>41413</v>
      </c>
      <c r="L15" s="33"/>
      <c r="M15" s="33" t="s">
        <v>81</v>
      </c>
      <c r="N15" s="35" t="s">
        <v>82</v>
      </c>
      <c r="O15" s="46">
        <v>21800</v>
      </c>
      <c r="P15" s="47">
        <v>41413</v>
      </c>
      <c r="Q15" s="33"/>
      <c r="R15" s="33" t="s">
        <v>81</v>
      </c>
      <c r="S15" s="35" t="s">
        <v>82</v>
      </c>
      <c r="T15" s="46">
        <v>21800</v>
      </c>
      <c r="U15" s="47">
        <v>41413</v>
      </c>
      <c r="V15" s="33"/>
    </row>
    <row r="16" spans="1:23">
      <c r="A16" s="50"/>
      <c r="B16" s="33"/>
      <c r="C16" s="33" t="s">
        <v>83</v>
      </c>
      <c r="D16" s="35" t="s">
        <v>84</v>
      </c>
      <c r="E16" s="46">
        <v>52070</v>
      </c>
      <c r="F16" s="47">
        <v>41428</v>
      </c>
      <c r="G16" s="33"/>
      <c r="H16" s="33" t="s">
        <v>83</v>
      </c>
      <c r="I16" s="35" t="s">
        <v>84</v>
      </c>
      <c r="J16" s="46">
        <v>52070</v>
      </c>
      <c r="K16" s="47">
        <v>41428</v>
      </c>
      <c r="L16" s="33"/>
      <c r="M16" s="33" t="s">
        <v>83</v>
      </c>
      <c r="N16" s="35" t="s">
        <v>84</v>
      </c>
      <c r="O16" s="46">
        <v>52070</v>
      </c>
      <c r="P16" s="47">
        <v>41428</v>
      </c>
      <c r="Q16" s="33"/>
      <c r="R16" s="33" t="s">
        <v>83</v>
      </c>
      <c r="S16" s="35" t="s">
        <v>84</v>
      </c>
      <c r="T16" s="46">
        <v>52070</v>
      </c>
      <c r="U16" s="47">
        <v>41428</v>
      </c>
      <c r="V16" s="33"/>
    </row>
    <row r="17" spans="1:23">
      <c r="A17" s="50"/>
      <c r="B17" s="33"/>
      <c r="C17" s="33" t="s">
        <v>85</v>
      </c>
      <c r="D17" s="35" t="s">
        <v>86</v>
      </c>
      <c r="E17" s="46">
        <v>36583</v>
      </c>
      <c r="F17" s="47">
        <v>41570</v>
      </c>
      <c r="G17" s="33"/>
      <c r="H17" s="33" t="s">
        <v>85</v>
      </c>
      <c r="I17" s="35" t="s">
        <v>86</v>
      </c>
      <c r="J17" s="46">
        <v>36583</v>
      </c>
      <c r="K17" s="47">
        <v>41570</v>
      </c>
      <c r="L17" s="33"/>
      <c r="M17" s="33" t="s">
        <v>85</v>
      </c>
      <c r="N17" s="35" t="s">
        <v>86</v>
      </c>
      <c r="O17" s="46">
        <v>36583</v>
      </c>
      <c r="P17" s="47">
        <v>41570</v>
      </c>
      <c r="Q17" s="33"/>
      <c r="R17" s="33" t="s">
        <v>85</v>
      </c>
      <c r="S17" s="35" t="s">
        <v>86</v>
      </c>
      <c r="T17" s="46">
        <v>36583</v>
      </c>
      <c r="U17" s="47">
        <v>41570</v>
      </c>
      <c r="V17" s="33"/>
      <c r="W17" s="34"/>
    </row>
    <row r="18" spans="1:23">
      <c r="A18" s="50"/>
      <c r="B18" s="33"/>
      <c r="C18" s="33" t="s">
        <v>87</v>
      </c>
      <c r="D18" s="35" t="s">
        <v>88</v>
      </c>
      <c r="E18" s="46">
        <v>74829</v>
      </c>
      <c r="F18" s="47">
        <v>40926</v>
      </c>
      <c r="G18" s="33"/>
      <c r="H18" s="33" t="s">
        <v>87</v>
      </c>
      <c r="I18" s="35" t="s">
        <v>88</v>
      </c>
      <c r="J18" s="46">
        <v>74829</v>
      </c>
      <c r="K18" s="47">
        <v>40926</v>
      </c>
      <c r="L18" s="33"/>
      <c r="M18" s="33" t="s">
        <v>87</v>
      </c>
      <c r="N18" s="35" t="s">
        <v>88</v>
      </c>
      <c r="O18" s="46">
        <v>74829</v>
      </c>
      <c r="P18" s="47">
        <v>40926</v>
      </c>
      <c r="Q18" s="33"/>
      <c r="R18" s="33" t="s">
        <v>87</v>
      </c>
      <c r="S18" s="35" t="s">
        <v>88</v>
      </c>
      <c r="T18" s="46">
        <v>74829</v>
      </c>
      <c r="U18" s="47">
        <v>40926</v>
      </c>
      <c r="V18" s="33"/>
      <c r="W18" s="34"/>
    </row>
    <row r="19" spans="1:23">
      <c r="A19" s="50"/>
      <c r="B19" s="33"/>
      <c r="C19" s="33" t="s">
        <v>89</v>
      </c>
      <c r="D19" s="35" t="s">
        <v>90</v>
      </c>
      <c r="E19" s="46">
        <v>52404</v>
      </c>
      <c r="F19" s="47">
        <v>41597</v>
      </c>
      <c r="G19" s="33"/>
      <c r="H19" s="33" t="s">
        <v>89</v>
      </c>
      <c r="I19" s="35" t="s">
        <v>90</v>
      </c>
      <c r="J19" s="46">
        <v>52404</v>
      </c>
      <c r="K19" s="47">
        <v>41597</v>
      </c>
      <c r="L19" s="33"/>
      <c r="M19" s="33" t="s">
        <v>89</v>
      </c>
      <c r="N19" s="35" t="s">
        <v>90</v>
      </c>
      <c r="O19" s="46">
        <v>52404</v>
      </c>
      <c r="P19" s="47">
        <v>41597</v>
      </c>
      <c r="Q19" s="33"/>
      <c r="R19" s="33" t="s">
        <v>89</v>
      </c>
      <c r="S19" s="35" t="s">
        <v>90</v>
      </c>
      <c r="T19" s="46">
        <v>52404</v>
      </c>
      <c r="U19" s="47">
        <v>41597</v>
      </c>
      <c r="V19" s="33"/>
      <c r="W19" s="34"/>
    </row>
    <row r="20" spans="1:23">
      <c r="A20" s="50"/>
      <c r="B20" s="33"/>
      <c r="C20" s="33" t="s">
        <v>91</v>
      </c>
      <c r="D20" s="35" t="s">
        <v>92</v>
      </c>
      <c r="E20" s="46">
        <v>15702</v>
      </c>
      <c r="F20" s="47">
        <v>41569</v>
      </c>
      <c r="G20" s="33"/>
      <c r="H20" s="33" t="s">
        <v>91</v>
      </c>
      <c r="I20" s="35" t="s">
        <v>92</v>
      </c>
      <c r="J20" s="46">
        <v>15702</v>
      </c>
      <c r="K20" s="47">
        <v>41569</v>
      </c>
      <c r="L20" s="33"/>
      <c r="M20" s="33" t="s">
        <v>91</v>
      </c>
      <c r="N20" s="35" t="s">
        <v>92</v>
      </c>
      <c r="O20" s="46">
        <v>15702</v>
      </c>
      <c r="P20" s="47">
        <v>41569</v>
      </c>
      <c r="Q20" s="33"/>
      <c r="R20" s="33" t="s">
        <v>91</v>
      </c>
      <c r="S20" s="35" t="s">
        <v>92</v>
      </c>
      <c r="T20" s="46">
        <v>15702</v>
      </c>
      <c r="U20" s="47">
        <v>41569</v>
      </c>
      <c r="V20" s="33"/>
      <c r="W20" s="34"/>
    </row>
    <row r="21" spans="1:23">
      <c r="A21" s="50"/>
      <c r="B21" s="33"/>
      <c r="C21" s="33" t="s">
        <v>93</v>
      </c>
      <c r="D21" s="35" t="s">
        <v>94</v>
      </c>
      <c r="E21" s="46">
        <v>16408</v>
      </c>
      <c r="F21" s="47">
        <v>40640</v>
      </c>
      <c r="G21" s="33"/>
      <c r="H21" s="33" t="s">
        <v>93</v>
      </c>
      <c r="I21" s="35" t="s">
        <v>94</v>
      </c>
      <c r="J21" s="46">
        <v>16408</v>
      </c>
      <c r="K21" s="47">
        <v>40640</v>
      </c>
      <c r="L21" s="33"/>
      <c r="M21" s="33" t="s">
        <v>93</v>
      </c>
      <c r="N21" s="35" t="s">
        <v>94</v>
      </c>
      <c r="O21" s="46">
        <v>16408</v>
      </c>
      <c r="P21" s="47">
        <v>40640</v>
      </c>
      <c r="Q21" s="33"/>
      <c r="R21" s="33" t="s">
        <v>93</v>
      </c>
      <c r="S21" s="35" t="s">
        <v>94</v>
      </c>
      <c r="T21" s="46">
        <v>16408</v>
      </c>
      <c r="U21" s="47">
        <v>40640</v>
      </c>
      <c r="V21" s="33"/>
      <c r="W21" s="34"/>
    </row>
    <row r="22" spans="1:23">
      <c r="A22" s="50"/>
      <c r="B22" s="33"/>
      <c r="C22" s="33" t="s">
        <v>95</v>
      </c>
      <c r="D22" s="35" t="s">
        <v>64</v>
      </c>
      <c r="E22" s="46">
        <v>62697</v>
      </c>
      <c r="F22" s="47">
        <v>41423</v>
      </c>
      <c r="G22" s="33"/>
      <c r="H22" s="33" t="s">
        <v>95</v>
      </c>
      <c r="I22" s="35" t="s">
        <v>64</v>
      </c>
      <c r="J22" s="46">
        <v>62697</v>
      </c>
      <c r="K22" s="47">
        <v>41423</v>
      </c>
      <c r="L22" s="33"/>
      <c r="M22" s="33" t="s">
        <v>95</v>
      </c>
      <c r="N22" s="35" t="s">
        <v>64</v>
      </c>
      <c r="O22" s="46">
        <v>62697</v>
      </c>
      <c r="P22" s="47">
        <v>41423</v>
      </c>
      <c r="Q22" s="33"/>
      <c r="R22" s="33" t="s">
        <v>95</v>
      </c>
      <c r="S22" s="35" t="s">
        <v>64</v>
      </c>
      <c r="T22" s="46">
        <v>62697</v>
      </c>
      <c r="U22" s="47">
        <v>41423</v>
      </c>
      <c r="V22" s="33"/>
      <c r="W22" s="34"/>
    </row>
    <row r="23" spans="1:23">
      <c r="A23" s="50"/>
      <c r="B23" s="33"/>
      <c r="C23" s="33" t="s">
        <v>96</v>
      </c>
      <c r="D23" s="35" t="s">
        <v>97</v>
      </c>
      <c r="E23" s="46">
        <v>51979</v>
      </c>
      <c r="F23" s="47">
        <v>41565</v>
      </c>
      <c r="G23" s="33"/>
      <c r="H23" s="33" t="s">
        <v>96</v>
      </c>
      <c r="I23" s="35" t="s">
        <v>97</v>
      </c>
      <c r="J23" s="46">
        <v>51979</v>
      </c>
      <c r="K23" s="47">
        <v>41565</v>
      </c>
      <c r="L23" s="33"/>
      <c r="M23" s="33" t="s">
        <v>96</v>
      </c>
      <c r="N23" s="35" t="s">
        <v>97</v>
      </c>
      <c r="O23" s="46">
        <v>51979</v>
      </c>
      <c r="P23" s="47">
        <v>41565</v>
      </c>
      <c r="Q23" s="33"/>
      <c r="R23" s="33" t="s">
        <v>96</v>
      </c>
      <c r="S23" s="35" t="s">
        <v>97</v>
      </c>
      <c r="T23" s="46">
        <v>51979</v>
      </c>
      <c r="U23" s="47">
        <v>41565</v>
      </c>
      <c r="V23" s="33"/>
      <c r="W23" s="34"/>
    </row>
    <row r="24" spans="1:23">
      <c r="A24" s="50"/>
      <c r="B24" s="33"/>
      <c r="C24" s="33" t="s">
        <v>98</v>
      </c>
      <c r="D24" s="35" t="s">
        <v>99</v>
      </c>
      <c r="E24" s="46">
        <v>54282</v>
      </c>
      <c r="F24" s="47">
        <v>41478</v>
      </c>
      <c r="G24" s="33"/>
      <c r="H24" s="33" t="s">
        <v>98</v>
      </c>
      <c r="I24" s="35" t="s">
        <v>99</v>
      </c>
      <c r="J24" s="46">
        <v>54282</v>
      </c>
      <c r="K24" s="47">
        <v>41478</v>
      </c>
      <c r="L24" s="33"/>
      <c r="M24" s="33" t="s">
        <v>98</v>
      </c>
      <c r="N24" s="35" t="s">
        <v>99</v>
      </c>
      <c r="O24" s="46">
        <v>54282</v>
      </c>
      <c r="P24" s="47">
        <v>41478</v>
      </c>
      <c r="Q24" s="33"/>
      <c r="R24" s="33" t="s">
        <v>98</v>
      </c>
      <c r="S24" s="35" t="s">
        <v>99</v>
      </c>
      <c r="T24" s="46">
        <v>54282</v>
      </c>
      <c r="U24" s="47">
        <v>41478</v>
      </c>
      <c r="V24" s="33"/>
      <c r="W24" s="34"/>
    </row>
    <row r="25" spans="1:23">
      <c r="A25" s="50"/>
      <c r="B25" s="33"/>
      <c r="C25" s="33" t="s">
        <v>100</v>
      </c>
      <c r="D25" s="35" t="s">
        <v>101</v>
      </c>
      <c r="E25" s="46">
        <v>28041</v>
      </c>
      <c r="F25" s="47">
        <v>40830</v>
      </c>
      <c r="G25" s="33"/>
      <c r="H25" s="33" t="s">
        <v>100</v>
      </c>
      <c r="I25" s="35" t="s">
        <v>101</v>
      </c>
      <c r="J25" s="46">
        <v>28041</v>
      </c>
      <c r="K25" s="47">
        <v>40830</v>
      </c>
      <c r="L25" s="33"/>
      <c r="M25" s="33" t="s">
        <v>100</v>
      </c>
      <c r="N25" s="35" t="s">
        <v>101</v>
      </c>
      <c r="O25" s="46">
        <v>28041</v>
      </c>
      <c r="P25" s="47">
        <v>40830</v>
      </c>
      <c r="Q25" s="33"/>
      <c r="R25" s="33" t="s">
        <v>100</v>
      </c>
      <c r="S25" s="35" t="s">
        <v>101</v>
      </c>
      <c r="T25" s="46">
        <v>28041</v>
      </c>
      <c r="U25" s="47">
        <v>40830</v>
      </c>
      <c r="V25" s="33"/>
      <c r="W25" s="34"/>
    </row>
    <row r="26" spans="1:23">
      <c r="A26" s="50"/>
      <c r="B26" s="33"/>
      <c r="C26" s="33" t="s">
        <v>102</v>
      </c>
      <c r="D26" s="35" t="s">
        <v>63</v>
      </c>
      <c r="E26" s="46">
        <v>5829</v>
      </c>
      <c r="F26" s="47">
        <v>40619</v>
      </c>
      <c r="G26" s="33"/>
      <c r="H26" s="33" t="s">
        <v>102</v>
      </c>
      <c r="I26" s="35" t="s">
        <v>63</v>
      </c>
      <c r="J26" s="46">
        <v>5829</v>
      </c>
      <c r="K26" s="47">
        <v>40619</v>
      </c>
      <c r="L26" s="33"/>
      <c r="M26" s="33" t="s">
        <v>102</v>
      </c>
      <c r="N26" s="35" t="s">
        <v>63</v>
      </c>
      <c r="O26" s="46">
        <v>5829</v>
      </c>
      <c r="P26" s="47">
        <v>40619</v>
      </c>
      <c r="Q26" s="33"/>
      <c r="R26" s="33" t="s">
        <v>102</v>
      </c>
      <c r="S26" s="35" t="s">
        <v>63</v>
      </c>
      <c r="T26" s="46">
        <v>5829</v>
      </c>
      <c r="U26" s="47">
        <v>40619</v>
      </c>
      <c r="V26" s="33"/>
      <c r="W26" s="34"/>
    </row>
    <row r="27" spans="1:23">
      <c r="A27" s="50"/>
      <c r="B27" s="33"/>
      <c r="C27" s="33" t="s">
        <v>103</v>
      </c>
      <c r="D27" s="35" t="s">
        <v>104</v>
      </c>
      <c r="E27" s="46">
        <v>28869</v>
      </c>
      <c r="F27" s="47">
        <v>40563</v>
      </c>
      <c r="G27" s="33"/>
      <c r="H27" s="33" t="s">
        <v>103</v>
      </c>
      <c r="I27" s="35" t="s">
        <v>104</v>
      </c>
      <c r="J27" s="46">
        <v>28869</v>
      </c>
      <c r="K27" s="47">
        <v>40563</v>
      </c>
      <c r="L27" s="33"/>
      <c r="M27" s="33" t="s">
        <v>103</v>
      </c>
      <c r="N27" s="35" t="s">
        <v>104</v>
      </c>
      <c r="O27" s="46">
        <v>28869</v>
      </c>
      <c r="P27" s="47">
        <v>40563</v>
      </c>
      <c r="Q27" s="33"/>
      <c r="R27" s="33" t="s">
        <v>103</v>
      </c>
      <c r="S27" s="35" t="s">
        <v>104</v>
      </c>
      <c r="T27" s="46">
        <v>28869</v>
      </c>
      <c r="U27" s="47">
        <v>40563</v>
      </c>
      <c r="V27" s="33"/>
      <c r="W27" s="34"/>
    </row>
    <row r="28" spans="1:23">
      <c r="A28" s="50"/>
      <c r="B28" s="33"/>
      <c r="C28" s="33" t="s">
        <v>105</v>
      </c>
      <c r="D28" s="35" t="s">
        <v>106</v>
      </c>
      <c r="E28" s="46">
        <v>4566</v>
      </c>
      <c r="F28" s="47">
        <v>40811</v>
      </c>
      <c r="G28" s="33"/>
      <c r="H28" s="33" t="s">
        <v>105</v>
      </c>
      <c r="I28" s="35" t="s">
        <v>106</v>
      </c>
      <c r="J28" s="46">
        <v>4566</v>
      </c>
      <c r="K28" s="47">
        <v>40811</v>
      </c>
      <c r="L28" s="33"/>
      <c r="M28" s="33" t="s">
        <v>105</v>
      </c>
      <c r="N28" s="35" t="s">
        <v>106</v>
      </c>
      <c r="O28" s="46">
        <v>4566</v>
      </c>
      <c r="P28" s="47">
        <v>40811</v>
      </c>
      <c r="Q28" s="33"/>
      <c r="R28" s="33" t="s">
        <v>105</v>
      </c>
      <c r="S28" s="35" t="s">
        <v>106</v>
      </c>
      <c r="T28" s="46">
        <v>4566</v>
      </c>
      <c r="U28" s="47">
        <v>40811</v>
      </c>
      <c r="V28" s="33"/>
      <c r="W28" s="34"/>
    </row>
    <row r="29" spans="1:23">
      <c r="A29" s="50"/>
      <c r="B29" s="33"/>
      <c r="C29" s="33" t="s">
        <v>107</v>
      </c>
      <c r="D29" s="35" t="s">
        <v>62</v>
      </c>
      <c r="E29" s="46">
        <v>35075</v>
      </c>
      <c r="F29" s="47">
        <v>40813</v>
      </c>
      <c r="G29" s="33"/>
      <c r="H29" s="33" t="s">
        <v>107</v>
      </c>
      <c r="I29" s="35" t="s">
        <v>62</v>
      </c>
      <c r="J29" s="46">
        <v>35075</v>
      </c>
      <c r="K29" s="47">
        <v>40813</v>
      </c>
      <c r="L29" s="33"/>
      <c r="M29" s="33" t="s">
        <v>107</v>
      </c>
      <c r="N29" s="35" t="s">
        <v>62</v>
      </c>
      <c r="O29" s="46">
        <v>35075</v>
      </c>
      <c r="P29" s="47">
        <v>40813</v>
      </c>
      <c r="Q29" s="33"/>
      <c r="R29" s="33" t="s">
        <v>107</v>
      </c>
      <c r="S29" s="35" t="s">
        <v>62</v>
      </c>
      <c r="T29" s="46">
        <v>35075</v>
      </c>
      <c r="U29" s="47">
        <v>40813</v>
      </c>
      <c r="V29" s="33"/>
      <c r="W29" s="34"/>
    </row>
    <row r="30" spans="1:23">
      <c r="A30" s="50"/>
      <c r="B30" s="33"/>
      <c r="C30" s="33" t="s">
        <v>108</v>
      </c>
      <c r="D30" s="35" t="s">
        <v>109</v>
      </c>
      <c r="E30" s="46">
        <v>60157</v>
      </c>
      <c r="F30" s="47">
        <v>40864</v>
      </c>
      <c r="G30" s="33"/>
      <c r="H30" s="33" t="s">
        <v>108</v>
      </c>
      <c r="I30" s="35" t="s">
        <v>109</v>
      </c>
      <c r="J30" s="46">
        <v>60157</v>
      </c>
      <c r="K30" s="47">
        <v>40864</v>
      </c>
      <c r="L30" s="33"/>
      <c r="M30" s="33" t="s">
        <v>108</v>
      </c>
      <c r="N30" s="35" t="s">
        <v>109</v>
      </c>
      <c r="O30" s="46">
        <v>60157</v>
      </c>
      <c r="P30" s="47">
        <v>40864</v>
      </c>
      <c r="Q30" s="33"/>
      <c r="R30" s="33" t="s">
        <v>108</v>
      </c>
      <c r="S30" s="35" t="s">
        <v>109</v>
      </c>
      <c r="T30" s="46">
        <v>60157</v>
      </c>
      <c r="U30" s="47">
        <v>40864</v>
      </c>
      <c r="V30" s="33"/>
      <c r="W30" s="34"/>
    </row>
    <row r="31" spans="1:23">
      <c r="A31" s="50"/>
      <c r="B31" s="33"/>
      <c r="C31" s="33" t="s">
        <v>110</v>
      </c>
      <c r="D31" s="35" t="s">
        <v>111</v>
      </c>
      <c r="E31" s="46">
        <v>71432</v>
      </c>
      <c r="F31" s="47">
        <v>40985</v>
      </c>
      <c r="G31" s="33"/>
      <c r="H31" s="33" t="s">
        <v>110</v>
      </c>
      <c r="I31" s="35" t="s">
        <v>111</v>
      </c>
      <c r="J31" s="46">
        <v>71432</v>
      </c>
      <c r="K31" s="47">
        <v>40985</v>
      </c>
      <c r="L31" s="33"/>
      <c r="M31" s="33" t="s">
        <v>110</v>
      </c>
      <c r="N31" s="35" t="s">
        <v>111</v>
      </c>
      <c r="O31" s="46">
        <v>71432</v>
      </c>
      <c r="P31" s="47">
        <v>40985</v>
      </c>
      <c r="Q31" s="33"/>
      <c r="R31" s="33" t="s">
        <v>110</v>
      </c>
      <c r="S31" s="35" t="s">
        <v>111</v>
      </c>
      <c r="T31" s="46">
        <v>71432</v>
      </c>
      <c r="U31" s="47">
        <v>40985</v>
      </c>
      <c r="V31" s="33"/>
      <c r="W31" s="34"/>
    </row>
    <row r="32" spans="1:23">
      <c r="A32" s="50"/>
      <c r="B32" s="33"/>
      <c r="C32" s="33" t="s">
        <v>112</v>
      </c>
      <c r="D32" s="35" t="s">
        <v>113</v>
      </c>
      <c r="E32" s="46">
        <v>5856</v>
      </c>
      <c r="F32" s="47">
        <v>41541</v>
      </c>
      <c r="G32" s="33"/>
      <c r="H32" s="33" t="s">
        <v>112</v>
      </c>
      <c r="I32" s="35" t="s">
        <v>113</v>
      </c>
      <c r="J32" s="46">
        <v>5856</v>
      </c>
      <c r="K32" s="47">
        <v>41541</v>
      </c>
      <c r="L32" s="33"/>
      <c r="M32" s="33" t="s">
        <v>112</v>
      </c>
      <c r="N32" s="35" t="s">
        <v>113</v>
      </c>
      <c r="O32" s="46">
        <v>5856</v>
      </c>
      <c r="P32" s="47">
        <v>41541</v>
      </c>
      <c r="Q32" s="33"/>
      <c r="R32" s="33" t="s">
        <v>112</v>
      </c>
      <c r="S32" s="35" t="s">
        <v>113</v>
      </c>
      <c r="T32" s="46">
        <v>5856</v>
      </c>
      <c r="U32" s="47">
        <v>41541</v>
      </c>
      <c r="V32" s="33"/>
      <c r="W32" s="34"/>
    </row>
    <row r="33" spans="1:23">
      <c r="A33" s="50"/>
      <c r="B33" s="33"/>
      <c r="C33" s="33" t="s">
        <v>114</v>
      </c>
      <c r="D33" s="35" t="s">
        <v>115</v>
      </c>
      <c r="E33" s="46">
        <v>66575</v>
      </c>
      <c r="F33" s="47">
        <v>41574</v>
      </c>
      <c r="G33" s="33"/>
      <c r="H33" s="33" t="s">
        <v>114</v>
      </c>
      <c r="I33" s="35" t="s">
        <v>115</v>
      </c>
      <c r="J33" s="46">
        <v>66575</v>
      </c>
      <c r="K33" s="47">
        <v>41574</v>
      </c>
      <c r="L33" s="33"/>
      <c r="M33" s="33" t="s">
        <v>114</v>
      </c>
      <c r="N33" s="35" t="s">
        <v>115</v>
      </c>
      <c r="O33" s="46">
        <v>66575</v>
      </c>
      <c r="P33" s="47">
        <v>41574</v>
      </c>
      <c r="Q33" s="33"/>
      <c r="R33" s="33" t="s">
        <v>114</v>
      </c>
      <c r="S33" s="35" t="s">
        <v>115</v>
      </c>
      <c r="T33" s="46">
        <v>66575</v>
      </c>
      <c r="U33" s="47">
        <v>41574</v>
      </c>
      <c r="V33" s="33"/>
      <c r="W33" s="34"/>
    </row>
    <row r="34" spans="1:23">
      <c r="A34" s="50"/>
      <c r="B34" s="33"/>
      <c r="C34" s="33" t="s">
        <v>116</v>
      </c>
      <c r="D34" s="35" t="s">
        <v>117</v>
      </c>
      <c r="E34" s="46">
        <v>41374</v>
      </c>
      <c r="F34" s="47">
        <v>41169</v>
      </c>
      <c r="G34" s="33"/>
      <c r="H34" s="33" t="s">
        <v>116</v>
      </c>
      <c r="I34" s="35" t="s">
        <v>117</v>
      </c>
      <c r="J34" s="46">
        <v>41374</v>
      </c>
      <c r="K34" s="47">
        <v>41169</v>
      </c>
      <c r="L34" s="33"/>
      <c r="M34" s="33" t="s">
        <v>116</v>
      </c>
      <c r="N34" s="35" t="s">
        <v>117</v>
      </c>
      <c r="O34" s="46">
        <v>41374</v>
      </c>
      <c r="P34" s="47">
        <v>41169</v>
      </c>
      <c r="Q34" s="33"/>
      <c r="R34" s="33" t="s">
        <v>116</v>
      </c>
      <c r="S34" s="35" t="s">
        <v>117</v>
      </c>
      <c r="T34" s="46">
        <v>41374</v>
      </c>
      <c r="U34" s="47">
        <v>41169</v>
      </c>
      <c r="V34" s="33"/>
      <c r="W34" s="34"/>
    </row>
    <row r="35" spans="1:23">
      <c r="A35" s="50"/>
      <c r="B35" s="33"/>
      <c r="C35" s="33" t="s">
        <v>118</v>
      </c>
      <c r="D35" s="35" t="s">
        <v>119</v>
      </c>
      <c r="E35" s="46">
        <v>71731</v>
      </c>
      <c r="F35" s="47">
        <v>41105</v>
      </c>
      <c r="G35" s="33"/>
      <c r="H35" s="33" t="s">
        <v>118</v>
      </c>
      <c r="I35" s="35" t="s">
        <v>119</v>
      </c>
      <c r="J35" s="46">
        <v>71731</v>
      </c>
      <c r="K35" s="47">
        <v>41105</v>
      </c>
      <c r="L35" s="33"/>
      <c r="M35" s="33" t="s">
        <v>118</v>
      </c>
      <c r="N35" s="35" t="s">
        <v>119</v>
      </c>
      <c r="O35" s="46">
        <v>71731</v>
      </c>
      <c r="P35" s="47">
        <v>41105</v>
      </c>
      <c r="Q35" s="33"/>
      <c r="R35" s="33" t="s">
        <v>118</v>
      </c>
      <c r="S35" s="35" t="s">
        <v>119</v>
      </c>
      <c r="T35" s="46">
        <v>71731</v>
      </c>
      <c r="U35" s="47">
        <v>41105</v>
      </c>
      <c r="V35" s="33"/>
      <c r="W35" s="34"/>
    </row>
    <row r="36" spans="1:23">
      <c r="A36" s="50"/>
      <c r="B36" s="33"/>
      <c r="C36" s="33" t="s">
        <v>120</v>
      </c>
      <c r="D36" s="35" t="s">
        <v>121</v>
      </c>
      <c r="E36" s="46">
        <v>66908</v>
      </c>
      <c r="F36" s="47">
        <v>41074</v>
      </c>
      <c r="G36" s="33"/>
      <c r="H36" s="33" t="s">
        <v>120</v>
      </c>
      <c r="I36" s="35" t="s">
        <v>121</v>
      </c>
      <c r="J36" s="46">
        <v>66908</v>
      </c>
      <c r="K36" s="47">
        <v>41074</v>
      </c>
      <c r="L36" s="33"/>
      <c r="M36" s="33" t="s">
        <v>120</v>
      </c>
      <c r="N36" s="35" t="s">
        <v>121</v>
      </c>
      <c r="O36" s="46">
        <v>66908</v>
      </c>
      <c r="P36" s="47">
        <v>41074</v>
      </c>
      <c r="Q36" s="33"/>
      <c r="R36" s="33" t="s">
        <v>120</v>
      </c>
      <c r="S36" s="35" t="s">
        <v>121</v>
      </c>
      <c r="T36" s="46">
        <v>66908</v>
      </c>
      <c r="U36" s="47">
        <v>41074</v>
      </c>
      <c r="V36" s="33"/>
      <c r="W36" s="34"/>
    </row>
    <row r="37" spans="1:23">
      <c r="B37" s="33"/>
      <c r="C37" s="33" t="s">
        <v>122</v>
      </c>
      <c r="D37" s="35" t="s">
        <v>123</v>
      </c>
      <c r="E37" s="46">
        <v>29041</v>
      </c>
      <c r="F37" s="47">
        <v>41630</v>
      </c>
      <c r="G37" s="33"/>
      <c r="H37" s="33" t="s">
        <v>122</v>
      </c>
      <c r="I37" s="35" t="s">
        <v>123</v>
      </c>
      <c r="J37" s="46">
        <v>29041</v>
      </c>
      <c r="K37" s="47">
        <v>41630</v>
      </c>
      <c r="L37" s="33"/>
      <c r="M37" s="33" t="s">
        <v>122</v>
      </c>
      <c r="N37" s="35" t="s">
        <v>123</v>
      </c>
      <c r="O37" s="46">
        <v>29041</v>
      </c>
      <c r="P37" s="47">
        <v>41630</v>
      </c>
      <c r="Q37" s="33"/>
      <c r="R37" s="33" t="s">
        <v>122</v>
      </c>
      <c r="S37" s="35" t="s">
        <v>123</v>
      </c>
      <c r="T37" s="46">
        <v>29041</v>
      </c>
      <c r="U37" s="47">
        <v>41630</v>
      </c>
      <c r="V37" s="33"/>
      <c r="W37" s="34"/>
    </row>
    <row r="38" spans="1:23">
      <c r="A38" s="50"/>
      <c r="B38" s="33"/>
      <c r="C38" s="33" t="s">
        <v>124</v>
      </c>
      <c r="D38" s="35" t="s">
        <v>125</v>
      </c>
      <c r="E38" s="46">
        <v>44696</v>
      </c>
      <c r="F38" s="47">
        <v>40920</v>
      </c>
      <c r="G38" s="33"/>
      <c r="H38" s="33" t="s">
        <v>124</v>
      </c>
      <c r="I38" s="35" t="s">
        <v>125</v>
      </c>
      <c r="J38" s="46">
        <v>44696</v>
      </c>
      <c r="K38" s="47">
        <v>40920</v>
      </c>
      <c r="L38" s="33"/>
      <c r="M38" s="33" t="s">
        <v>124</v>
      </c>
      <c r="N38" s="35" t="s">
        <v>125</v>
      </c>
      <c r="O38" s="46">
        <v>44696</v>
      </c>
      <c r="P38" s="47">
        <v>40920</v>
      </c>
      <c r="Q38" s="33"/>
      <c r="R38" s="33" t="s">
        <v>124</v>
      </c>
      <c r="S38" s="35" t="s">
        <v>125</v>
      </c>
      <c r="T38" s="46">
        <v>44696</v>
      </c>
      <c r="U38" s="47">
        <v>40920</v>
      </c>
      <c r="V38" s="33"/>
      <c r="W38" s="34"/>
    </row>
    <row r="39" spans="1:23">
      <c r="A39" s="50"/>
      <c r="B39" s="33"/>
      <c r="C39" s="33" t="s">
        <v>126</v>
      </c>
      <c r="D39" s="35" t="s">
        <v>127</v>
      </c>
      <c r="E39" s="46">
        <v>72391</v>
      </c>
      <c r="F39" s="47">
        <v>40719</v>
      </c>
      <c r="G39" s="33"/>
      <c r="H39" s="33" t="s">
        <v>126</v>
      </c>
      <c r="I39" s="35" t="s">
        <v>127</v>
      </c>
      <c r="J39" s="46">
        <v>72391</v>
      </c>
      <c r="K39" s="47">
        <v>40719</v>
      </c>
      <c r="L39" s="33"/>
      <c r="M39" s="33" t="s">
        <v>126</v>
      </c>
      <c r="N39" s="35" t="s">
        <v>127</v>
      </c>
      <c r="O39" s="46">
        <v>72391</v>
      </c>
      <c r="P39" s="47">
        <v>40719</v>
      </c>
      <c r="Q39" s="33"/>
      <c r="R39" s="33" t="s">
        <v>126</v>
      </c>
      <c r="S39" s="35" t="s">
        <v>127</v>
      </c>
      <c r="T39" s="46">
        <v>72391</v>
      </c>
      <c r="U39" s="47">
        <v>40719</v>
      </c>
      <c r="V39" s="33"/>
      <c r="W39" s="34"/>
    </row>
    <row r="40" spans="1:23">
      <c r="A40" s="50"/>
      <c r="B40" s="33"/>
      <c r="C40" s="33" t="s">
        <v>128</v>
      </c>
      <c r="D40" s="35" t="s">
        <v>129</v>
      </c>
      <c r="E40" s="46">
        <v>17505</v>
      </c>
      <c r="F40" s="47">
        <v>40736</v>
      </c>
      <c r="G40" s="33"/>
      <c r="H40" s="33" t="s">
        <v>128</v>
      </c>
      <c r="I40" s="35" t="s">
        <v>129</v>
      </c>
      <c r="J40" s="46">
        <v>17505</v>
      </c>
      <c r="K40" s="47">
        <v>40736</v>
      </c>
      <c r="L40" s="33"/>
      <c r="M40" s="33" t="s">
        <v>128</v>
      </c>
      <c r="N40" s="35" t="s">
        <v>129</v>
      </c>
      <c r="O40" s="46">
        <v>17505</v>
      </c>
      <c r="P40" s="47">
        <v>40736</v>
      </c>
      <c r="Q40" s="33"/>
      <c r="R40" s="33" t="s">
        <v>128</v>
      </c>
      <c r="S40" s="35" t="s">
        <v>129</v>
      </c>
      <c r="T40" s="46">
        <v>17505</v>
      </c>
      <c r="U40" s="47">
        <v>40736</v>
      </c>
      <c r="V40" s="33"/>
      <c r="W40" s="34"/>
    </row>
    <row r="41" spans="1:23">
      <c r="A41" s="50"/>
      <c r="B41" s="33"/>
      <c r="C41" s="33" t="s">
        <v>130</v>
      </c>
      <c r="D41" s="35" t="s">
        <v>131</v>
      </c>
      <c r="E41" s="46">
        <v>10229</v>
      </c>
      <c r="F41" s="47">
        <v>41412</v>
      </c>
      <c r="G41" s="33"/>
      <c r="H41" s="33" t="s">
        <v>130</v>
      </c>
      <c r="I41" s="35" t="s">
        <v>131</v>
      </c>
      <c r="J41" s="46">
        <v>10229</v>
      </c>
      <c r="K41" s="47">
        <v>41412</v>
      </c>
      <c r="L41" s="33"/>
      <c r="M41" s="33" t="s">
        <v>130</v>
      </c>
      <c r="N41" s="35" t="s">
        <v>131</v>
      </c>
      <c r="O41" s="46">
        <v>10229</v>
      </c>
      <c r="P41" s="47">
        <v>41412</v>
      </c>
      <c r="Q41" s="33"/>
      <c r="R41" s="33" t="s">
        <v>130</v>
      </c>
      <c r="S41" s="35" t="s">
        <v>131</v>
      </c>
      <c r="T41" s="46">
        <v>10229</v>
      </c>
      <c r="U41" s="47">
        <v>41412</v>
      </c>
      <c r="V41" s="33"/>
      <c r="W41" s="34"/>
    </row>
    <row r="42" spans="1:23">
      <c r="A42" s="50"/>
      <c r="B42" s="33"/>
      <c r="C42" s="33" t="s">
        <v>132</v>
      </c>
      <c r="D42" s="35" t="s">
        <v>133</v>
      </c>
      <c r="E42" s="46">
        <v>66221</v>
      </c>
      <c r="F42" s="47">
        <v>41343</v>
      </c>
      <c r="G42" s="33"/>
      <c r="H42" s="33" t="s">
        <v>132</v>
      </c>
      <c r="I42" s="35" t="s">
        <v>133</v>
      </c>
      <c r="J42" s="46">
        <v>66221</v>
      </c>
      <c r="K42" s="47">
        <v>41343</v>
      </c>
      <c r="L42" s="33"/>
      <c r="M42" s="33" t="s">
        <v>132</v>
      </c>
      <c r="N42" s="35" t="s">
        <v>133</v>
      </c>
      <c r="O42" s="46">
        <v>66221</v>
      </c>
      <c r="P42" s="47">
        <v>41343</v>
      </c>
      <c r="Q42" s="33"/>
      <c r="R42" s="33" t="s">
        <v>132</v>
      </c>
      <c r="S42" s="35" t="s">
        <v>133</v>
      </c>
      <c r="T42" s="46">
        <v>66221</v>
      </c>
      <c r="U42" s="47">
        <v>41343</v>
      </c>
      <c r="V42" s="33"/>
      <c r="W42" s="34"/>
    </row>
    <row r="43" spans="1:23">
      <c r="A43" s="50"/>
      <c r="B43" s="33"/>
      <c r="C43" s="33" t="s">
        <v>134</v>
      </c>
      <c r="D43" s="35" t="s">
        <v>135</v>
      </c>
      <c r="E43" s="46">
        <v>53917</v>
      </c>
      <c r="F43" s="47">
        <v>41168</v>
      </c>
      <c r="G43" s="33"/>
      <c r="H43" s="33" t="s">
        <v>134</v>
      </c>
      <c r="I43" s="35" t="s">
        <v>135</v>
      </c>
      <c r="J43" s="46">
        <v>53917</v>
      </c>
      <c r="K43" s="47">
        <v>41168</v>
      </c>
      <c r="L43" s="33"/>
      <c r="M43" s="33" t="s">
        <v>134</v>
      </c>
      <c r="N43" s="35" t="s">
        <v>135</v>
      </c>
      <c r="O43" s="46">
        <v>53917</v>
      </c>
      <c r="P43" s="47">
        <v>41168</v>
      </c>
      <c r="Q43" s="33"/>
      <c r="R43" s="33" t="s">
        <v>134</v>
      </c>
      <c r="S43" s="35" t="s">
        <v>135</v>
      </c>
      <c r="T43" s="46">
        <v>53917</v>
      </c>
      <c r="U43" s="47">
        <v>41168</v>
      </c>
      <c r="V43" s="33"/>
      <c r="W43" s="34"/>
    </row>
    <row r="44" spans="1:23">
      <c r="A44" s="50"/>
      <c r="B44" s="33"/>
      <c r="C44" s="33" t="s">
        <v>136</v>
      </c>
      <c r="D44" s="35" t="s">
        <v>137</v>
      </c>
      <c r="E44" s="46">
        <v>40638</v>
      </c>
      <c r="F44" s="47">
        <v>40696</v>
      </c>
      <c r="G44" s="33"/>
      <c r="H44" s="33" t="s">
        <v>136</v>
      </c>
      <c r="I44" s="35" t="s">
        <v>137</v>
      </c>
      <c r="J44" s="46">
        <v>40638</v>
      </c>
      <c r="K44" s="47">
        <v>40696</v>
      </c>
      <c r="L44" s="33"/>
      <c r="M44" s="33" t="s">
        <v>136</v>
      </c>
      <c r="N44" s="35" t="s">
        <v>137</v>
      </c>
      <c r="O44" s="46">
        <v>40638</v>
      </c>
      <c r="P44" s="47">
        <v>40696</v>
      </c>
      <c r="Q44" s="33"/>
      <c r="R44" s="33" t="s">
        <v>136</v>
      </c>
      <c r="S44" s="35" t="s">
        <v>137</v>
      </c>
      <c r="T44" s="46">
        <v>40638</v>
      </c>
      <c r="U44" s="47">
        <v>40696</v>
      </c>
      <c r="V44" s="33"/>
      <c r="W44" s="34"/>
    </row>
    <row r="45" spans="1:23">
      <c r="A45" s="50"/>
      <c r="B45" s="33"/>
      <c r="C45" s="33" t="s">
        <v>138</v>
      </c>
      <c r="D45" s="35" t="s">
        <v>139</v>
      </c>
      <c r="E45" s="46">
        <v>36296</v>
      </c>
      <c r="F45" s="47">
        <v>41004</v>
      </c>
      <c r="G45" s="33"/>
      <c r="H45" s="33" t="s">
        <v>138</v>
      </c>
      <c r="I45" s="35" t="s">
        <v>139</v>
      </c>
      <c r="J45" s="46">
        <v>36296</v>
      </c>
      <c r="K45" s="47">
        <v>41004</v>
      </c>
      <c r="L45" s="33"/>
      <c r="M45" s="33" t="s">
        <v>138</v>
      </c>
      <c r="N45" s="35" t="s">
        <v>139</v>
      </c>
      <c r="O45" s="46">
        <v>36296</v>
      </c>
      <c r="P45" s="47">
        <v>41004</v>
      </c>
      <c r="Q45" s="33"/>
      <c r="R45" s="33" t="s">
        <v>138</v>
      </c>
      <c r="S45" s="35" t="s">
        <v>139</v>
      </c>
      <c r="T45" s="46">
        <v>36296</v>
      </c>
      <c r="U45" s="47">
        <v>41004</v>
      </c>
      <c r="V45" s="33"/>
      <c r="W45" s="34"/>
    </row>
    <row r="46" spans="1:23">
      <c r="A46" s="50"/>
      <c r="B46" s="33"/>
      <c r="C46" s="33" t="s">
        <v>140</v>
      </c>
      <c r="D46" s="35" t="s">
        <v>141</v>
      </c>
      <c r="E46" s="46">
        <v>4697</v>
      </c>
      <c r="F46" s="47">
        <v>40840</v>
      </c>
      <c r="G46" s="33"/>
      <c r="H46" s="33" t="s">
        <v>140</v>
      </c>
      <c r="I46" s="35" t="s">
        <v>141</v>
      </c>
      <c r="J46" s="46">
        <v>4697</v>
      </c>
      <c r="K46" s="47">
        <v>40840</v>
      </c>
      <c r="L46" s="33"/>
      <c r="M46" s="33" t="s">
        <v>140</v>
      </c>
      <c r="N46" s="35" t="s">
        <v>141</v>
      </c>
      <c r="O46" s="46">
        <v>4697</v>
      </c>
      <c r="P46" s="47">
        <v>40840</v>
      </c>
      <c r="Q46" s="33"/>
      <c r="R46" s="33" t="s">
        <v>140</v>
      </c>
      <c r="S46" s="35" t="s">
        <v>141</v>
      </c>
      <c r="T46" s="46">
        <v>4697</v>
      </c>
      <c r="U46" s="47">
        <v>40840</v>
      </c>
      <c r="V46" s="33"/>
      <c r="W46" s="34"/>
    </row>
    <row r="47" spans="1:23">
      <c r="A47" s="50"/>
      <c r="B47" s="33"/>
      <c r="C47" s="33" t="s">
        <v>142</v>
      </c>
      <c r="D47" s="35" t="s">
        <v>143</v>
      </c>
      <c r="E47" s="46">
        <v>35100</v>
      </c>
      <c r="F47" s="47">
        <v>41012</v>
      </c>
      <c r="G47" s="33"/>
      <c r="H47" s="33" t="s">
        <v>142</v>
      </c>
      <c r="I47" s="35" t="s">
        <v>143</v>
      </c>
      <c r="J47" s="46">
        <v>35100</v>
      </c>
      <c r="K47" s="47">
        <v>41012</v>
      </c>
      <c r="L47" s="33"/>
      <c r="M47" s="33" t="s">
        <v>142</v>
      </c>
      <c r="N47" s="35" t="s">
        <v>143</v>
      </c>
      <c r="O47" s="46">
        <v>35100</v>
      </c>
      <c r="P47" s="47">
        <v>41012</v>
      </c>
      <c r="Q47" s="33"/>
      <c r="R47" s="33" t="s">
        <v>142</v>
      </c>
      <c r="S47" s="35" t="s">
        <v>143</v>
      </c>
      <c r="T47" s="46">
        <v>35100</v>
      </c>
      <c r="U47" s="47">
        <v>41012</v>
      </c>
      <c r="V47" s="33"/>
      <c r="W47" s="34"/>
    </row>
    <row r="48" spans="1:23">
      <c r="A48" s="50"/>
      <c r="B48" s="33"/>
      <c r="C48" s="33" t="s">
        <v>144</v>
      </c>
      <c r="D48" s="35" t="s">
        <v>145</v>
      </c>
      <c r="E48" s="46">
        <v>76067</v>
      </c>
      <c r="F48" s="47">
        <v>40977</v>
      </c>
      <c r="G48" s="33"/>
      <c r="H48" s="33" t="s">
        <v>144</v>
      </c>
      <c r="I48" s="35" t="s">
        <v>145</v>
      </c>
      <c r="J48" s="46">
        <v>76067</v>
      </c>
      <c r="K48" s="47">
        <v>40977</v>
      </c>
      <c r="L48" s="33"/>
      <c r="M48" s="33" t="s">
        <v>144</v>
      </c>
      <c r="N48" s="35" t="s">
        <v>145</v>
      </c>
      <c r="O48" s="46">
        <v>76067</v>
      </c>
      <c r="P48" s="47">
        <v>40977</v>
      </c>
      <c r="Q48" s="33"/>
      <c r="R48" s="33" t="s">
        <v>144</v>
      </c>
      <c r="S48" s="35" t="s">
        <v>145</v>
      </c>
      <c r="T48" s="46">
        <v>76067</v>
      </c>
      <c r="U48" s="47">
        <v>40977</v>
      </c>
      <c r="V48" s="33"/>
      <c r="W48" s="34"/>
    </row>
    <row r="49" spans="1:23">
      <c r="A49" s="50"/>
      <c r="B49" s="33"/>
      <c r="C49" s="33" t="s">
        <v>146</v>
      </c>
      <c r="D49" s="35" t="s">
        <v>147</v>
      </c>
      <c r="E49" s="46">
        <v>15728</v>
      </c>
      <c r="F49" s="47">
        <v>40965</v>
      </c>
      <c r="G49" s="33"/>
      <c r="H49" s="33" t="s">
        <v>146</v>
      </c>
      <c r="I49" s="35" t="s">
        <v>147</v>
      </c>
      <c r="J49" s="46">
        <v>15728</v>
      </c>
      <c r="K49" s="47">
        <v>40965</v>
      </c>
      <c r="L49" s="33"/>
      <c r="M49" s="33" t="s">
        <v>146</v>
      </c>
      <c r="N49" s="35" t="s">
        <v>147</v>
      </c>
      <c r="O49" s="46">
        <v>15728</v>
      </c>
      <c r="P49" s="47">
        <v>40965</v>
      </c>
      <c r="Q49" s="33"/>
      <c r="R49" s="33" t="s">
        <v>146</v>
      </c>
      <c r="S49" s="35" t="s">
        <v>147</v>
      </c>
      <c r="T49" s="46">
        <v>15728</v>
      </c>
      <c r="U49" s="47">
        <v>40965</v>
      </c>
      <c r="V49" s="33"/>
      <c r="W49" s="34"/>
    </row>
    <row r="50" spans="1:23">
      <c r="B50" s="33"/>
      <c r="C50" s="33" t="s">
        <v>148</v>
      </c>
      <c r="D50" s="35" t="s">
        <v>149</v>
      </c>
      <c r="E50" s="46">
        <v>34301</v>
      </c>
      <c r="F50" s="47">
        <v>40752</v>
      </c>
      <c r="G50" s="33"/>
      <c r="H50" s="33" t="s">
        <v>148</v>
      </c>
      <c r="I50" s="35" t="s">
        <v>149</v>
      </c>
      <c r="J50" s="46">
        <v>34301</v>
      </c>
      <c r="K50" s="47">
        <v>40752</v>
      </c>
      <c r="L50" s="33"/>
      <c r="M50" s="33" t="s">
        <v>148</v>
      </c>
      <c r="N50" s="35" t="s">
        <v>149</v>
      </c>
      <c r="O50" s="46">
        <v>34301</v>
      </c>
      <c r="P50" s="47">
        <v>40752</v>
      </c>
      <c r="Q50" s="33"/>
      <c r="R50" s="33" t="s">
        <v>148</v>
      </c>
      <c r="S50" s="35" t="s">
        <v>149</v>
      </c>
      <c r="T50" s="46">
        <v>34301</v>
      </c>
      <c r="U50" s="47">
        <v>40752</v>
      </c>
      <c r="V50" s="33"/>
      <c r="W50" s="34"/>
    </row>
    <row r="51" spans="1:23">
      <c r="B51" s="33"/>
      <c r="C51" s="33" t="s">
        <v>150</v>
      </c>
      <c r="D51" s="35" t="s">
        <v>151</v>
      </c>
      <c r="E51" s="46">
        <v>73791</v>
      </c>
      <c r="F51" s="47">
        <v>40689</v>
      </c>
      <c r="G51" s="33"/>
      <c r="H51" s="33" t="s">
        <v>150</v>
      </c>
      <c r="I51" s="35" t="s">
        <v>151</v>
      </c>
      <c r="J51" s="46">
        <v>73791</v>
      </c>
      <c r="K51" s="47">
        <v>40689</v>
      </c>
      <c r="L51" s="33"/>
      <c r="M51" s="33" t="s">
        <v>150</v>
      </c>
      <c r="N51" s="35" t="s">
        <v>151</v>
      </c>
      <c r="O51" s="46">
        <v>73791</v>
      </c>
      <c r="P51" s="47">
        <v>40689</v>
      </c>
      <c r="Q51" s="33"/>
      <c r="R51" s="33" t="s">
        <v>150</v>
      </c>
      <c r="S51" s="35" t="s">
        <v>151</v>
      </c>
      <c r="T51" s="46">
        <v>73791</v>
      </c>
      <c r="U51" s="47">
        <v>40689</v>
      </c>
      <c r="V51" s="33"/>
      <c r="W51" s="34"/>
    </row>
    <row r="52" spans="1:23">
      <c r="B52" s="33"/>
      <c r="C52" s="33" t="s">
        <v>152</v>
      </c>
      <c r="D52" s="35" t="s">
        <v>153</v>
      </c>
      <c r="E52" s="46">
        <v>28325</v>
      </c>
      <c r="F52" s="47">
        <v>41096</v>
      </c>
      <c r="G52" s="33"/>
      <c r="H52" s="33" t="s">
        <v>152</v>
      </c>
      <c r="I52" s="35" t="s">
        <v>153</v>
      </c>
      <c r="J52" s="46">
        <v>28325</v>
      </c>
      <c r="K52" s="47">
        <v>41096</v>
      </c>
      <c r="L52" s="33"/>
      <c r="M52" s="33" t="s">
        <v>152</v>
      </c>
      <c r="N52" s="35" t="s">
        <v>153</v>
      </c>
      <c r="O52" s="46">
        <v>28325</v>
      </c>
      <c r="P52" s="47">
        <v>41096</v>
      </c>
      <c r="Q52" s="33"/>
      <c r="R52" s="33" t="s">
        <v>152</v>
      </c>
      <c r="S52" s="35" t="s">
        <v>153</v>
      </c>
      <c r="T52" s="46">
        <v>28325</v>
      </c>
      <c r="U52" s="47">
        <v>41096</v>
      </c>
      <c r="V52" s="33"/>
      <c r="W52" s="34"/>
    </row>
    <row r="53" spans="1:23">
      <c r="B53" s="33"/>
      <c r="C53" s="33" t="s">
        <v>154</v>
      </c>
      <c r="D53" s="35" t="s">
        <v>155</v>
      </c>
      <c r="E53" s="46">
        <v>70491</v>
      </c>
      <c r="F53" s="47">
        <v>40653</v>
      </c>
      <c r="G53" s="33"/>
      <c r="H53" s="33" t="s">
        <v>154</v>
      </c>
      <c r="I53" s="35" t="s">
        <v>155</v>
      </c>
      <c r="J53" s="46">
        <v>70491</v>
      </c>
      <c r="K53" s="47">
        <v>40653</v>
      </c>
      <c r="L53" s="33"/>
      <c r="M53" s="33" t="s">
        <v>154</v>
      </c>
      <c r="N53" s="35" t="s">
        <v>155</v>
      </c>
      <c r="O53" s="46">
        <v>70491</v>
      </c>
      <c r="P53" s="47">
        <v>40653</v>
      </c>
      <c r="Q53" s="33"/>
      <c r="R53" s="33" t="s">
        <v>154</v>
      </c>
      <c r="S53" s="35" t="s">
        <v>155</v>
      </c>
      <c r="T53" s="46">
        <v>70491</v>
      </c>
      <c r="U53" s="47">
        <v>40653</v>
      </c>
      <c r="V53" s="33"/>
      <c r="W53" s="34"/>
    </row>
    <row r="54" spans="1:23">
      <c r="B54" s="33"/>
      <c r="C54" s="33" t="s">
        <v>156</v>
      </c>
      <c r="D54" s="35" t="s">
        <v>157</v>
      </c>
      <c r="E54" s="46">
        <v>32146</v>
      </c>
      <c r="F54" s="47">
        <v>41339</v>
      </c>
      <c r="G54" s="33"/>
      <c r="H54" s="33" t="s">
        <v>156</v>
      </c>
      <c r="I54" s="35" t="s">
        <v>157</v>
      </c>
      <c r="J54" s="46">
        <v>32146</v>
      </c>
      <c r="K54" s="47">
        <v>41339</v>
      </c>
      <c r="L54" s="33"/>
      <c r="M54" s="33" t="s">
        <v>156</v>
      </c>
      <c r="N54" s="35" t="s">
        <v>157</v>
      </c>
      <c r="O54" s="46">
        <v>32146</v>
      </c>
      <c r="P54" s="47">
        <v>41339</v>
      </c>
      <c r="Q54" s="33"/>
      <c r="R54" s="33" t="s">
        <v>156</v>
      </c>
      <c r="S54" s="35" t="s">
        <v>157</v>
      </c>
      <c r="T54" s="46">
        <v>32146</v>
      </c>
      <c r="U54" s="47">
        <v>41339</v>
      </c>
      <c r="V54" s="33"/>
      <c r="W54" s="34"/>
    </row>
    <row r="55" spans="1:23">
      <c r="B55" s="33"/>
      <c r="C55" s="33" t="s">
        <v>158</v>
      </c>
      <c r="D55" s="35" t="s">
        <v>159</v>
      </c>
      <c r="E55" s="46">
        <v>23858</v>
      </c>
      <c r="F55" s="47">
        <v>40605</v>
      </c>
      <c r="G55" s="33"/>
      <c r="H55" s="33" t="s">
        <v>158</v>
      </c>
      <c r="I55" s="35" t="s">
        <v>159</v>
      </c>
      <c r="J55" s="46">
        <v>23858</v>
      </c>
      <c r="K55" s="47">
        <v>40605</v>
      </c>
      <c r="L55" s="33"/>
      <c r="M55" s="33" t="s">
        <v>158</v>
      </c>
      <c r="N55" s="35" t="s">
        <v>159</v>
      </c>
      <c r="O55" s="46">
        <v>23858</v>
      </c>
      <c r="P55" s="47">
        <v>40605</v>
      </c>
      <c r="Q55" s="33"/>
      <c r="R55" s="33" t="s">
        <v>158</v>
      </c>
      <c r="S55" s="35" t="s">
        <v>159</v>
      </c>
      <c r="T55" s="46">
        <v>23858</v>
      </c>
      <c r="U55" s="47">
        <v>40605</v>
      </c>
      <c r="V55" s="33"/>
      <c r="W55" s="34"/>
    </row>
    <row r="56" spans="1:23">
      <c r="B56" s="33"/>
      <c r="C56" s="33" t="s">
        <v>160</v>
      </c>
      <c r="D56" s="35" t="s">
        <v>161</v>
      </c>
      <c r="E56" s="46">
        <v>24224</v>
      </c>
      <c r="F56" s="47">
        <v>40566</v>
      </c>
      <c r="G56" s="33"/>
      <c r="H56" s="33" t="s">
        <v>160</v>
      </c>
      <c r="I56" s="35" t="s">
        <v>161</v>
      </c>
      <c r="J56" s="46">
        <v>24224</v>
      </c>
      <c r="K56" s="47">
        <v>40566</v>
      </c>
      <c r="L56" s="33"/>
      <c r="M56" s="33" t="s">
        <v>160</v>
      </c>
      <c r="N56" s="35" t="s">
        <v>161</v>
      </c>
      <c r="O56" s="46">
        <v>24224</v>
      </c>
      <c r="P56" s="47">
        <v>40566</v>
      </c>
      <c r="Q56" s="33"/>
      <c r="R56" s="33" t="s">
        <v>160</v>
      </c>
      <c r="S56" s="35" t="s">
        <v>161</v>
      </c>
      <c r="T56" s="46">
        <v>24224</v>
      </c>
      <c r="U56" s="47">
        <v>40566</v>
      </c>
      <c r="V56" s="33"/>
      <c r="W56" s="34"/>
    </row>
    <row r="57" spans="1:23">
      <c r="B57" s="33"/>
      <c r="C57" s="33" t="s">
        <v>162</v>
      </c>
      <c r="D57" s="35" t="s">
        <v>163</v>
      </c>
      <c r="E57" s="46">
        <v>79951</v>
      </c>
      <c r="F57" s="47">
        <v>41466</v>
      </c>
      <c r="G57" s="33"/>
      <c r="H57" s="33" t="s">
        <v>162</v>
      </c>
      <c r="I57" s="35" t="s">
        <v>163</v>
      </c>
      <c r="J57" s="46">
        <v>79951</v>
      </c>
      <c r="K57" s="47">
        <v>41466</v>
      </c>
      <c r="L57" s="33"/>
      <c r="M57" s="33" t="s">
        <v>162</v>
      </c>
      <c r="N57" s="35" t="s">
        <v>163</v>
      </c>
      <c r="O57" s="46">
        <v>79951</v>
      </c>
      <c r="P57" s="47">
        <v>41466</v>
      </c>
      <c r="Q57" s="33"/>
      <c r="R57" s="33" t="s">
        <v>162</v>
      </c>
      <c r="S57" s="35" t="s">
        <v>163</v>
      </c>
      <c r="T57" s="46">
        <v>79951</v>
      </c>
      <c r="U57" s="47">
        <v>41466</v>
      </c>
      <c r="V57" s="33"/>
      <c r="W57" s="34"/>
    </row>
    <row r="58" spans="1:23">
      <c r="B58" s="33"/>
      <c r="C58" s="33" t="s">
        <v>164</v>
      </c>
      <c r="D58" s="35" t="s">
        <v>165</v>
      </c>
      <c r="E58" s="46">
        <v>14273</v>
      </c>
      <c r="F58" s="47">
        <v>41018</v>
      </c>
      <c r="G58" s="33"/>
      <c r="H58" s="33" t="s">
        <v>164</v>
      </c>
      <c r="I58" s="35" t="s">
        <v>165</v>
      </c>
      <c r="J58" s="46">
        <v>14273</v>
      </c>
      <c r="K58" s="47">
        <v>41018</v>
      </c>
      <c r="L58" s="33"/>
      <c r="M58" s="33" t="s">
        <v>164</v>
      </c>
      <c r="N58" s="35" t="s">
        <v>165</v>
      </c>
      <c r="O58" s="46">
        <v>14273</v>
      </c>
      <c r="P58" s="47">
        <v>41018</v>
      </c>
      <c r="Q58" s="33"/>
      <c r="R58" s="33" t="s">
        <v>164</v>
      </c>
      <c r="S58" s="35" t="s">
        <v>165</v>
      </c>
      <c r="T58" s="46">
        <v>14273</v>
      </c>
      <c r="U58" s="47">
        <v>41018</v>
      </c>
      <c r="V58" s="33"/>
      <c r="W58" s="34"/>
    </row>
    <row r="59" spans="1:23">
      <c r="B59" s="33"/>
      <c r="C59" s="33" t="s">
        <v>166</v>
      </c>
      <c r="D59" s="35" t="s">
        <v>167</v>
      </c>
      <c r="E59" s="46">
        <v>21026</v>
      </c>
      <c r="F59" s="47">
        <v>40977</v>
      </c>
      <c r="G59" s="33"/>
      <c r="H59" s="33" t="s">
        <v>166</v>
      </c>
      <c r="I59" s="35" t="s">
        <v>167</v>
      </c>
      <c r="J59" s="46">
        <v>21026</v>
      </c>
      <c r="K59" s="47">
        <v>40977</v>
      </c>
      <c r="L59" s="33"/>
      <c r="M59" s="33" t="s">
        <v>166</v>
      </c>
      <c r="N59" s="35" t="s">
        <v>167</v>
      </c>
      <c r="O59" s="46">
        <v>21026</v>
      </c>
      <c r="P59" s="47">
        <v>40977</v>
      </c>
      <c r="Q59" s="33"/>
      <c r="R59" s="33" t="s">
        <v>166</v>
      </c>
      <c r="S59" s="35" t="s">
        <v>167</v>
      </c>
      <c r="T59" s="46">
        <v>21026</v>
      </c>
      <c r="U59" s="47">
        <v>40977</v>
      </c>
      <c r="V59" s="33"/>
      <c r="W59" s="34"/>
    </row>
    <row r="60" spans="1:23">
      <c r="B60" s="33"/>
      <c r="C60" s="33" t="s">
        <v>168</v>
      </c>
      <c r="D60" s="35" t="s">
        <v>169</v>
      </c>
      <c r="E60" s="46">
        <v>10045</v>
      </c>
      <c r="F60" s="47">
        <v>41109</v>
      </c>
      <c r="G60" s="33"/>
      <c r="H60" s="33" t="s">
        <v>168</v>
      </c>
      <c r="I60" s="35" t="s">
        <v>169</v>
      </c>
      <c r="J60" s="46">
        <v>10045</v>
      </c>
      <c r="K60" s="47">
        <v>41109</v>
      </c>
      <c r="L60" s="33"/>
      <c r="M60" s="33" t="s">
        <v>168</v>
      </c>
      <c r="N60" s="35" t="s">
        <v>169</v>
      </c>
      <c r="O60" s="46">
        <v>10045</v>
      </c>
      <c r="P60" s="47">
        <v>41109</v>
      </c>
      <c r="Q60" s="33"/>
      <c r="R60" s="33" t="s">
        <v>168</v>
      </c>
      <c r="S60" s="35" t="s">
        <v>169</v>
      </c>
      <c r="T60" s="46">
        <v>10045</v>
      </c>
      <c r="U60" s="47">
        <v>41109</v>
      </c>
      <c r="V60" s="33"/>
      <c r="W60" s="34"/>
    </row>
    <row r="61" spans="1:23">
      <c r="B61" s="33"/>
      <c r="C61" s="33" t="s">
        <v>170</v>
      </c>
      <c r="D61" s="35" t="s">
        <v>171</v>
      </c>
      <c r="E61" s="46">
        <v>13177</v>
      </c>
      <c r="F61" s="47">
        <v>41097</v>
      </c>
      <c r="G61" s="33"/>
      <c r="H61" s="33" t="s">
        <v>170</v>
      </c>
      <c r="I61" s="35" t="s">
        <v>171</v>
      </c>
      <c r="J61" s="46">
        <v>13177</v>
      </c>
      <c r="K61" s="47">
        <v>41097</v>
      </c>
      <c r="L61" s="33"/>
      <c r="M61" s="33" t="s">
        <v>170</v>
      </c>
      <c r="N61" s="35" t="s">
        <v>171</v>
      </c>
      <c r="O61" s="46">
        <v>13177</v>
      </c>
      <c r="P61" s="47">
        <v>41097</v>
      </c>
      <c r="Q61" s="33"/>
      <c r="R61" s="33" t="s">
        <v>170</v>
      </c>
      <c r="S61" s="35" t="s">
        <v>171</v>
      </c>
      <c r="T61" s="46">
        <v>13177</v>
      </c>
      <c r="U61" s="47">
        <v>41097</v>
      </c>
      <c r="V61" s="33"/>
      <c r="W61" s="34"/>
    </row>
    <row r="62" spans="1:23">
      <c r="B62" s="33"/>
      <c r="C62" s="33" t="s">
        <v>172</v>
      </c>
      <c r="D62" s="35" t="s">
        <v>173</v>
      </c>
      <c r="E62" s="46">
        <v>13030</v>
      </c>
      <c r="F62" s="47">
        <v>41454</v>
      </c>
      <c r="G62" s="33"/>
      <c r="H62" s="33" t="s">
        <v>172</v>
      </c>
      <c r="I62" s="35" t="s">
        <v>173</v>
      </c>
      <c r="J62" s="46">
        <v>13030</v>
      </c>
      <c r="K62" s="47">
        <v>41454</v>
      </c>
      <c r="L62" s="33"/>
      <c r="M62" s="33" t="s">
        <v>172</v>
      </c>
      <c r="N62" s="35" t="s">
        <v>173</v>
      </c>
      <c r="O62" s="46">
        <v>13030</v>
      </c>
      <c r="P62" s="47">
        <v>41454</v>
      </c>
      <c r="Q62" s="33"/>
      <c r="R62" s="33" t="s">
        <v>172</v>
      </c>
      <c r="S62" s="35" t="s">
        <v>173</v>
      </c>
      <c r="T62" s="46">
        <v>13030</v>
      </c>
      <c r="U62" s="47">
        <v>41454</v>
      </c>
      <c r="V62" s="33"/>
      <c r="W62" s="34"/>
    </row>
    <row r="63" spans="1:23">
      <c r="B63" s="33"/>
      <c r="C63" s="33" t="s">
        <v>174</v>
      </c>
      <c r="D63" s="35" t="s">
        <v>175</v>
      </c>
      <c r="E63" s="46">
        <v>72940</v>
      </c>
      <c r="F63" s="47">
        <v>40878</v>
      </c>
      <c r="G63" s="33"/>
      <c r="H63" s="33" t="s">
        <v>174</v>
      </c>
      <c r="I63" s="35" t="s">
        <v>175</v>
      </c>
      <c r="J63" s="46">
        <v>72940</v>
      </c>
      <c r="K63" s="47">
        <v>40878</v>
      </c>
      <c r="L63" s="33"/>
      <c r="M63" s="33" t="s">
        <v>174</v>
      </c>
      <c r="N63" s="35" t="s">
        <v>175</v>
      </c>
      <c r="O63" s="46">
        <v>72940</v>
      </c>
      <c r="P63" s="47">
        <v>40878</v>
      </c>
      <c r="Q63" s="33"/>
      <c r="R63" s="33" t="s">
        <v>174</v>
      </c>
      <c r="S63" s="35" t="s">
        <v>175</v>
      </c>
      <c r="T63" s="46">
        <v>72940</v>
      </c>
      <c r="U63" s="47">
        <v>40878</v>
      </c>
      <c r="V63" s="33"/>
      <c r="W63" s="34"/>
    </row>
    <row r="64" spans="1:23">
      <c r="B64" s="33"/>
      <c r="C64" s="33" t="s">
        <v>176</v>
      </c>
      <c r="D64" s="35" t="s">
        <v>177</v>
      </c>
      <c r="E64" s="46">
        <v>60594</v>
      </c>
      <c r="F64" s="47">
        <v>41399</v>
      </c>
      <c r="G64" s="33"/>
      <c r="H64" s="33" t="s">
        <v>176</v>
      </c>
      <c r="I64" s="35" t="s">
        <v>177</v>
      </c>
      <c r="J64" s="46">
        <v>60594</v>
      </c>
      <c r="K64" s="47">
        <v>41399</v>
      </c>
      <c r="L64" s="33"/>
      <c r="M64" s="33" t="s">
        <v>176</v>
      </c>
      <c r="N64" s="35" t="s">
        <v>177</v>
      </c>
      <c r="O64" s="46">
        <v>60594</v>
      </c>
      <c r="P64" s="47">
        <v>41399</v>
      </c>
      <c r="Q64" s="33"/>
      <c r="R64" s="33" t="s">
        <v>176</v>
      </c>
      <c r="S64" s="35" t="s">
        <v>177</v>
      </c>
      <c r="T64" s="46">
        <v>60594</v>
      </c>
      <c r="U64" s="47">
        <v>41399</v>
      </c>
      <c r="V64" s="33"/>
      <c r="W64" s="34"/>
    </row>
    <row r="65" spans="1:23">
      <c r="B65" s="33"/>
      <c r="C65" s="33" t="s">
        <v>178</v>
      </c>
      <c r="D65" s="35" t="s">
        <v>179</v>
      </c>
      <c r="E65" s="46">
        <v>14066</v>
      </c>
      <c r="F65" s="47">
        <v>41092</v>
      </c>
      <c r="G65" s="33"/>
      <c r="H65" s="33" t="s">
        <v>178</v>
      </c>
      <c r="I65" s="35" t="s">
        <v>179</v>
      </c>
      <c r="J65" s="46">
        <v>14066</v>
      </c>
      <c r="K65" s="47">
        <v>41092</v>
      </c>
      <c r="L65" s="33"/>
      <c r="M65" s="33" t="s">
        <v>178</v>
      </c>
      <c r="N65" s="35" t="s">
        <v>179</v>
      </c>
      <c r="O65" s="46">
        <v>14066</v>
      </c>
      <c r="P65" s="47">
        <v>41092</v>
      </c>
      <c r="Q65" s="33"/>
      <c r="R65" s="33" t="s">
        <v>178</v>
      </c>
      <c r="S65" s="35" t="s">
        <v>179</v>
      </c>
      <c r="T65" s="46">
        <v>14066</v>
      </c>
      <c r="U65" s="47">
        <v>41092</v>
      </c>
      <c r="V65" s="33"/>
      <c r="W65" s="34"/>
    </row>
    <row r="66" spans="1:23">
      <c r="B66" s="33"/>
      <c r="C66" s="33" t="s">
        <v>180</v>
      </c>
      <c r="D66" s="35" t="s">
        <v>181</v>
      </c>
      <c r="E66" s="46">
        <v>43888</v>
      </c>
      <c r="F66" s="47">
        <v>41000</v>
      </c>
      <c r="G66" s="33"/>
      <c r="H66" s="33" t="s">
        <v>180</v>
      </c>
      <c r="I66" s="35" t="s">
        <v>181</v>
      </c>
      <c r="J66" s="46">
        <v>43888</v>
      </c>
      <c r="K66" s="47">
        <v>41000</v>
      </c>
      <c r="L66" s="33"/>
      <c r="M66" s="33" t="s">
        <v>180</v>
      </c>
      <c r="N66" s="35" t="s">
        <v>181</v>
      </c>
      <c r="O66" s="46">
        <v>43888</v>
      </c>
      <c r="P66" s="47">
        <v>41000</v>
      </c>
      <c r="Q66" s="33"/>
      <c r="R66" s="33" t="s">
        <v>180</v>
      </c>
      <c r="S66" s="35" t="s">
        <v>181</v>
      </c>
      <c r="T66" s="46">
        <v>43888</v>
      </c>
      <c r="U66" s="47">
        <v>41000</v>
      </c>
      <c r="V66" s="33"/>
      <c r="W66" s="34"/>
    </row>
    <row r="67" spans="1:23">
      <c r="B67" s="33"/>
      <c r="C67" s="33" t="s">
        <v>182</v>
      </c>
      <c r="D67" s="35" t="s">
        <v>183</v>
      </c>
      <c r="E67" s="46">
        <v>27369</v>
      </c>
      <c r="F67" s="47">
        <v>41395</v>
      </c>
      <c r="G67" s="33"/>
      <c r="H67" s="33" t="s">
        <v>182</v>
      </c>
      <c r="I67" s="35" t="s">
        <v>183</v>
      </c>
      <c r="J67" s="46">
        <v>27369</v>
      </c>
      <c r="K67" s="47">
        <v>41395</v>
      </c>
      <c r="L67" s="33"/>
      <c r="M67" s="33" t="s">
        <v>182</v>
      </c>
      <c r="N67" s="35" t="s">
        <v>183</v>
      </c>
      <c r="O67" s="46">
        <v>27369</v>
      </c>
      <c r="P67" s="47">
        <v>41395</v>
      </c>
      <c r="Q67" s="33"/>
      <c r="R67" s="33" t="s">
        <v>182</v>
      </c>
      <c r="S67" s="35" t="s">
        <v>183</v>
      </c>
      <c r="T67" s="46">
        <v>27369</v>
      </c>
      <c r="U67" s="47">
        <v>41395</v>
      </c>
      <c r="V67" s="33"/>
      <c r="W67" s="34"/>
    </row>
    <row r="68" spans="1:23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s="33" customFormat="1">
      <c r="A69" s="20"/>
    </row>
    <row r="72" spans="1:23">
      <c r="W72" s="34"/>
    </row>
    <row r="73" spans="1:23">
      <c r="A73" s="50"/>
    </row>
  </sheetData>
  <pageMargins left="0.75" right="0.75" top="1" bottom="1" header="0.5" footer="0.5"/>
  <pageSetup paperSize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XEU73"/>
  <sheetViews>
    <sheetView showGridLines="0" zoomScale="110" zoomScaleNormal="110" workbookViewId="0">
      <selection activeCell="F40" sqref="F40"/>
    </sheetView>
  </sheetViews>
  <sheetFormatPr baseColWidth="10" defaultColWidth="8.83203125" defaultRowHeight="15"/>
  <cols>
    <col min="1" max="1" width="2.6640625" style="15" customWidth="1"/>
    <col min="2" max="2" width="2" style="10" customWidth="1"/>
    <col min="3" max="3" width="17.33203125" style="11" customWidth="1"/>
    <col min="4" max="8" width="9.1640625" style="10" customWidth="1"/>
    <col min="9" max="16384" width="8.83203125" style="10"/>
  </cols>
  <sheetData>
    <row r="2" spans="1:8" s="6" customFormat="1" ht="20">
      <c r="A2" s="14"/>
      <c r="B2" s="3"/>
      <c r="C2" s="3"/>
      <c r="D2" s="3"/>
      <c r="E2" s="4"/>
      <c r="F2" s="5"/>
      <c r="G2" s="5"/>
      <c r="H2" s="5"/>
    </row>
    <row r="3" spans="1:8" s="6" customFormat="1" ht="16">
      <c r="A3" s="14"/>
      <c r="B3" s="7"/>
      <c r="C3" s="7"/>
      <c r="D3" s="7"/>
      <c r="E3" s="8"/>
      <c r="F3" s="1"/>
      <c r="G3" s="1"/>
      <c r="H3" s="1"/>
    </row>
    <row r="4" spans="1:8" s="9" customFormat="1">
      <c r="A4" s="14"/>
      <c r="B4" s="49"/>
      <c r="C4" s="14"/>
      <c r="D4" s="14"/>
      <c r="E4" s="14"/>
      <c r="F4" s="14"/>
      <c r="G4" s="14"/>
      <c r="H4" s="14"/>
    </row>
    <row r="5" spans="1:8" s="6" customFormat="1">
      <c r="A5" s="15"/>
      <c r="B5" s="15"/>
      <c r="C5" s="15"/>
      <c r="D5" s="15"/>
      <c r="E5" s="15"/>
      <c r="F5" s="15"/>
      <c r="G5" s="15"/>
      <c r="H5" s="15"/>
    </row>
    <row r="6" spans="1:8" s="6" customFormat="1">
      <c r="A6" s="14"/>
      <c r="B6" s="15"/>
      <c r="C6" s="16" t="s">
        <v>3</v>
      </c>
      <c r="D6" s="15"/>
      <c r="E6" s="15"/>
      <c r="F6" s="15"/>
      <c r="G6" s="15"/>
      <c r="H6" s="15"/>
    </row>
    <row r="7" spans="1:8" s="6" customFormat="1">
      <c r="A7" s="14"/>
      <c r="B7" s="15"/>
      <c r="C7" s="16"/>
      <c r="D7" s="15"/>
      <c r="E7" s="15"/>
      <c r="F7" s="15"/>
      <c r="G7" s="15"/>
      <c r="H7" s="15"/>
    </row>
    <row r="8" spans="1:8">
      <c r="A8" s="14"/>
      <c r="B8" s="15"/>
      <c r="C8" s="16"/>
      <c r="D8" s="17">
        <v>2010</v>
      </c>
      <c r="E8" s="17">
        <v>2011</v>
      </c>
      <c r="F8" s="17">
        <v>2012</v>
      </c>
      <c r="G8" s="17">
        <v>2013</v>
      </c>
      <c r="H8" s="17">
        <v>2014</v>
      </c>
    </row>
    <row r="9" spans="1:8">
      <c r="A9" s="14"/>
      <c r="B9" s="15"/>
      <c r="C9" s="18" t="s">
        <v>4</v>
      </c>
      <c r="D9" s="19">
        <v>41804</v>
      </c>
      <c r="E9" s="19">
        <v>90939</v>
      </c>
      <c r="F9" s="19">
        <v>9982</v>
      </c>
      <c r="G9" s="19">
        <v>47452</v>
      </c>
      <c r="H9" s="19">
        <v>87109</v>
      </c>
    </row>
    <row r="10" spans="1:8">
      <c r="A10" s="14"/>
      <c r="B10" s="15"/>
      <c r="C10" s="18" t="s">
        <v>5</v>
      </c>
      <c r="D10" s="19">
        <v>2355</v>
      </c>
      <c r="E10" s="19">
        <v>81528</v>
      </c>
      <c r="F10" s="19">
        <v>49150</v>
      </c>
      <c r="G10" s="19">
        <v>40853</v>
      </c>
      <c r="H10" s="19">
        <v>15976</v>
      </c>
    </row>
    <row r="11" spans="1:8">
      <c r="A11" s="14"/>
      <c r="B11" s="15"/>
      <c r="C11" s="18" t="s">
        <v>6</v>
      </c>
      <c r="D11" s="19">
        <v>68553</v>
      </c>
      <c r="E11" s="19">
        <v>3092</v>
      </c>
      <c r="F11" s="19">
        <v>4401</v>
      </c>
      <c r="G11" s="19">
        <v>2891</v>
      </c>
      <c r="H11" s="19">
        <v>6530</v>
      </c>
    </row>
    <row r="12" spans="1:8">
      <c r="A12" s="14"/>
      <c r="B12" s="15"/>
      <c r="C12" s="18" t="s">
        <v>7</v>
      </c>
      <c r="D12" s="19">
        <v>58387</v>
      </c>
      <c r="E12" s="19">
        <v>84584</v>
      </c>
      <c r="F12" s="19">
        <v>6716</v>
      </c>
      <c r="G12" s="19">
        <v>62540</v>
      </c>
      <c r="H12" s="19">
        <v>49131</v>
      </c>
    </row>
    <row r="13" spans="1:8">
      <c r="A13" s="14"/>
      <c r="B13" s="15"/>
      <c r="C13" s="18" t="s">
        <v>8</v>
      </c>
      <c r="D13" s="19">
        <v>28124</v>
      </c>
      <c r="E13" s="19">
        <v>33398</v>
      </c>
      <c r="F13" s="19">
        <v>59399</v>
      </c>
      <c r="G13" s="19">
        <v>33946</v>
      </c>
      <c r="H13" s="19">
        <v>39512</v>
      </c>
    </row>
    <row r="14" spans="1:8">
      <c r="A14" s="14"/>
      <c r="B14" s="15"/>
      <c r="C14" s="18" t="s">
        <v>9</v>
      </c>
      <c r="D14" s="19">
        <v>25911</v>
      </c>
      <c r="E14" s="19">
        <v>7313</v>
      </c>
      <c r="F14" s="19">
        <v>20303</v>
      </c>
      <c r="G14" s="19">
        <v>61920</v>
      </c>
      <c r="H14" s="19">
        <v>15990</v>
      </c>
    </row>
    <row r="15" spans="1:8">
      <c r="A15" s="14"/>
      <c r="B15" s="15"/>
      <c r="C15" s="18" t="s">
        <v>10</v>
      </c>
      <c r="D15" s="19">
        <v>9893</v>
      </c>
      <c r="E15" s="19">
        <v>28860</v>
      </c>
      <c r="F15" s="19">
        <v>53654</v>
      </c>
      <c r="G15" s="19">
        <v>34244</v>
      </c>
      <c r="H15" s="19">
        <v>50667</v>
      </c>
    </row>
    <row r="16" spans="1:8">
      <c r="A16" s="14"/>
      <c r="B16" s="15"/>
      <c r="C16" s="18" t="s">
        <v>11</v>
      </c>
      <c r="D16" s="19">
        <v>91005</v>
      </c>
      <c r="E16" s="19">
        <v>26556</v>
      </c>
      <c r="F16" s="19">
        <v>63395</v>
      </c>
      <c r="G16" s="19">
        <v>20190</v>
      </c>
      <c r="H16" s="19">
        <v>59694</v>
      </c>
    </row>
    <row r="17" spans="1:8">
      <c r="A17" s="14"/>
      <c r="B17" s="15"/>
      <c r="C17" s="18" t="s">
        <v>12</v>
      </c>
      <c r="D17" s="19">
        <v>52675</v>
      </c>
      <c r="E17" s="19">
        <v>18736</v>
      </c>
      <c r="F17" s="19">
        <v>93614</v>
      </c>
      <c r="G17" s="19">
        <v>55313</v>
      </c>
      <c r="H17" s="19">
        <v>29707</v>
      </c>
    </row>
    <row r="18" spans="1:8">
      <c r="A18" s="14"/>
      <c r="B18" s="15"/>
      <c r="C18" s="18" t="s">
        <v>13</v>
      </c>
      <c r="D18" s="19">
        <v>47942</v>
      </c>
      <c r="E18" s="19">
        <v>17995</v>
      </c>
      <c r="F18" s="19">
        <v>81376</v>
      </c>
      <c r="G18" s="19">
        <v>47719</v>
      </c>
      <c r="H18" s="19">
        <v>38548</v>
      </c>
    </row>
    <row r="19" spans="1:8">
      <c r="A19" s="14"/>
      <c r="B19" s="15"/>
      <c r="C19" s="18" t="s">
        <v>14</v>
      </c>
      <c r="D19" s="19">
        <v>84122</v>
      </c>
      <c r="E19" s="19">
        <v>36836</v>
      </c>
      <c r="F19" s="19">
        <v>40186</v>
      </c>
      <c r="G19" s="19">
        <v>47160</v>
      </c>
      <c r="H19" s="19">
        <v>63829</v>
      </c>
    </row>
    <row r="20" spans="1:8">
      <c r="A20" s="14"/>
      <c r="B20" s="15"/>
      <c r="C20" s="18" t="s">
        <v>15</v>
      </c>
      <c r="D20" s="19">
        <v>66715</v>
      </c>
      <c r="E20" s="19">
        <v>77142</v>
      </c>
      <c r="F20" s="19">
        <v>51051</v>
      </c>
      <c r="G20" s="19">
        <v>35322</v>
      </c>
      <c r="H20" s="19">
        <v>48913</v>
      </c>
    </row>
    <row r="21" spans="1:8">
      <c r="A21" s="14"/>
      <c r="B21" s="15"/>
      <c r="C21" s="18" t="s">
        <v>16</v>
      </c>
      <c r="D21" s="19">
        <v>78741</v>
      </c>
      <c r="E21" s="19">
        <v>46164</v>
      </c>
      <c r="F21" s="19">
        <v>66653</v>
      </c>
      <c r="G21" s="19">
        <v>82664</v>
      </c>
      <c r="H21" s="19">
        <v>27451</v>
      </c>
    </row>
    <row r="22" spans="1:8">
      <c r="A22" s="14"/>
      <c r="B22" s="15"/>
      <c r="C22" s="18" t="s">
        <v>17</v>
      </c>
      <c r="D22" s="19">
        <v>4471</v>
      </c>
      <c r="E22" s="19">
        <v>8823</v>
      </c>
      <c r="F22" s="19">
        <v>2213</v>
      </c>
      <c r="G22" s="19">
        <v>32424</v>
      </c>
      <c r="H22" s="19">
        <v>36606</v>
      </c>
    </row>
    <row r="23" spans="1:8">
      <c r="A23" s="14"/>
      <c r="B23" s="15"/>
      <c r="C23" s="18" t="s">
        <v>18</v>
      </c>
      <c r="D23" s="19">
        <v>80924</v>
      </c>
      <c r="E23" s="19">
        <v>75263</v>
      </c>
      <c r="F23" s="19">
        <v>41671</v>
      </c>
      <c r="G23" s="19">
        <v>71433</v>
      </c>
      <c r="H23" s="19">
        <v>81014</v>
      </c>
    </row>
    <row r="24" spans="1:8">
      <c r="A24" s="14"/>
      <c r="B24" s="15"/>
      <c r="C24" s="18" t="s">
        <v>19</v>
      </c>
      <c r="D24" s="19">
        <v>42370</v>
      </c>
      <c r="E24" s="19">
        <v>51229</v>
      </c>
      <c r="F24" s="19">
        <v>95520</v>
      </c>
      <c r="G24" s="19">
        <v>6556</v>
      </c>
      <c r="H24" s="19">
        <v>50905</v>
      </c>
    </row>
    <row r="25" spans="1:8">
      <c r="A25" s="14"/>
      <c r="B25" s="15"/>
      <c r="C25" s="18" t="s">
        <v>20</v>
      </c>
      <c r="D25" s="19">
        <v>57111</v>
      </c>
      <c r="E25" s="19">
        <v>24813</v>
      </c>
      <c r="F25" s="19">
        <v>18727</v>
      </c>
      <c r="G25" s="19">
        <v>43592</v>
      </c>
      <c r="H25" s="19">
        <v>28972</v>
      </c>
    </row>
    <row r="26" spans="1:8">
      <c r="A26" s="14"/>
      <c r="B26" s="11"/>
    </row>
    <row r="27" spans="1:8">
      <c r="A27" s="14"/>
      <c r="B27" s="11"/>
    </row>
    <row r="28" spans="1:8" s="11" customFormat="1">
      <c r="A28" s="14"/>
    </row>
    <row r="29" spans="1:8" s="11" customFormat="1">
      <c r="A29" s="14"/>
    </row>
    <row r="30" spans="1:8">
      <c r="A30" s="14"/>
      <c r="B30" s="11"/>
    </row>
    <row r="31" spans="1:8">
      <c r="A31" s="14"/>
      <c r="B31" s="11"/>
    </row>
    <row r="32" spans="1:8">
      <c r="A32" s="14"/>
      <c r="B32" s="11"/>
    </row>
    <row r="33" spans="1:3 16375:16375">
      <c r="A33" s="14"/>
      <c r="B33" s="11"/>
      <c r="C33" s="10"/>
    </row>
    <row r="34" spans="1:3 16375:16375">
      <c r="A34" s="14"/>
      <c r="B34" s="11"/>
      <c r="C34" s="10"/>
    </row>
    <row r="35" spans="1:3 16375:16375">
      <c r="A35" s="14"/>
      <c r="B35" s="11"/>
      <c r="C35" s="10"/>
      <c r="XEU35" s="13"/>
    </row>
    <row r="36" spans="1:3 16375:16375">
      <c r="A36" s="14"/>
      <c r="B36" s="11"/>
      <c r="C36" s="10"/>
    </row>
    <row r="37" spans="1:3 16375:16375">
      <c r="B37" s="11"/>
      <c r="C37" s="10"/>
    </row>
    <row r="38" spans="1:3 16375:16375">
      <c r="A38" s="14"/>
      <c r="B38" s="11"/>
      <c r="C38" s="10"/>
    </row>
    <row r="39" spans="1:3 16375:16375">
      <c r="A39" s="14"/>
      <c r="B39" s="11"/>
      <c r="C39" s="10"/>
    </row>
    <row r="40" spans="1:3 16375:16375">
      <c r="A40" s="14"/>
      <c r="B40" s="11"/>
      <c r="C40" s="10"/>
    </row>
    <row r="41" spans="1:3 16375:16375">
      <c r="A41" s="14"/>
      <c r="B41" s="11"/>
      <c r="C41" s="10"/>
    </row>
    <row r="42" spans="1:3 16375:16375">
      <c r="A42" s="14"/>
      <c r="B42" s="11"/>
      <c r="C42" s="10"/>
    </row>
    <row r="43" spans="1:3 16375:16375">
      <c r="A43" s="14"/>
      <c r="B43" s="11"/>
      <c r="C43" s="10"/>
    </row>
    <row r="44" spans="1:3 16375:16375">
      <c r="A44" s="14"/>
      <c r="B44" s="11"/>
      <c r="C44" s="10"/>
    </row>
    <row r="45" spans="1:3 16375:16375">
      <c r="A45" s="14"/>
      <c r="B45" s="11"/>
      <c r="C45" s="10"/>
    </row>
    <row r="46" spans="1:3 16375:16375">
      <c r="A46" s="14"/>
      <c r="B46" s="11"/>
      <c r="C46" s="10"/>
    </row>
    <row r="47" spans="1:3 16375:16375">
      <c r="A47" s="14"/>
      <c r="B47" s="11"/>
      <c r="C47" s="10"/>
    </row>
    <row r="48" spans="1:3 16375:16375">
      <c r="A48" s="14"/>
      <c r="B48" s="11"/>
      <c r="C48" s="10"/>
    </row>
    <row r="49" spans="1:3">
      <c r="A49" s="14"/>
      <c r="B49" s="11"/>
      <c r="C49" s="10"/>
    </row>
    <row r="50" spans="1:3">
      <c r="B50" s="11"/>
      <c r="C50" s="10"/>
    </row>
    <row r="51" spans="1:3">
      <c r="B51" s="11"/>
      <c r="C51" s="10"/>
    </row>
    <row r="52" spans="1:3">
      <c r="B52" s="11"/>
      <c r="C52" s="10"/>
    </row>
    <row r="53" spans="1:3">
      <c r="B53" s="11"/>
      <c r="C53" s="10"/>
    </row>
    <row r="54" spans="1:3">
      <c r="B54" s="11"/>
      <c r="C54" s="10"/>
    </row>
    <row r="55" spans="1:3">
      <c r="B55" s="11"/>
      <c r="C55" s="10"/>
    </row>
    <row r="56" spans="1:3">
      <c r="B56" s="11"/>
      <c r="C56" s="10"/>
    </row>
    <row r="57" spans="1:3">
      <c r="B57" s="11"/>
      <c r="C57" s="10"/>
    </row>
    <row r="58" spans="1:3">
      <c r="B58" s="11"/>
      <c r="C58" s="10"/>
    </row>
    <row r="59" spans="1:3">
      <c r="B59" s="11"/>
      <c r="C59" s="10"/>
    </row>
    <row r="60" spans="1:3">
      <c r="B60" s="11"/>
      <c r="C60" s="10"/>
    </row>
    <row r="61" spans="1:3">
      <c r="B61" s="11"/>
      <c r="C61" s="10"/>
    </row>
    <row r="62" spans="1:3">
      <c r="B62" s="11"/>
      <c r="C62" s="10"/>
    </row>
    <row r="63" spans="1:3">
      <c r="B63" s="11"/>
      <c r="C63" s="10"/>
    </row>
    <row r="64" spans="1:3">
      <c r="B64" s="11"/>
      <c r="C64" s="10"/>
    </row>
    <row r="65" spans="1:2" s="10" customFormat="1">
      <c r="A65" s="15"/>
      <c r="B65" s="11"/>
    </row>
    <row r="66" spans="1:2" s="10" customFormat="1">
      <c r="A66" s="15"/>
      <c r="B66" s="11"/>
    </row>
    <row r="67" spans="1:2" s="10" customFormat="1">
      <c r="A67" s="15"/>
      <c r="B67" s="11"/>
    </row>
    <row r="68" spans="1:2" s="10" customFormat="1">
      <c r="A68" s="15"/>
      <c r="B68" s="11"/>
    </row>
    <row r="69" spans="1:2" s="10" customFormat="1">
      <c r="A69" s="15"/>
      <c r="B69" s="11"/>
    </row>
    <row r="70" spans="1:2" s="10" customFormat="1">
      <c r="A70" s="15"/>
      <c r="B70" s="11"/>
    </row>
    <row r="71" spans="1:2" s="10" customFormat="1">
      <c r="A71" s="15"/>
      <c r="B71" s="11"/>
    </row>
    <row r="72" spans="1:2" s="11" customFormat="1">
      <c r="A72" s="15"/>
    </row>
    <row r="73" spans="1:2">
      <c r="A73" s="14"/>
    </row>
  </sheetData>
  <conditionalFormatting sqref="B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0"/>
  <sheetViews>
    <sheetView topLeftCell="A70" zoomScale="130" zoomScaleNormal="130" workbookViewId="0">
      <selection activeCell="E109" sqref="E109:G114"/>
    </sheetView>
  </sheetViews>
  <sheetFormatPr baseColWidth="10" defaultColWidth="8.83203125" defaultRowHeight="15"/>
  <cols>
    <col min="1" max="1" width="15.33203125" customWidth="1"/>
    <col min="2" max="2" width="10.83203125" customWidth="1"/>
    <col min="3" max="3" width="10.83203125" bestFit="1" customWidth="1"/>
    <col min="4" max="4" width="13.33203125" bestFit="1" customWidth="1"/>
  </cols>
  <sheetData>
    <row r="1" spans="1:4">
      <c r="A1" s="48" t="s">
        <v>184</v>
      </c>
      <c r="B1" s="48" t="s">
        <v>185</v>
      </c>
      <c r="C1" s="48" t="s">
        <v>186</v>
      </c>
      <c r="D1" s="48" t="s">
        <v>2</v>
      </c>
    </row>
    <row r="2" spans="1:4">
      <c r="A2" t="s">
        <v>13</v>
      </c>
      <c r="B2" t="s">
        <v>187</v>
      </c>
      <c r="C2" t="s">
        <v>46</v>
      </c>
      <c r="D2">
        <v>36328</v>
      </c>
    </row>
    <row r="3" spans="1:4">
      <c r="A3" t="s">
        <v>7</v>
      </c>
      <c r="B3" t="s">
        <v>187</v>
      </c>
      <c r="C3" t="s">
        <v>46</v>
      </c>
      <c r="D3">
        <v>14346</v>
      </c>
    </row>
    <row r="4" spans="1:4">
      <c r="A4" t="s">
        <v>8</v>
      </c>
      <c r="B4" t="s">
        <v>187</v>
      </c>
      <c r="C4" t="s">
        <v>188</v>
      </c>
      <c r="D4">
        <v>40103</v>
      </c>
    </row>
    <row r="5" spans="1:4">
      <c r="A5" t="s">
        <v>5</v>
      </c>
      <c r="B5" t="s">
        <v>189</v>
      </c>
      <c r="C5" t="s">
        <v>190</v>
      </c>
      <c r="D5">
        <v>18546</v>
      </c>
    </row>
    <row r="6" spans="1:4">
      <c r="A6" t="s">
        <v>7</v>
      </c>
      <c r="B6" t="s">
        <v>187</v>
      </c>
      <c r="C6" t="s">
        <v>49</v>
      </c>
      <c r="D6">
        <v>7525</v>
      </c>
    </row>
    <row r="7" spans="1:4">
      <c r="A7" t="s">
        <v>5</v>
      </c>
      <c r="B7" t="s">
        <v>189</v>
      </c>
      <c r="C7" t="s">
        <v>191</v>
      </c>
      <c r="D7">
        <v>38002</v>
      </c>
    </row>
    <row r="8" spans="1:4">
      <c r="A8" t="s">
        <v>9</v>
      </c>
      <c r="B8" t="s">
        <v>189</v>
      </c>
      <c r="C8" t="s">
        <v>51</v>
      </c>
      <c r="D8">
        <v>36295</v>
      </c>
    </row>
    <row r="9" spans="1:4">
      <c r="A9" t="s">
        <v>5</v>
      </c>
      <c r="B9" t="s">
        <v>189</v>
      </c>
      <c r="C9" t="s">
        <v>46</v>
      </c>
      <c r="D9">
        <v>23586</v>
      </c>
    </row>
    <row r="10" spans="1:4">
      <c r="A10" t="s">
        <v>4</v>
      </c>
      <c r="B10" t="s">
        <v>189</v>
      </c>
      <c r="C10" t="s">
        <v>190</v>
      </c>
      <c r="D10">
        <v>31235</v>
      </c>
    </row>
    <row r="11" spans="1:4">
      <c r="A11" t="s">
        <v>8</v>
      </c>
      <c r="B11" t="s">
        <v>187</v>
      </c>
      <c r="C11" t="s">
        <v>188</v>
      </c>
      <c r="D11">
        <v>37487</v>
      </c>
    </row>
    <row r="12" spans="1:4">
      <c r="A12" t="s">
        <v>11</v>
      </c>
      <c r="B12" t="s">
        <v>189</v>
      </c>
      <c r="C12" t="s">
        <v>46</v>
      </c>
      <c r="D12">
        <v>45065</v>
      </c>
    </row>
    <row r="13" spans="1:4">
      <c r="A13" t="s">
        <v>4</v>
      </c>
      <c r="B13" t="s">
        <v>189</v>
      </c>
      <c r="C13" t="s">
        <v>192</v>
      </c>
      <c r="D13">
        <v>34229</v>
      </c>
    </row>
    <row r="14" spans="1:4">
      <c r="A14" t="s">
        <v>9</v>
      </c>
      <c r="B14" t="s">
        <v>189</v>
      </c>
      <c r="C14" t="s">
        <v>190</v>
      </c>
      <c r="D14">
        <v>34505</v>
      </c>
    </row>
    <row r="15" spans="1:4">
      <c r="A15" t="s">
        <v>4</v>
      </c>
      <c r="B15" t="s">
        <v>189</v>
      </c>
      <c r="C15" t="s">
        <v>49</v>
      </c>
      <c r="D15">
        <v>37731</v>
      </c>
    </row>
    <row r="16" spans="1:4">
      <c r="A16" t="s">
        <v>11</v>
      </c>
      <c r="B16" t="s">
        <v>189</v>
      </c>
      <c r="C16" t="s">
        <v>50</v>
      </c>
      <c r="D16">
        <v>44805</v>
      </c>
    </row>
    <row r="17" spans="1:4">
      <c r="A17" t="s">
        <v>8</v>
      </c>
      <c r="B17" t="s">
        <v>187</v>
      </c>
      <c r="C17" t="s">
        <v>50</v>
      </c>
      <c r="D17">
        <v>13484</v>
      </c>
    </row>
    <row r="18" spans="1:4">
      <c r="A18" t="s">
        <v>11</v>
      </c>
      <c r="B18" t="s">
        <v>189</v>
      </c>
      <c r="C18" t="s">
        <v>51</v>
      </c>
      <c r="D18">
        <v>2517</v>
      </c>
    </row>
    <row r="19" spans="1:4">
      <c r="A19" t="s">
        <v>11</v>
      </c>
      <c r="B19" t="s">
        <v>189</v>
      </c>
      <c r="C19" t="s">
        <v>193</v>
      </c>
      <c r="D19">
        <v>22297</v>
      </c>
    </row>
    <row r="20" spans="1:4">
      <c r="A20" t="s">
        <v>10</v>
      </c>
      <c r="B20" t="s">
        <v>189</v>
      </c>
      <c r="C20" t="s">
        <v>45</v>
      </c>
      <c r="D20">
        <v>19794</v>
      </c>
    </row>
    <row r="21" spans="1:4">
      <c r="A21" t="s">
        <v>13</v>
      </c>
      <c r="B21" t="s">
        <v>187</v>
      </c>
      <c r="C21" t="s">
        <v>50</v>
      </c>
      <c r="D21">
        <v>19388</v>
      </c>
    </row>
    <row r="22" spans="1:4">
      <c r="A22" t="s">
        <v>5</v>
      </c>
      <c r="B22" t="s">
        <v>189</v>
      </c>
      <c r="C22" t="s">
        <v>188</v>
      </c>
      <c r="D22">
        <v>28138</v>
      </c>
    </row>
    <row r="23" spans="1:4">
      <c r="A23" t="s">
        <v>12</v>
      </c>
      <c r="B23" t="s">
        <v>187</v>
      </c>
      <c r="C23" t="s">
        <v>49</v>
      </c>
      <c r="D23">
        <v>5799</v>
      </c>
    </row>
    <row r="24" spans="1:4">
      <c r="A24" t="s">
        <v>10</v>
      </c>
      <c r="B24" t="s">
        <v>189</v>
      </c>
      <c r="C24" t="s">
        <v>48</v>
      </c>
      <c r="D24">
        <v>43894</v>
      </c>
    </row>
    <row r="25" spans="1:4">
      <c r="A25" t="s">
        <v>6</v>
      </c>
      <c r="B25" t="s">
        <v>187</v>
      </c>
      <c r="C25" t="s">
        <v>51</v>
      </c>
      <c r="D25">
        <v>11287</v>
      </c>
    </row>
    <row r="26" spans="1:4">
      <c r="A26" t="s">
        <v>7</v>
      </c>
      <c r="B26" t="s">
        <v>187</v>
      </c>
      <c r="C26" t="s">
        <v>49</v>
      </c>
      <c r="D26">
        <v>26522</v>
      </c>
    </row>
    <row r="27" spans="1:4">
      <c r="A27" t="s">
        <v>12</v>
      </c>
      <c r="B27" t="s">
        <v>187</v>
      </c>
      <c r="C27" t="s">
        <v>46</v>
      </c>
      <c r="D27">
        <v>30157</v>
      </c>
    </row>
    <row r="28" spans="1:4">
      <c r="A28" t="s">
        <v>5</v>
      </c>
      <c r="B28" t="s">
        <v>189</v>
      </c>
      <c r="C28" t="s">
        <v>47</v>
      </c>
      <c r="D28">
        <v>10255</v>
      </c>
    </row>
    <row r="29" spans="1:4">
      <c r="A29" t="s">
        <v>10</v>
      </c>
      <c r="B29" t="s">
        <v>189</v>
      </c>
      <c r="C29" t="s">
        <v>49</v>
      </c>
      <c r="D29">
        <v>44659</v>
      </c>
    </row>
    <row r="30" spans="1:4">
      <c r="A30" t="s">
        <v>4</v>
      </c>
      <c r="B30" t="s">
        <v>189</v>
      </c>
      <c r="C30" t="s">
        <v>51</v>
      </c>
      <c r="D30">
        <v>20242</v>
      </c>
    </row>
    <row r="31" spans="1:4">
      <c r="A31" t="s">
        <v>13</v>
      </c>
      <c r="B31" t="s">
        <v>187</v>
      </c>
      <c r="C31" t="s">
        <v>50</v>
      </c>
      <c r="D31">
        <v>8412</v>
      </c>
    </row>
    <row r="32" spans="1:4">
      <c r="A32" t="s">
        <v>7</v>
      </c>
      <c r="B32" t="s">
        <v>187</v>
      </c>
      <c r="C32" t="s">
        <v>45</v>
      </c>
      <c r="D32">
        <v>12526</v>
      </c>
    </row>
    <row r="33" spans="1:4">
      <c r="A33" t="s">
        <v>5</v>
      </c>
      <c r="B33" t="s">
        <v>189</v>
      </c>
      <c r="C33" t="s">
        <v>50</v>
      </c>
      <c r="D33">
        <v>27696</v>
      </c>
    </row>
    <row r="34" spans="1:4">
      <c r="A34" t="s">
        <v>7</v>
      </c>
      <c r="B34" t="s">
        <v>187</v>
      </c>
      <c r="C34" t="s">
        <v>47</v>
      </c>
      <c r="D34">
        <v>36068</v>
      </c>
    </row>
    <row r="35" spans="1:4">
      <c r="A35" t="s">
        <v>7</v>
      </c>
      <c r="B35" t="s">
        <v>187</v>
      </c>
      <c r="C35" t="s">
        <v>50</v>
      </c>
      <c r="D35">
        <v>24880</v>
      </c>
    </row>
    <row r="36" spans="1:4">
      <c r="A36" t="s">
        <v>10</v>
      </c>
      <c r="B36" t="s">
        <v>189</v>
      </c>
      <c r="C36" t="s">
        <v>193</v>
      </c>
      <c r="D36">
        <v>24835</v>
      </c>
    </row>
    <row r="37" spans="1:4">
      <c r="A37" t="s">
        <v>8</v>
      </c>
      <c r="B37" t="s">
        <v>187</v>
      </c>
      <c r="C37" t="s">
        <v>190</v>
      </c>
      <c r="D37">
        <v>4975</v>
      </c>
    </row>
    <row r="38" spans="1:4">
      <c r="A38" t="s">
        <v>10</v>
      </c>
      <c r="B38" t="s">
        <v>189</v>
      </c>
      <c r="C38" t="s">
        <v>46</v>
      </c>
      <c r="D38">
        <v>25099</v>
      </c>
    </row>
    <row r="39" spans="1:4">
      <c r="A39" t="s">
        <v>4</v>
      </c>
      <c r="B39" t="s">
        <v>189</v>
      </c>
      <c r="C39" t="s">
        <v>50</v>
      </c>
      <c r="D39">
        <v>33526</v>
      </c>
    </row>
    <row r="40" spans="1:4">
      <c r="A40" t="s">
        <v>10</v>
      </c>
      <c r="B40" t="s">
        <v>189</v>
      </c>
      <c r="C40" t="s">
        <v>45</v>
      </c>
      <c r="D40">
        <v>38415</v>
      </c>
    </row>
    <row r="41" spans="1:4">
      <c r="A41" t="s">
        <v>8</v>
      </c>
      <c r="B41" t="s">
        <v>187</v>
      </c>
      <c r="C41" t="s">
        <v>191</v>
      </c>
      <c r="D41">
        <v>30300</v>
      </c>
    </row>
    <row r="42" spans="1:4">
      <c r="A42" t="s">
        <v>10</v>
      </c>
      <c r="B42" t="s">
        <v>189</v>
      </c>
      <c r="C42" t="s">
        <v>45</v>
      </c>
      <c r="D42">
        <v>36444</v>
      </c>
    </row>
    <row r="43" spans="1:4">
      <c r="A43" t="s">
        <v>9</v>
      </c>
      <c r="B43" t="s">
        <v>189</v>
      </c>
      <c r="C43" t="s">
        <v>190</v>
      </c>
      <c r="D43">
        <v>20615</v>
      </c>
    </row>
    <row r="44" spans="1:4">
      <c r="A44" t="s">
        <v>7</v>
      </c>
      <c r="B44" t="s">
        <v>187</v>
      </c>
      <c r="C44" t="s">
        <v>49</v>
      </c>
      <c r="D44">
        <v>49437</v>
      </c>
    </row>
    <row r="45" spans="1:4">
      <c r="A45" t="s">
        <v>11</v>
      </c>
      <c r="B45" t="s">
        <v>189</v>
      </c>
      <c r="C45" t="s">
        <v>188</v>
      </c>
      <c r="D45">
        <v>22439</v>
      </c>
    </row>
    <row r="46" spans="1:4">
      <c r="A46" t="s">
        <v>10</v>
      </c>
      <c r="B46" t="s">
        <v>189</v>
      </c>
      <c r="C46" t="s">
        <v>47</v>
      </c>
      <c r="D46">
        <v>20943</v>
      </c>
    </row>
    <row r="47" spans="1:4">
      <c r="A47" t="s">
        <v>4</v>
      </c>
      <c r="B47" t="s">
        <v>189</v>
      </c>
      <c r="C47" t="s">
        <v>46</v>
      </c>
      <c r="D47">
        <v>35412</v>
      </c>
    </row>
    <row r="48" spans="1:4">
      <c r="A48" t="s">
        <v>13</v>
      </c>
      <c r="B48" t="s">
        <v>187</v>
      </c>
      <c r="C48" t="s">
        <v>45</v>
      </c>
      <c r="D48">
        <v>17156</v>
      </c>
    </row>
    <row r="49" spans="1:4">
      <c r="A49" t="s">
        <v>8</v>
      </c>
      <c r="B49" t="s">
        <v>187</v>
      </c>
      <c r="C49" t="s">
        <v>45</v>
      </c>
      <c r="D49">
        <v>6366</v>
      </c>
    </row>
    <row r="50" spans="1:4">
      <c r="A50" t="s">
        <v>13</v>
      </c>
      <c r="B50" t="s">
        <v>187</v>
      </c>
      <c r="C50" t="s">
        <v>191</v>
      </c>
      <c r="D50">
        <v>29441</v>
      </c>
    </row>
    <row r="51" spans="1:4">
      <c r="A51" t="s">
        <v>4</v>
      </c>
      <c r="B51" t="s">
        <v>189</v>
      </c>
      <c r="C51" t="s">
        <v>46</v>
      </c>
      <c r="D51">
        <v>37430</v>
      </c>
    </row>
    <row r="52" spans="1:4">
      <c r="A52" t="s">
        <v>4</v>
      </c>
      <c r="B52" t="s">
        <v>189</v>
      </c>
      <c r="C52" t="s">
        <v>46</v>
      </c>
      <c r="D52">
        <v>32684</v>
      </c>
    </row>
    <row r="53" spans="1:4">
      <c r="A53" t="s">
        <v>13</v>
      </c>
      <c r="B53" t="s">
        <v>187</v>
      </c>
      <c r="C53" t="s">
        <v>45</v>
      </c>
      <c r="D53">
        <v>26526</v>
      </c>
    </row>
    <row r="54" spans="1:4">
      <c r="A54" t="s">
        <v>6</v>
      </c>
      <c r="B54" t="s">
        <v>187</v>
      </c>
      <c r="C54" t="s">
        <v>45</v>
      </c>
      <c r="D54">
        <v>11930</v>
      </c>
    </row>
    <row r="55" spans="1:4">
      <c r="A55" t="s">
        <v>5</v>
      </c>
      <c r="B55" t="s">
        <v>189</v>
      </c>
      <c r="C55" t="s">
        <v>188</v>
      </c>
      <c r="D55">
        <v>5144</v>
      </c>
    </row>
    <row r="56" spans="1:4">
      <c r="A56" t="s">
        <v>4</v>
      </c>
      <c r="B56" t="s">
        <v>189</v>
      </c>
      <c r="C56" t="s">
        <v>45</v>
      </c>
      <c r="D56">
        <v>5852</v>
      </c>
    </row>
    <row r="57" spans="1:4">
      <c r="A57" t="s">
        <v>4</v>
      </c>
      <c r="B57" t="s">
        <v>189</v>
      </c>
      <c r="C57" t="s">
        <v>191</v>
      </c>
      <c r="D57">
        <v>16997</v>
      </c>
    </row>
    <row r="58" spans="1:4">
      <c r="A58" t="s">
        <v>5</v>
      </c>
      <c r="B58" t="s">
        <v>189</v>
      </c>
      <c r="C58" t="s">
        <v>192</v>
      </c>
      <c r="D58">
        <v>46143</v>
      </c>
    </row>
    <row r="59" spans="1:4">
      <c r="A59" t="s">
        <v>4</v>
      </c>
      <c r="B59" t="s">
        <v>189</v>
      </c>
      <c r="C59" t="s">
        <v>46</v>
      </c>
      <c r="D59">
        <v>3369</v>
      </c>
    </row>
    <row r="60" spans="1:4">
      <c r="A60" t="s">
        <v>11</v>
      </c>
      <c r="B60" t="s">
        <v>189</v>
      </c>
      <c r="C60" t="s">
        <v>46</v>
      </c>
      <c r="D60">
        <v>16382</v>
      </c>
    </row>
    <row r="61" spans="1:4">
      <c r="A61" t="s">
        <v>10</v>
      </c>
      <c r="B61" t="s">
        <v>189</v>
      </c>
      <c r="C61" t="s">
        <v>188</v>
      </c>
      <c r="D61">
        <v>36168</v>
      </c>
    </row>
    <row r="62" spans="1:4">
      <c r="A62" t="s">
        <v>13</v>
      </c>
      <c r="B62" t="s">
        <v>187</v>
      </c>
      <c r="C62" t="s">
        <v>192</v>
      </c>
      <c r="D62">
        <v>3446</v>
      </c>
    </row>
    <row r="63" spans="1:4">
      <c r="A63" t="s">
        <v>5</v>
      </c>
      <c r="B63" t="s">
        <v>189</v>
      </c>
      <c r="C63" t="s">
        <v>193</v>
      </c>
      <c r="D63">
        <v>43237</v>
      </c>
    </row>
    <row r="64" spans="1:4">
      <c r="A64" t="s">
        <v>4</v>
      </c>
      <c r="B64" t="s">
        <v>189</v>
      </c>
      <c r="C64" t="s">
        <v>50</v>
      </c>
      <c r="D64">
        <v>9644</v>
      </c>
    </row>
    <row r="65" spans="1:4">
      <c r="A65" t="s">
        <v>12</v>
      </c>
      <c r="B65" t="s">
        <v>187</v>
      </c>
      <c r="C65" t="s">
        <v>47</v>
      </c>
      <c r="D65">
        <v>40302</v>
      </c>
    </row>
    <row r="66" spans="1:4">
      <c r="A66" t="s">
        <v>4</v>
      </c>
      <c r="B66" t="s">
        <v>189</v>
      </c>
      <c r="C66" t="s">
        <v>190</v>
      </c>
      <c r="D66">
        <v>1315</v>
      </c>
    </row>
    <row r="67" spans="1:4">
      <c r="A67" t="s">
        <v>4</v>
      </c>
      <c r="B67" t="s">
        <v>189</v>
      </c>
      <c r="C67" t="s">
        <v>48</v>
      </c>
      <c r="D67">
        <v>22316</v>
      </c>
    </row>
    <row r="68" spans="1:4">
      <c r="A68" t="s">
        <v>9</v>
      </c>
      <c r="B68" t="s">
        <v>189</v>
      </c>
      <c r="C68" t="s">
        <v>46</v>
      </c>
      <c r="D68">
        <v>5144</v>
      </c>
    </row>
    <row r="69" spans="1:4">
      <c r="A69" t="s">
        <v>10</v>
      </c>
      <c r="B69" t="s">
        <v>189</v>
      </c>
      <c r="C69" t="s">
        <v>46</v>
      </c>
      <c r="D69">
        <v>5546</v>
      </c>
    </row>
    <row r="70" spans="1:4">
      <c r="A70" t="s">
        <v>5</v>
      </c>
      <c r="B70" t="s">
        <v>189</v>
      </c>
      <c r="C70" t="s">
        <v>46</v>
      </c>
      <c r="D70">
        <v>26907</v>
      </c>
    </row>
    <row r="71" spans="1:4">
      <c r="A71" t="s">
        <v>9</v>
      </c>
      <c r="B71" t="s">
        <v>189</v>
      </c>
      <c r="C71" t="s">
        <v>45</v>
      </c>
      <c r="D71">
        <v>23168</v>
      </c>
    </row>
    <row r="72" spans="1:4">
      <c r="A72" t="s">
        <v>12</v>
      </c>
      <c r="B72" t="s">
        <v>187</v>
      </c>
      <c r="C72" t="s">
        <v>188</v>
      </c>
      <c r="D72">
        <v>24012</v>
      </c>
    </row>
    <row r="73" spans="1:4">
      <c r="A73" t="s">
        <v>12</v>
      </c>
      <c r="B73" t="s">
        <v>187</v>
      </c>
      <c r="C73" t="s">
        <v>188</v>
      </c>
      <c r="D73">
        <v>12451</v>
      </c>
    </row>
    <row r="74" spans="1:4">
      <c r="A74" t="s">
        <v>13</v>
      </c>
      <c r="B74" t="s">
        <v>187</v>
      </c>
      <c r="C74" t="s">
        <v>191</v>
      </c>
      <c r="D74">
        <v>21057</v>
      </c>
    </row>
    <row r="75" spans="1:4">
      <c r="A75" t="s">
        <v>7</v>
      </c>
      <c r="B75" t="s">
        <v>187</v>
      </c>
      <c r="C75" t="s">
        <v>48</v>
      </c>
      <c r="D75">
        <v>47590</v>
      </c>
    </row>
    <row r="76" spans="1:4">
      <c r="A76" t="s">
        <v>13</v>
      </c>
      <c r="B76" t="s">
        <v>187</v>
      </c>
      <c r="C76" t="s">
        <v>46</v>
      </c>
      <c r="D76">
        <v>24344</v>
      </c>
    </row>
    <row r="77" spans="1:4">
      <c r="A77" t="s">
        <v>9</v>
      </c>
      <c r="B77" t="s">
        <v>189</v>
      </c>
      <c r="C77" t="s">
        <v>48</v>
      </c>
      <c r="D77">
        <v>6444</v>
      </c>
    </row>
    <row r="78" spans="1:4">
      <c r="A78" t="s">
        <v>13</v>
      </c>
      <c r="B78" t="s">
        <v>187</v>
      </c>
      <c r="C78" t="s">
        <v>191</v>
      </c>
      <c r="D78">
        <v>7257</v>
      </c>
    </row>
    <row r="79" spans="1:4">
      <c r="A79" t="s">
        <v>9</v>
      </c>
      <c r="B79" t="s">
        <v>189</v>
      </c>
      <c r="C79" t="s">
        <v>193</v>
      </c>
      <c r="D79">
        <v>47770</v>
      </c>
    </row>
    <row r="80" spans="1:4">
      <c r="A80" t="s">
        <v>11</v>
      </c>
      <c r="B80" t="s">
        <v>189</v>
      </c>
      <c r="C80" t="s">
        <v>191</v>
      </c>
      <c r="D80">
        <v>38256</v>
      </c>
    </row>
    <row r="81" spans="1:4">
      <c r="A81" t="s">
        <v>9</v>
      </c>
      <c r="B81" t="s">
        <v>189</v>
      </c>
      <c r="C81" t="s">
        <v>191</v>
      </c>
      <c r="D81">
        <v>39233</v>
      </c>
    </row>
    <row r="82" spans="1:4">
      <c r="A82" t="s">
        <v>11</v>
      </c>
      <c r="B82" t="s">
        <v>189</v>
      </c>
      <c r="C82" t="s">
        <v>193</v>
      </c>
      <c r="D82">
        <v>10311</v>
      </c>
    </row>
    <row r="83" spans="1:4">
      <c r="A83" t="s">
        <v>5</v>
      </c>
      <c r="B83" t="s">
        <v>189</v>
      </c>
      <c r="C83" t="s">
        <v>191</v>
      </c>
      <c r="D83">
        <v>10804</v>
      </c>
    </row>
    <row r="84" spans="1:4">
      <c r="A84" t="s">
        <v>12</v>
      </c>
      <c r="B84" t="s">
        <v>187</v>
      </c>
      <c r="C84" t="s">
        <v>46</v>
      </c>
      <c r="D84">
        <v>3283</v>
      </c>
    </row>
    <row r="85" spans="1:4">
      <c r="A85" t="s">
        <v>7</v>
      </c>
      <c r="B85" t="s">
        <v>187</v>
      </c>
      <c r="C85" t="s">
        <v>48</v>
      </c>
      <c r="D85">
        <v>3443</v>
      </c>
    </row>
    <row r="86" spans="1:4">
      <c r="A86" t="s">
        <v>9</v>
      </c>
      <c r="B86" t="s">
        <v>189</v>
      </c>
      <c r="C86" t="s">
        <v>46</v>
      </c>
      <c r="D86">
        <v>49561</v>
      </c>
    </row>
    <row r="87" spans="1:4">
      <c r="A87" t="s">
        <v>11</v>
      </c>
      <c r="B87" t="s">
        <v>189</v>
      </c>
      <c r="C87" t="s">
        <v>188</v>
      </c>
      <c r="D87">
        <v>42085</v>
      </c>
    </row>
    <row r="88" spans="1:4">
      <c r="A88" t="s">
        <v>6</v>
      </c>
      <c r="B88" t="s">
        <v>187</v>
      </c>
      <c r="C88" t="s">
        <v>46</v>
      </c>
      <c r="D88">
        <v>11568</v>
      </c>
    </row>
    <row r="89" spans="1:4">
      <c r="A89" t="s">
        <v>12</v>
      </c>
      <c r="B89" t="s">
        <v>187</v>
      </c>
      <c r="C89" t="s">
        <v>190</v>
      </c>
      <c r="D89">
        <v>17271</v>
      </c>
    </row>
    <row r="90" spans="1:4">
      <c r="A90" t="s">
        <v>8</v>
      </c>
      <c r="B90" t="s">
        <v>187</v>
      </c>
      <c r="C90" t="s">
        <v>192</v>
      </c>
      <c r="D90">
        <v>38047</v>
      </c>
    </row>
    <row r="91" spans="1:4">
      <c r="A91" t="s">
        <v>4</v>
      </c>
      <c r="B91" t="s">
        <v>189</v>
      </c>
      <c r="C91" t="s">
        <v>45</v>
      </c>
      <c r="D91">
        <v>48122</v>
      </c>
    </row>
    <row r="92" spans="1:4">
      <c r="A92" t="s">
        <v>11</v>
      </c>
      <c r="B92" t="s">
        <v>189</v>
      </c>
      <c r="C92" t="s">
        <v>188</v>
      </c>
      <c r="D92">
        <v>30156</v>
      </c>
    </row>
    <row r="93" spans="1:4">
      <c r="A93" t="s">
        <v>9</v>
      </c>
      <c r="B93" t="s">
        <v>189</v>
      </c>
      <c r="C93" t="s">
        <v>193</v>
      </c>
      <c r="D93">
        <v>2114</v>
      </c>
    </row>
    <row r="94" spans="1:4">
      <c r="A94" t="s">
        <v>4</v>
      </c>
      <c r="B94" t="s">
        <v>189</v>
      </c>
      <c r="C94" t="s">
        <v>190</v>
      </c>
      <c r="D94">
        <v>32324</v>
      </c>
    </row>
    <row r="95" spans="1:4">
      <c r="A95" t="s">
        <v>5</v>
      </c>
      <c r="B95" t="s">
        <v>189</v>
      </c>
      <c r="C95" t="s">
        <v>46</v>
      </c>
      <c r="D95">
        <v>44576</v>
      </c>
    </row>
    <row r="96" spans="1:4">
      <c r="A96" t="s">
        <v>4</v>
      </c>
      <c r="B96" t="s">
        <v>189</v>
      </c>
      <c r="C96" t="s">
        <v>191</v>
      </c>
      <c r="D96">
        <v>43221</v>
      </c>
    </row>
    <row r="97" spans="1:4">
      <c r="A97" t="s">
        <v>11</v>
      </c>
      <c r="B97" t="s">
        <v>189</v>
      </c>
      <c r="C97" t="s">
        <v>192</v>
      </c>
      <c r="D97">
        <v>32513</v>
      </c>
    </row>
    <row r="98" spans="1:4">
      <c r="A98" t="s">
        <v>12</v>
      </c>
      <c r="B98" t="s">
        <v>187</v>
      </c>
      <c r="C98" t="s">
        <v>49</v>
      </c>
      <c r="D98">
        <v>12851</v>
      </c>
    </row>
    <row r="99" spans="1:4">
      <c r="A99" t="s">
        <v>11</v>
      </c>
      <c r="B99" t="s">
        <v>189</v>
      </c>
      <c r="C99" t="s">
        <v>192</v>
      </c>
      <c r="D99">
        <v>6580</v>
      </c>
    </row>
    <row r="100" spans="1:4">
      <c r="A100" t="s">
        <v>5</v>
      </c>
      <c r="B100" t="s">
        <v>189</v>
      </c>
      <c r="C100" t="s">
        <v>49</v>
      </c>
      <c r="D100">
        <v>32413</v>
      </c>
    </row>
    <row r="101" spans="1:4">
      <c r="A101" t="s">
        <v>12</v>
      </c>
      <c r="B101" t="s">
        <v>187</v>
      </c>
      <c r="C101" t="s">
        <v>190</v>
      </c>
      <c r="D101">
        <v>49802</v>
      </c>
    </row>
    <row r="108" spans="1:4">
      <c r="B108" s="68"/>
      <c r="C108" s="68"/>
      <c r="D108" s="68"/>
    </row>
    <row r="109" spans="1:4">
      <c r="B109" s="68"/>
      <c r="C109" s="68"/>
      <c r="D109" s="68"/>
    </row>
    <row r="110" spans="1:4">
      <c r="B110" s="68"/>
      <c r="C110" s="68"/>
      <c r="D110" s="68"/>
    </row>
    <row r="111" spans="1:4">
      <c r="B111" s="68"/>
      <c r="C111" s="68"/>
      <c r="D111" s="68"/>
    </row>
    <row r="112" spans="1:4">
      <c r="B112" s="68"/>
      <c r="C112" s="68"/>
      <c r="D112" s="68"/>
    </row>
    <row r="113" spans="2:4">
      <c r="B113" s="68"/>
      <c r="C113" s="68"/>
      <c r="D113" s="68"/>
    </row>
    <row r="114" spans="2:4">
      <c r="B114" s="68"/>
      <c r="C114" s="68"/>
      <c r="D114" s="68"/>
    </row>
    <row r="115" spans="2:4">
      <c r="B115" s="68"/>
      <c r="C115" s="68"/>
      <c r="D115" s="68"/>
    </row>
    <row r="116" spans="2:4">
      <c r="B116" s="68"/>
      <c r="C116" s="68"/>
      <c r="D116" s="68"/>
    </row>
    <row r="117" spans="2:4">
      <c r="B117" s="68"/>
      <c r="C117" s="68"/>
      <c r="D117" s="68"/>
    </row>
    <row r="118" spans="2:4">
      <c r="B118" s="68"/>
      <c r="C118" s="68"/>
      <c r="D118" s="68"/>
    </row>
    <row r="119" spans="2:4">
      <c r="B119" s="68"/>
      <c r="C119" s="68"/>
      <c r="D119" s="68"/>
    </row>
    <row r="120" spans="2:4">
      <c r="B120" s="68"/>
      <c r="C120" s="68"/>
      <c r="D120" s="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EM72"/>
  <sheetViews>
    <sheetView showGridLines="0" workbookViewId="0">
      <selection activeCell="F49" sqref="F49"/>
    </sheetView>
  </sheetViews>
  <sheetFormatPr baseColWidth="10" defaultColWidth="8.83203125" defaultRowHeight="15"/>
  <cols>
    <col min="1" max="1" width="2.1640625" style="15" customWidth="1"/>
    <col min="2" max="2" width="5.6640625" style="14" customWidth="1"/>
    <col min="3" max="3" width="12.6640625" style="14" customWidth="1"/>
    <col min="4" max="4" width="13.83203125" style="14" customWidth="1"/>
    <col min="5" max="5" width="16.33203125" style="14" customWidth="1"/>
    <col min="6" max="6" width="17.33203125" style="14" bestFit="1" customWidth="1"/>
    <col min="7" max="10" width="16.33203125" style="14" customWidth="1"/>
    <col min="11" max="16384" width="8.83203125" style="10"/>
  </cols>
  <sheetData>
    <row r="1" spans="1:10">
      <c r="A1" s="20"/>
    </row>
    <row r="2" spans="1:10" s="6" customFormat="1" ht="20">
      <c r="A2" s="15"/>
      <c r="B2" s="3"/>
      <c r="C2" s="3"/>
      <c r="D2" s="3"/>
      <c r="E2" s="4"/>
      <c r="F2" s="5"/>
      <c r="G2" s="5"/>
      <c r="H2" s="5"/>
      <c r="I2" s="5"/>
      <c r="J2" s="5"/>
    </row>
    <row r="3" spans="1:10" s="6" customFormat="1" ht="16">
      <c r="A3" s="15"/>
      <c r="B3" s="7"/>
      <c r="C3" s="7"/>
      <c r="D3" s="7"/>
      <c r="E3" s="8"/>
      <c r="F3" s="1"/>
      <c r="G3" s="1"/>
      <c r="H3" s="1"/>
      <c r="I3" s="1"/>
      <c r="J3" s="1"/>
    </row>
    <row r="4" spans="1:10" s="9" customFormat="1">
      <c r="A4" s="15"/>
      <c r="B4" s="49"/>
      <c r="C4" s="15"/>
      <c r="D4" s="15"/>
      <c r="E4" s="15"/>
      <c r="F4" s="15"/>
      <c r="G4" s="15"/>
      <c r="H4" s="15"/>
      <c r="I4" s="15"/>
      <c r="J4" s="15"/>
    </row>
    <row r="5" spans="1:10" s="6" customFormat="1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s="6" customFormat="1">
      <c r="A6" s="15"/>
      <c r="B6" s="21" t="s">
        <v>1</v>
      </c>
      <c r="C6" s="22"/>
      <c r="D6" s="21"/>
      <c r="E6" s="21"/>
      <c r="F6" s="21"/>
      <c r="G6" s="21"/>
      <c r="H6" s="21"/>
      <c r="I6" s="21"/>
      <c r="J6" s="21"/>
    </row>
    <row r="7" spans="1:10" s="6" customFormat="1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B8" s="16" t="s">
        <v>21</v>
      </c>
      <c r="C8" s="15"/>
      <c r="D8" s="15"/>
      <c r="E8" s="15"/>
      <c r="F8" s="15"/>
      <c r="G8" s="15"/>
      <c r="H8" s="15"/>
      <c r="I8" s="15"/>
      <c r="J8" s="15"/>
    </row>
    <row r="9" spans="1:10"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23"/>
      <c r="C10" s="24" t="s">
        <v>22</v>
      </c>
      <c r="D10" s="24" t="s">
        <v>23</v>
      </c>
      <c r="E10" s="24" t="s">
        <v>24</v>
      </c>
      <c r="F10" s="24" t="s">
        <v>25</v>
      </c>
      <c r="G10" s="15"/>
      <c r="H10" s="2"/>
      <c r="I10" s="2"/>
      <c r="J10" s="2"/>
    </row>
    <row r="11" spans="1:10">
      <c r="B11" s="25">
        <v>1</v>
      </c>
      <c r="C11" s="23">
        <v>27590</v>
      </c>
      <c r="D11" s="23" t="s">
        <v>26</v>
      </c>
      <c r="E11" s="23" t="s">
        <v>27</v>
      </c>
      <c r="F11" s="26">
        <v>92656</v>
      </c>
      <c r="G11" s="15"/>
      <c r="H11" s="27"/>
      <c r="I11" s="27"/>
      <c r="J11" s="27"/>
    </row>
    <row r="12" spans="1:10">
      <c r="B12" s="25">
        <f>B11+1</f>
        <v>2</v>
      </c>
      <c r="C12" s="23">
        <v>25124</v>
      </c>
      <c r="D12" s="23" t="s">
        <v>28</v>
      </c>
      <c r="E12" s="23" t="s">
        <v>29</v>
      </c>
      <c r="F12" s="26">
        <v>92373</v>
      </c>
      <c r="G12" s="15"/>
      <c r="H12" s="27"/>
      <c r="I12" s="27"/>
      <c r="J12" s="27"/>
    </row>
    <row r="13" spans="1:10">
      <c r="B13" s="25">
        <f t="shared" ref="B13:B20" si="0">B12+1</f>
        <v>3</v>
      </c>
      <c r="C13" s="23">
        <v>28483</v>
      </c>
      <c r="D13" s="23" t="s">
        <v>30</v>
      </c>
      <c r="E13" s="23" t="s">
        <v>31</v>
      </c>
      <c r="F13" s="26">
        <v>89614</v>
      </c>
      <c r="G13" s="15"/>
      <c r="H13" s="27"/>
      <c r="I13" s="27"/>
      <c r="J13" s="27"/>
    </row>
    <row r="14" spans="1:10">
      <c r="B14" s="25">
        <f t="shared" si="0"/>
        <v>4</v>
      </c>
      <c r="C14" s="23">
        <v>21520</v>
      </c>
      <c r="D14" s="23" t="s">
        <v>32</v>
      </c>
      <c r="E14" s="23" t="s">
        <v>33</v>
      </c>
      <c r="F14" s="26">
        <v>88510</v>
      </c>
      <c r="G14" s="15"/>
      <c r="H14" s="27"/>
      <c r="I14" s="27"/>
      <c r="J14" s="27"/>
    </row>
    <row r="15" spans="1:10">
      <c r="B15" s="25">
        <f t="shared" si="0"/>
        <v>5</v>
      </c>
      <c r="C15" s="23">
        <v>22268</v>
      </c>
      <c r="D15" s="23" t="s">
        <v>34</v>
      </c>
      <c r="E15" s="23" t="s">
        <v>35</v>
      </c>
      <c r="F15" s="26">
        <v>85751</v>
      </c>
      <c r="G15" s="15"/>
      <c r="H15" s="27"/>
      <c r="I15" s="27"/>
      <c r="J15" s="27"/>
    </row>
    <row r="16" spans="1:10">
      <c r="B16" s="25">
        <f t="shared" si="0"/>
        <v>6</v>
      </c>
      <c r="C16" s="23">
        <v>20233</v>
      </c>
      <c r="D16" s="23" t="s">
        <v>36</v>
      </c>
      <c r="E16" s="23" t="s">
        <v>37</v>
      </c>
      <c r="F16" s="26">
        <v>78079</v>
      </c>
      <c r="G16" s="15"/>
      <c r="H16" s="27"/>
      <c r="I16" s="27"/>
      <c r="J16" s="27"/>
    </row>
    <row r="17" spans="1:10">
      <c r="B17" s="25">
        <f t="shared" si="0"/>
        <v>7</v>
      </c>
      <c r="C17" s="23">
        <v>21693</v>
      </c>
      <c r="D17" s="23" t="s">
        <v>36</v>
      </c>
      <c r="E17" s="23" t="s">
        <v>38</v>
      </c>
      <c r="F17" s="26">
        <v>77923</v>
      </c>
      <c r="G17" s="15"/>
      <c r="H17" s="27"/>
      <c r="I17" s="27"/>
      <c r="J17" s="27"/>
    </row>
    <row r="18" spans="1:10">
      <c r="B18" s="25">
        <f t="shared" si="0"/>
        <v>8</v>
      </c>
      <c r="C18" s="23">
        <v>28264</v>
      </c>
      <c r="D18" s="23" t="s">
        <v>26</v>
      </c>
      <c r="E18" s="23" t="s">
        <v>39</v>
      </c>
      <c r="F18" s="26">
        <v>74251</v>
      </c>
      <c r="G18" s="15"/>
      <c r="H18" s="27"/>
      <c r="I18" s="27"/>
      <c r="J18" s="27"/>
    </row>
    <row r="19" spans="1:10">
      <c r="B19" s="25">
        <f t="shared" si="0"/>
        <v>9</v>
      </c>
      <c r="C19" s="23">
        <v>21572</v>
      </c>
      <c r="D19" s="23" t="s">
        <v>40</v>
      </c>
      <c r="E19" s="23" t="s">
        <v>41</v>
      </c>
      <c r="F19" s="26">
        <v>71199</v>
      </c>
      <c r="G19" s="15"/>
      <c r="H19" s="27"/>
      <c r="I19" s="27"/>
      <c r="J19" s="27"/>
    </row>
    <row r="20" spans="1:10">
      <c r="B20" s="25">
        <f t="shared" si="0"/>
        <v>10</v>
      </c>
      <c r="C20" s="23">
        <v>26610</v>
      </c>
      <c r="D20" s="23" t="s">
        <v>42</v>
      </c>
      <c r="E20" s="23" t="s">
        <v>43</v>
      </c>
      <c r="F20" s="26">
        <v>63277</v>
      </c>
      <c r="G20" s="15"/>
      <c r="H20" s="27"/>
      <c r="I20" s="27"/>
      <c r="J20" s="27"/>
    </row>
    <row r="21" spans="1:10">
      <c r="B21" s="23"/>
      <c r="C21" s="23"/>
      <c r="D21" s="23"/>
      <c r="E21" s="23"/>
      <c r="F21" s="23"/>
      <c r="G21" s="27"/>
      <c r="H21" s="27"/>
      <c r="I21" s="27"/>
      <c r="J21" s="27"/>
    </row>
    <row r="22" spans="1:10">
      <c r="B22" s="16" t="s">
        <v>44</v>
      </c>
      <c r="C22" s="15"/>
      <c r="D22" s="23"/>
      <c r="E22" s="23"/>
      <c r="F22" s="23"/>
      <c r="G22" s="27"/>
      <c r="H22" s="27"/>
      <c r="I22" s="27"/>
      <c r="J22" s="27"/>
    </row>
    <row r="23" spans="1:10">
      <c r="B23" s="23"/>
      <c r="C23" s="23"/>
      <c r="D23" s="23"/>
      <c r="E23" s="23"/>
      <c r="F23" s="23"/>
      <c r="G23" s="27"/>
      <c r="H23" s="27"/>
      <c r="I23" s="27"/>
      <c r="J23" s="27"/>
    </row>
    <row r="24" spans="1:10">
      <c r="B24" s="23"/>
      <c r="C24" s="24" t="s">
        <v>22</v>
      </c>
      <c r="D24" s="24" t="s">
        <v>45</v>
      </c>
      <c r="E24" s="24" t="s">
        <v>46</v>
      </c>
      <c r="F24" s="24" t="s">
        <v>47</v>
      </c>
      <c r="G24" s="24" t="s">
        <v>48</v>
      </c>
      <c r="H24" s="24" t="s">
        <v>49</v>
      </c>
      <c r="I24" s="24" t="s">
        <v>50</v>
      </c>
      <c r="J24" s="24" t="s">
        <v>51</v>
      </c>
    </row>
    <row r="25" spans="1:10">
      <c r="B25" s="23"/>
      <c r="C25" s="28"/>
      <c r="D25" s="28"/>
      <c r="E25" s="28"/>
      <c r="F25" s="28"/>
      <c r="G25" s="28"/>
      <c r="H25" s="28"/>
      <c r="I25" s="28"/>
      <c r="J25" s="28"/>
    </row>
    <row r="26" spans="1:10">
      <c r="B26" s="25">
        <v>1</v>
      </c>
      <c r="C26" s="23">
        <v>20233</v>
      </c>
      <c r="D26" s="26">
        <v>22116</v>
      </c>
      <c r="E26" s="26">
        <v>79077</v>
      </c>
      <c r="F26" s="26">
        <v>69701</v>
      </c>
      <c r="G26" s="26">
        <v>57058</v>
      </c>
      <c r="H26" s="26">
        <v>48991</v>
      </c>
      <c r="I26" s="26">
        <v>76931</v>
      </c>
      <c r="J26" s="29"/>
    </row>
    <row r="27" spans="1:10">
      <c r="B27" s="25">
        <f>B26+1</f>
        <v>2</v>
      </c>
      <c r="C27" s="23">
        <v>21520</v>
      </c>
      <c r="D27" s="26">
        <v>83139</v>
      </c>
      <c r="E27" s="26">
        <v>67210</v>
      </c>
      <c r="F27" s="26">
        <v>74886</v>
      </c>
      <c r="G27" s="26">
        <v>64920</v>
      </c>
      <c r="H27" s="26">
        <v>98634</v>
      </c>
      <c r="I27" s="26">
        <v>99177</v>
      </c>
      <c r="J27" s="29"/>
    </row>
    <row r="28" spans="1:10" s="11" customFormat="1">
      <c r="A28" s="15"/>
      <c r="B28" s="25">
        <f t="shared" ref="B28:B35" si="1">B27+1</f>
        <v>3</v>
      </c>
      <c r="C28" s="23">
        <v>21572</v>
      </c>
      <c r="D28" s="26">
        <v>99410</v>
      </c>
      <c r="E28" s="26">
        <v>60275</v>
      </c>
      <c r="F28" s="26">
        <v>92744</v>
      </c>
      <c r="G28" s="26">
        <v>76578</v>
      </c>
      <c r="H28" s="26">
        <v>52081</v>
      </c>
      <c r="I28" s="26">
        <v>80984</v>
      </c>
      <c r="J28" s="29"/>
    </row>
    <row r="29" spans="1:10" s="11" customFormat="1">
      <c r="A29" s="15"/>
      <c r="B29" s="25">
        <f t="shared" si="1"/>
        <v>4</v>
      </c>
      <c r="C29" s="23">
        <v>21693</v>
      </c>
      <c r="D29" s="26">
        <v>47269</v>
      </c>
      <c r="E29" s="26">
        <v>66690</v>
      </c>
      <c r="F29" s="26">
        <v>67520</v>
      </c>
      <c r="G29" s="26">
        <v>61431</v>
      </c>
      <c r="H29" s="26">
        <v>47600</v>
      </c>
      <c r="I29" s="26">
        <v>32855</v>
      </c>
      <c r="J29" s="29"/>
    </row>
    <row r="30" spans="1:10">
      <c r="B30" s="25">
        <f t="shared" si="1"/>
        <v>5</v>
      </c>
      <c r="C30" s="23">
        <v>22268</v>
      </c>
      <c r="D30" s="26">
        <v>60477</v>
      </c>
      <c r="E30" s="26">
        <v>59331</v>
      </c>
      <c r="F30" s="26">
        <v>63659</v>
      </c>
      <c r="G30" s="26">
        <v>66581</v>
      </c>
      <c r="H30" s="26">
        <v>26908</v>
      </c>
      <c r="I30" s="26">
        <v>82415</v>
      </c>
      <c r="J30" s="29"/>
    </row>
    <row r="31" spans="1:10">
      <c r="B31" s="25">
        <f t="shared" si="1"/>
        <v>6</v>
      </c>
      <c r="C31" s="23">
        <v>25124</v>
      </c>
      <c r="D31" s="26">
        <v>43343</v>
      </c>
      <c r="E31" s="26">
        <v>86311</v>
      </c>
      <c r="F31" s="26">
        <v>29498</v>
      </c>
      <c r="G31" s="26">
        <v>72397</v>
      </c>
      <c r="H31" s="26">
        <v>34062</v>
      </c>
      <c r="I31" s="26">
        <v>84982</v>
      </c>
      <c r="J31" s="29"/>
    </row>
    <row r="32" spans="1:10">
      <c r="B32" s="25">
        <f t="shared" si="1"/>
        <v>7</v>
      </c>
      <c r="C32" s="23">
        <v>26610</v>
      </c>
      <c r="D32" s="26">
        <v>39254</v>
      </c>
      <c r="E32" s="26">
        <v>88072</v>
      </c>
      <c r="F32" s="26">
        <v>79009</v>
      </c>
      <c r="G32" s="26">
        <v>42640</v>
      </c>
      <c r="H32" s="26">
        <v>59541</v>
      </c>
      <c r="I32" s="26">
        <v>26237</v>
      </c>
      <c r="J32" s="29"/>
    </row>
    <row r="33" spans="2:10 16367:16367">
      <c r="B33" s="25">
        <f t="shared" si="1"/>
        <v>8</v>
      </c>
      <c r="C33" s="23">
        <v>27590</v>
      </c>
      <c r="D33" s="26">
        <v>40992</v>
      </c>
      <c r="E33" s="26">
        <v>74231</v>
      </c>
      <c r="F33" s="26">
        <v>64312</v>
      </c>
      <c r="G33" s="26">
        <v>96415</v>
      </c>
      <c r="H33" s="26">
        <v>88109</v>
      </c>
      <c r="I33" s="26">
        <v>57831</v>
      </c>
      <c r="J33" s="29"/>
    </row>
    <row r="34" spans="2:10 16367:16367">
      <c r="B34" s="25">
        <f t="shared" si="1"/>
        <v>9</v>
      </c>
      <c r="C34" s="23">
        <v>28264</v>
      </c>
      <c r="D34" s="26">
        <v>33373</v>
      </c>
      <c r="E34" s="26">
        <v>32105</v>
      </c>
      <c r="F34" s="26">
        <v>87795</v>
      </c>
      <c r="G34" s="26">
        <v>89388</v>
      </c>
      <c r="H34" s="26">
        <v>27773</v>
      </c>
      <c r="I34" s="26">
        <v>57619</v>
      </c>
      <c r="J34" s="29"/>
    </row>
    <row r="35" spans="2:10 16367:16367">
      <c r="B35" s="25">
        <f t="shared" si="1"/>
        <v>10</v>
      </c>
      <c r="C35" s="23">
        <v>28483</v>
      </c>
      <c r="D35" s="26">
        <v>92445</v>
      </c>
      <c r="E35" s="26">
        <v>26839</v>
      </c>
      <c r="F35" s="26">
        <v>93431</v>
      </c>
      <c r="G35" s="26">
        <v>56922</v>
      </c>
      <c r="H35" s="26">
        <v>91097</v>
      </c>
      <c r="I35" s="26">
        <v>63936</v>
      </c>
      <c r="J35" s="29"/>
      <c r="XEM35" s="13"/>
    </row>
    <row r="36" spans="2:10 16367:16367">
      <c r="B36" s="15"/>
      <c r="C36" s="15"/>
      <c r="D36" s="15"/>
      <c r="E36" s="15"/>
      <c r="F36" s="15"/>
      <c r="G36" s="15"/>
      <c r="H36" s="15"/>
      <c r="I36" s="15"/>
      <c r="J36" s="15"/>
    </row>
    <row r="37" spans="2:10 16367:16367">
      <c r="B37" s="15"/>
      <c r="C37" s="15"/>
      <c r="D37" s="15"/>
      <c r="E37" s="15"/>
      <c r="F37" s="15"/>
      <c r="G37" s="15"/>
      <c r="H37" s="15"/>
      <c r="I37" s="15"/>
      <c r="J37" s="15"/>
    </row>
    <row r="72" spans="1:10" s="11" customFormat="1">
      <c r="A72" s="15"/>
      <c r="B72" s="14"/>
      <c r="C72" s="14"/>
      <c r="D72" s="14"/>
      <c r="E72" s="14"/>
      <c r="F72" s="14"/>
      <c r="G72" s="14"/>
      <c r="H72" s="14"/>
      <c r="I72" s="14"/>
      <c r="J72" s="14"/>
    </row>
  </sheetData>
  <pageMargins left="0.75" right="0.75" top="1" bottom="1" header="0.5" footer="0.5"/>
  <pageSetup paperSize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EC72"/>
  <sheetViews>
    <sheetView showGridLines="0" workbookViewId="0">
      <selection activeCell="D33" sqref="D33"/>
    </sheetView>
  </sheetViews>
  <sheetFormatPr baseColWidth="10" defaultColWidth="8.83203125" defaultRowHeight="15"/>
  <cols>
    <col min="1" max="1" width="2.1640625" style="15" customWidth="1"/>
    <col min="2" max="2" width="2" style="14" customWidth="1"/>
    <col min="3" max="3" width="17.33203125" style="14" customWidth="1"/>
    <col min="4" max="10" width="9.1640625" style="14" customWidth="1"/>
    <col min="11" max="11" width="9.1640625" style="15" customWidth="1"/>
    <col min="12" max="18" width="9.1640625" style="14" customWidth="1"/>
    <col min="19" max="16384" width="8.83203125" style="10"/>
  </cols>
  <sheetData>
    <row r="1" spans="1:18">
      <c r="A1" s="20"/>
    </row>
    <row r="2" spans="1:18" s="6" customFormat="1" ht="20">
      <c r="A2" s="15"/>
      <c r="B2" s="3"/>
      <c r="C2" s="3"/>
      <c r="D2" s="3"/>
      <c r="E2" s="4"/>
      <c r="F2" s="5"/>
      <c r="G2" s="5"/>
      <c r="H2" s="5"/>
      <c r="I2" s="5"/>
      <c r="J2" s="5"/>
      <c r="K2" s="15"/>
      <c r="L2" s="14"/>
      <c r="M2" s="14"/>
      <c r="N2" s="14"/>
      <c r="O2" s="14"/>
      <c r="P2" s="14"/>
      <c r="Q2" s="14"/>
      <c r="R2" s="14"/>
    </row>
    <row r="3" spans="1:18" s="6" customFormat="1" ht="16">
      <c r="A3" s="15"/>
      <c r="B3" s="7"/>
      <c r="C3" s="7"/>
      <c r="D3" s="7"/>
      <c r="E3" s="8"/>
      <c r="F3" s="1"/>
      <c r="G3" s="1"/>
      <c r="H3" s="1"/>
      <c r="I3" s="1"/>
      <c r="J3" s="1"/>
      <c r="K3" s="15"/>
      <c r="L3" s="14"/>
      <c r="M3" s="14"/>
      <c r="N3" s="14"/>
      <c r="O3" s="14"/>
      <c r="P3" s="14"/>
      <c r="Q3" s="14"/>
      <c r="R3" s="14"/>
    </row>
    <row r="4" spans="1:18" s="9" customFormat="1">
      <c r="A4" s="15"/>
      <c r="B4" s="49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1:18" s="6" customForma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6" customFormat="1">
      <c r="A6" s="15"/>
      <c r="B6" s="15"/>
      <c r="C6" s="21" t="s">
        <v>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18" s="6" customForma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B8" s="15"/>
      <c r="C8" s="16" t="s">
        <v>21</v>
      </c>
      <c r="D8" s="15"/>
      <c r="E8" s="15"/>
      <c r="F8" s="15"/>
      <c r="G8" s="15"/>
      <c r="H8" s="15"/>
      <c r="I8" s="15"/>
      <c r="J8" s="15"/>
      <c r="L8" s="15"/>
      <c r="M8" s="15"/>
      <c r="N8" s="15"/>
      <c r="O8" s="15"/>
      <c r="P8" s="15"/>
      <c r="Q8" s="15"/>
      <c r="R8" s="15"/>
    </row>
    <row r="9" spans="1:18">
      <c r="B9" s="15"/>
      <c r="C9" s="18"/>
      <c r="D9" s="15"/>
      <c r="E9" s="15"/>
      <c r="F9" s="15"/>
      <c r="G9" s="15"/>
      <c r="H9" s="15"/>
      <c r="I9" s="15"/>
      <c r="J9" s="15"/>
      <c r="L9" s="15"/>
      <c r="M9" s="15"/>
      <c r="N9" s="15"/>
      <c r="O9" s="15"/>
      <c r="P9" s="15"/>
      <c r="Q9" s="15"/>
      <c r="R9" s="15"/>
    </row>
    <row r="10" spans="1:18">
      <c r="B10" s="15"/>
      <c r="C10" s="30"/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  <c r="J10" s="23">
        <v>7</v>
      </c>
      <c r="K10" s="23">
        <v>8</v>
      </c>
      <c r="L10" s="23">
        <v>9</v>
      </c>
      <c r="M10" s="23">
        <v>10</v>
      </c>
      <c r="N10" s="23">
        <v>11</v>
      </c>
      <c r="O10" s="23">
        <v>12</v>
      </c>
      <c r="P10" s="23">
        <v>13</v>
      </c>
      <c r="Q10" s="23">
        <v>14</v>
      </c>
      <c r="R10" s="23">
        <v>15</v>
      </c>
    </row>
    <row r="11" spans="1:18">
      <c r="B11" s="15"/>
      <c r="C11" s="30" t="s">
        <v>22</v>
      </c>
      <c r="D11" s="23">
        <v>27590</v>
      </c>
      <c r="E11" s="23">
        <v>25124</v>
      </c>
      <c r="F11" s="23">
        <v>28483</v>
      </c>
      <c r="G11" s="23">
        <v>21520</v>
      </c>
      <c r="H11" s="23">
        <v>22268</v>
      </c>
      <c r="I11" s="23">
        <v>20233</v>
      </c>
      <c r="J11" s="23">
        <v>21693</v>
      </c>
      <c r="K11" s="23">
        <v>28264</v>
      </c>
      <c r="L11" s="23">
        <v>21572</v>
      </c>
      <c r="M11" s="23">
        <v>26610</v>
      </c>
      <c r="N11" s="23">
        <v>21394</v>
      </c>
      <c r="O11" s="23">
        <v>26031</v>
      </c>
      <c r="P11" s="23">
        <v>22838</v>
      </c>
      <c r="Q11" s="23">
        <v>27855</v>
      </c>
      <c r="R11" s="23">
        <v>23652</v>
      </c>
    </row>
    <row r="12" spans="1:18">
      <c r="B12" s="15"/>
      <c r="C12" s="30" t="s">
        <v>23</v>
      </c>
      <c r="D12" s="23" t="s">
        <v>26</v>
      </c>
      <c r="E12" s="23" t="s">
        <v>28</v>
      </c>
      <c r="F12" s="23" t="s">
        <v>30</v>
      </c>
      <c r="G12" s="23" t="s">
        <v>32</v>
      </c>
      <c r="H12" s="23" t="s">
        <v>34</v>
      </c>
      <c r="I12" s="23" t="s">
        <v>36</v>
      </c>
      <c r="J12" s="23" t="s">
        <v>36</v>
      </c>
      <c r="K12" s="23" t="s">
        <v>26</v>
      </c>
      <c r="L12" s="23" t="s">
        <v>40</v>
      </c>
      <c r="M12" s="23" t="s">
        <v>42</v>
      </c>
      <c r="N12" s="23" t="s">
        <v>52</v>
      </c>
      <c r="O12" s="23" t="s">
        <v>53</v>
      </c>
      <c r="P12" s="23" t="s">
        <v>54</v>
      </c>
      <c r="Q12" s="23" t="s">
        <v>55</v>
      </c>
      <c r="R12" s="23" t="s">
        <v>56</v>
      </c>
    </row>
    <row r="13" spans="1:18">
      <c r="B13" s="15"/>
      <c r="C13" s="30" t="s">
        <v>24</v>
      </c>
      <c r="D13" s="23" t="s">
        <v>27</v>
      </c>
      <c r="E13" s="23" t="s">
        <v>29</v>
      </c>
      <c r="F13" s="23" t="s">
        <v>31</v>
      </c>
      <c r="G13" s="23" t="s">
        <v>33</v>
      </c>
      <c r="H13" s="23" t="s">
        <v>35</v>
      </c>
      <c r="I13" s="23" t="s">
        <v>37</v>
      </c>
      <c r="J13" s="23" t="s">
        <v>38</v>
      </c>
      <c r="K13" s="23" t="s">
        <v>39</v>
      </c>
      <c r="L13" s="23" t="s">
        <v>41</v>
      </c>
      <c r="M13" s="23" t="s">
        <v>43</v>
      </c>
      <c r="N13" s="23" t="s">
        <v>57</v>
      </c>
      <c r="O13" s="23" t="s">
        <v>58</v>
      </c>
      <c r="P13" s="23" t="s">
        <v>59</v>
      </c>
      <c r="Q13" s="23" t="s">
        <v>60</v>
      </c>
      <c r="R13" s="23" t="s">
        <v>61</v>
      </c>
    </row>
    <row r="14" spans="1:18">
      <c r="B14" s="15"/>
      <c r="C14" s="30" t="s">
        <v>25</v>
      </c>
      <c r="D14" s="26">
        <v>92656</v>
      </c>
      <c r="E14" s="26">
        <v>92373</v>
      </c>
      <c r="F14" s="26">
        <v>89614</v>
      </c>
      <c r="G14" s="26">
        <v>88510</v>
      </c>
      <c r="H14" s="26">
        <v>85751</v>
      </c>
      <c r="I14" s="26">
        <v>78079</v>
      </c>
      <c r="J14" s="26">
        <v>77923</v>
      </c>
      <c r="K14" s="26">
        <v>74251</v>
      </c>
      <c r="L14" s="26">
        <v>71199</v>
      </c>
      <c r="M14" s="26">
        <v>63277</v>
      </c>
      <c r="N14" s="26">
        <v>47487</v>
      </c>
      <c r="O14" s="26">
        <v>38367</v>
      </c>
      <c r="P14" s="26">
        <v>38078</v>
      </c>
      <c r="Q14" s="26">
        <v>25163</v>
      </c>
      <c r="R14" s="26">
        <v>19861</v>
      </c>
    </row>
    <row r="15" spans="1:18">
      <c r="B15" s="15"/>
      <c r="C15" s="2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6.75" customHeight="1">
      <c r="B16" s="15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>
      <c r="B17" s="15"/>
      <c r="C17" s="18"/>
      <c r="D17" s="15"/>
      <c r="E17" s="15"/>
      <c r="F17" s="15"/>
      <c r="G17" s="15"/>
      <c r="H17" s="15"/>
      <c r="I17" s="15"/>
      <c r="J17" s="15"/>
      <c r="L17" s="15"/>
      <c r="M17" s="15"/>
      <c r="N17" s="15"/>
      <c r="O17" s="15"/>
      <c r="P17" s="15"/>
      <c r="Q17" s="15"/>
      <c r="R17" s="15"/>
    </row>
    <row r="18" spans="1:18">
      <c r="B18" s="15"/>
      <c r="C18" s="16" t="s">
        <v>44</v>
      </c>
      <c r="D18" s="15"/>
      <c r="E18" s="15"/>
      <c r="F18" s="15"/>
      <c r="G18" s="15"/>
      <c r="H18" s="15"/>
      <c r="I18" s="15"/>
      <c r="J18" s="15"/>
      <c r="L18" s="15"/>
      <c r="M18" s="15"/>
      <c r="N18" s="15"/>
      <c r="O18" s="15"/>
      <c r="P18" s="15"/>
      <c r="Q18" s="15"/>
      <c r="R18" s="15"/>
    </row>
    <row r="19" spans="1:18">
      <c r="B19" s="15"/>
      <c r="C19" s="15"/>
      <c r="D19" s="15"/>
      <c r="E19" s="15"/>
      <c r="F19" s="15"/>
      <c r="G19" s="15"/>
      <c r="H19" s="15"/>
      <c r="I19" s="15"/>
      <c r="J19" s="15"/>
      <c r="L19" s="15"/>
      <c r="M19" s="15"/>
      <c r="N19" s="15"/>
      <c r="O19" s="15"/>
      <c r="P19" s="15"/>
      <c r="Q19" s="15"/>
      <c r="R19" s="15"/>
    </row>
    <row r="20" spans="1:18">
      <c r="B20" s="15"/>
      <c r="C20" s="30" t="s">
        <v>22</v>
      </c>
      <c r="D20" s="23">
        <v>20233</v>
      </c>
      <c r="E20" s="23">
        <v>21394</v>
      </c>
      <c r="F20" s="23">
        <v>21520</v>
      </c>
      <c r="G20" s="23">
        <v>21572</v>
      </c>
      <c r="H20" s="23">
        <v>21693</v>
      </c>
      <c r="I20" s="23">
        <v>22268</v>
      </c>
      <c r="J20" s="23">
        <v>22838</v>
      </c>
      <c r="K20" s="23">
        <v>23652</v>
      </c>
      <c r="L20" s="23">
        <v>25124</v>
      </c>
      <c r="M20" s="23">
        <v>26031</v>
      </c>
      <c r="N20" s="23">
        <v>26610</v>
      </c>
      <c r="O20" s="23">
        <v>27590</v>
      </c>
      <c r="P20" s="23">
        <v>27855</v>
      </c>
      <c r="Q20" s="23">
        <v>28264</v>
      </c>
      <c r="R20" s="23">
        <v>28483</v>
      </c>
    </row>
    <row r="21" spans="1:18">
      <c r="B21" s="15"/>
      <c r="C21" s="30" t="s">
        <v>45</v>
      </c>
      <c r="D21" s="26">
        <v>22116</v>
      </c>
      <c r="E21" s="26">
        <v>34548</v>
      </c>
      <c r="F21" s="26">
        <v>83139</v>
      </c>
      <c r="G21" s="26">
        <v>99410</v>
      </c>
      <c r="H21" s="26">
        <v>47269</v>
      </c>
      <c r="I21" s="26">
        <v>60477</v>
      </c>
      <c r="J21" s="26">
        <v>55598</v>
      </c>
      <c r="K21" s="26">
        <v>44029</v>
      </c>
      <c r="L21" s="26">
        <v>43343</v>
      </c>
      <c r="M21" s="26">
        <v>89219</v>
      </c>
      <c r="N21" s="26">
        <v>39254</v>
      </c>
      <c r="O21" s="26">
        <v>40992</v>
      </c>
      <c r="P21" s="26">
        <v>66293</v>
      </c>
      <c r="Q21" s="26">
        <v>33373</v>
      </c>
      <c r="R21" s="26">
        <v>92445</v>
      </c>
    </row>
    <row r="22" spans="1:18">
      <c r="B22" s="15"/>
      <c r="C22" s="30" t="s">
        <v>46</v>
      </c>
      <c r="D22" s="26">
        <v>79077</v>
      </c>
      <c r="E22" s="26">
        <v>38274</v>
      </c>
      <c r="F22" s="26">
        <v>67210</v>
      </c>
      <c r="G22" s="26">
        <v>60275</v>
      </c>
      <c r="H22" s="26">
        <v>66690</v>
      </c>
      <c r="I22" s="26">
        <v>59331</v>
      </c>
      <c r="J22" s="26">
        <v>41589</v>
      </c>
      <c r="K22" s="26">
        <v>58014</v>
      </c>
      <c r="L22" s="26">
        <v>86311</v>
      </c>
      <c r="M22" s="26">
        <v>27052</v>
      </c>
      <c r="N22" s="26">
        <v>88072</v>
      </c>
      <c r="O22" s="26">
        <v>74231</v>
      </c>
      <c r="P22" s="26">
        <v>81589</v>
      </c>
      <c r="Q22" s="26">
        <v>32105</v>
      </c>
      <c r="R22" s="26">
        <v>26839</v>
      </c>
    </row>
    <row r="23" spans="1:18">
      <c r="B23" s="15"/>
      <c r="C23" s="30" t="s">
        <v>47</v>
      </c>
      <c r="D23" s="26">
        <v>69701</v>
      </c>
      <c r="E23" s="26">
        <v>34193</v>
      </c>
      <c r="F23" s="26">
        <v>74886</v>
      </c>
      <c r="G23" s="26">
        <v>92744</v>
      </c>
      <c r="H23" s="26">
        <v>67520</v>
      </c>
      <c r="I23" s="26">
        <v>63659</v>
      </c>
      <c r="J23" s="26">
        <v>53427</v>
      </c>
      <c r="K23" s="26">
        <v>71745</v>
      </c>
      <c r="L23" s="26">
        <v>29498</v>
      </c>
      <c r="M23" s="26">
        <v>79630</v>
      </c>
      <c r="N23" s="26">
        <v>79009</v>
      </c>
      <c r="O23" s="26">
        <v>64312</v>
      </c>
      <c r="P23" s="26">
        <v>62216</v>
      </c>
      <c r="Q23" s="26">
        <v>87795</v>
      </c>
      <c r="R23" s="26">
        <v>93431</v>
      </c>
    </row>
    <row r="24" spans="1:18">
      <c r="B24" s="15"/>
      <c r="C24" s="30" t="s">
        <v>48</v>
      </c>
      <c r="D24" s="26">
        <v>57058</v>
      </c>
      <c r="E24" s="26">
        <v>45774</v>
      </c>
      <c r="F24" s="26">
        <v>64920</v>
      </c>
      <c r="G24" s="26">
        <v>76578</v>
      </c>
      <c r="H24" s="26">
        <v>61431</v>
      </c>
      <c r="I24" s="26">
        <v>66581</v>
      </c>
      <c r="J24" s="26">
        <v>42133</v>
      </c>
      <c r="K24" s="26">
        <v>81558</v>
      </c>
      <c r="L24" s="26">
        <v>72397</v>
      </c>
      <c r="M24" s="26">
        <v>62806</v>
      </c>
      <c r="N24" s="26">
        <v>42640</v>
      </c>
      <c r="O24" s="26">
        <v>96415</v>
      </c>
      <c r="P24" s="26">
        <v>29672</v>
      </c>
      <c r="Q24" s="26">
        <v>89388</v>
      </c>
      <c r="R24" s="26">
        <v>56922</v>
      </c>
    </row>
    <row r="25" spans="1:18">
      <c r="B25" s="15"/>
      <c r="C25" s="30" t="s">
        <v>49</v>
      </c>
      <c r="D25" s="26">
        <v>48991</v>
      </c>
      <c r="E25" s="26">
        <v>95587</v>
      </c>
      <c r="F25" s="26">
        <v>98634</v>
      </c>
      <c r="G25" s="26">
        <v>52081</v>
      </c>
      <c r="H25" s="26">
        <v>47600</v>
      </c>
      <c r="I25" s="26">
        <v>26908</v>
      </c>
      <c r="J25" s="26">
        <v>44839</v>
      </c>
      <c r="K25" s="26">
        <v>26883</v>
      </c>
      <c r="L25" s="26">
        <v>34062</v>
      </c>
      <c r="M25" s="26">
        <v>88194</v>
      </c>
      <c r="N25" s="26">
        <v>59541</v>
      </c>
      <c r="O25" s="26">
        <v>88109</v>
      </c>
      <c r="P25" s="26">
        <v>26404</v>
      </c>
      <c r="Q25" s="26">
        <v>27773</v>
      </c>
      <c r="R25" s="26">
        <v>91097</v>
      </c>
    </row>
    <row r="26" spans="1:18">
      <c r="B26" s="15"/>
      <c r="C26" s="30" t="s">
        <v>50</v>
      </c>
      <c r="D26" s="26">
        <v>76931</v>
      </c>
      <c r="E26" s="26">
        <v>62661</v>
      </c>
      <c r="F26" s="26">
        <v>99177</v>
      </c>
      <c r="G26" s="26">
        <v>80984</v>
      </c>
      <c r="H26" s="26">
        <v>32855</v>
      </c>
      <c r="I26" s="26">
        <v>82415</v>
      </c>
      <c r="J26" s="26">
        <v>58197</v>
      </c>
      <c r="K26" s="26">
        <v>30020</v>
      </c>
      <c r="L26" s="26">
        <v>84982</v>
      </c>
      <c r="M26" s="26">
        <v>45359</v>
      </c>
      <c r="N26" s="26">
        <v>26237</v>
      </c>
      <c r="O26" s="26">
        <v>57831</v>
      </c>
      <c r="P26" s="26">
        <v>86093</v>
      </c>
      <c r="Q26" s="26">
        <v>57619</v>
      </c>
      <c r="R26" s="26">
        <v>63936</v>
      </c>
    </row>
    <row r="27" spans="1:18">
      <c r="B27" s="15"/>
      <c r="C27" s="30" t="s">
        <v>51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s="11" customFormat="1">
      <c r="A28" s="15"/>
      <c r="B28" s="15"/>
      <c r="C28" s="18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s="11" customForma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5" spans="16357:16357">
      <c r="XEC35" s="13"/>
    </row>
    <row r="72" spans="1:18" s="11" customFormat="1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5"/>
      <c r="L72" s="14"/>
      <c r="M72" s="14"/>
      <c r="N72" s="14"/>
      <c r="O72" s="14"/>
      <c r="P72" s="14"/>
      <c r="Q72" s="14"/>
      <c r="R72" s="14"/>
    </row>
  </sheetData>
  <pageMargins left="0.75" right="0.75" top="1" bottom="1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Homework</vt:lpstr>
      <vt:lpstr>Grading</vt:lpstr>
      <vt:lpstr>Sort</vt:lpstr>
      <vt:lpstr>Conditional Formatting</vt:lpstr>
      <vt:lpstr>Pivot Table</vt:lpstr>
      <vt:lpstr>vlookup</vt:lpstr>
      <vt:lpstr>hlookup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Pratch P</cp:lastModifiedBy>
  <dcterms:created xsi:type="dcterms:W3CDTF">2014-01-22T16:53:39Z</dcterms:created>
  <dcterms:modified xsi:type="dcterms:W3CDTF">2019-05-29T09:37:26Z</dcterms:modified>
</cp:coreProperties>
</file>