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verma/Online_resources/literature_database/"/>
    </mc:Choice>
  </mc:AlternateContent>
  <xr:revisionPtr revIDLastSave="0" documentId="13_ncr:1_{AF29F2FF-A66D-3744-8BCC-949D2335848C}" xr6:coauthVersionLast="45" xr6:coauthVersionMax="45" xr10:uidLastSave="{00000000-0000-0000-0000-000000000000}"/>
  <bookViews>
    <workbookView xWindow="6640" yWindow="480" windowWidth="24200" windowHeight="15940" xr2:uid="{48D1C182-AEF1-824A-AF31-3D6131FB60DC}"/>
  </bookViews>
  <sheets>
    <sheet name="Sheet1" sheetId="1" r:id="rId1"/>
    <sheet name="Summar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6" i="1" l="1"/>
  <c r="A57" i="1" s="1"/>
  <c r="A58" i="1" s="1"/>
  <c r="A59" i="1" s="1"/>
  <c r="A41" i="1" l="1"/>
  <c r="A42" i="1"/>
  <c r="A43" i="1"/>
  <c r="A44" i="1"/>
  <c r="A45" i="1" s="1"/>
  <c r="A46" i="1" s="1"/>
  <c r="A47" i="1" s="1"/>
  <c r="A48" i="1" s="1"/>
  <c r="A49" i="1" s="1"/>
  <c r="A50" i="1" s="1"/>
  <c r="A51" i="1" s="1"/>
  <c r="A52" i="1" s="1"/>
  <c r="A53" i="1" s="1"/>
  <c r="A54" i="1" s="1"/>
  <c r="A55" i="1" s="1"/>
  <c r="A38" i="1"/>
  <c r="A39" i="1" s="1"/>
  <c r="E5" i="4" l="1"/>
  <c r="F4" i="4"/>
  <c r="E4" i="4"/>
  <c r="D4" i="4"/>
  <c r="B4" i="4"/>
  <c r="H3" i="4"/>
  <c r="G3" i="4"/>
  <c r="F3" i="4"/>
  <c r="E3" i="4"/>
  <c r="D3" i="4"/>
  <c r="C3" i="4"/>
  <c r="B3" i="4"/>
  <c r="H2" i="4"/>
  <c r="G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40" i="1" s="1"/>
</calcChain>
</file>

<file path=xl/sharedStrings.xml><?xml version="1.0" encoding="utf-8"?>
<sst xmlns="http://schemas.openxmlformats.org/spreadsheetml/2006/main" count="678" uniqueCount="317">
  <si>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</si>
  <si>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</si>
  <si>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</si>
  <si>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</si>
  <si>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</si>
  <si>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</si>
  <si>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</si>
  <si>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</si>
  <si>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</si>
  <si>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</si>
  <si>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t>
  </si>
  <si>
    <t>Scope (Theory/Experiment)</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</si>
  <si>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</si>
  <si>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</si>
  <si>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</si>
  <si>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NA</t>
  </si>
  <si>
    <t>CRISPR</t>
  </si>
  <si>
    <t>CRISPR, Homing Endonuclease Genes (HEGs), Driving-Y and Population replacement</t>
  </si>
  <si>
    <t xml:space="preserve">Aim - Stochastic, spatial and migration effect on invasion of drive allele in the population.  </t>
  </si>
  <si>
    <t>"We conclude with specific recommendations about how to address current challenges and foster more effective communication and decision- making for complex, post-normal issues, such as gene drives."</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</si>
  <si>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</si>
  <si>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</si>
  <si>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</si>
  <si>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</si>
  <si>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</si>
  <si>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</si>
  <si>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</si>
  <si>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</si>
  <si>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</si>
  <si>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</si>
  <si>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</si>
  <si>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</si>
  <si>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</si>
  <si>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</si>
  <si>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</si>
  <si>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</si>
  <si>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</si>
  <si>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</si>
  <si>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</si>
  <si>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</si>
  <si>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</si>
  <si>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</si>
  <si>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</si>
  <si>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</si>
  <si>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</si>
  <si>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</si>
  <si>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</si>
  <si>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</si>
  <si>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</si>
  <si>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</si>
  <si>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</si>
  <si>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</si>
  <si>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</si>
  <si>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</si>
  <si>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</si>
  <si>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</si>
  <si>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</si>
  <si>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</si>
  <si>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</si>
  <si>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</si>
  <si>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</si>
  <si>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</si>
  <si>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</si>
  <si>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</si>
  <si>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</si>
  <si>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</si>
  <si>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</si>
  <si>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</si>
  <si>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</si>
  <si>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</si>
  <si>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</si>
  <si>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</si>
  <si>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</si>
  <si>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</si>
  <si>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</si>
  <si>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</si>
  <si>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</si>
  <si>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No</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</si>
  <si>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</si>
  <si>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</si>
  <si>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</si>
  <si>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</si>
  <si>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</si>
  <si>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</si>
  <si>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</si>
  <si>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</si>
  <si>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</si>
  <si>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</si>
  <si>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</si>
  <si>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</si>
  <si>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</si>
  <si>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</si>
  <si>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</si>
  <si>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</si>
  <si>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</si>
  <si>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</si>
  <si>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</si>
  <si>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</si>
  <si>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</si>
  <si>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</si>
  <si>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</si>
  <si>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</si>
  <si>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</si>
  <si>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</si>
  <si>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</si>
  <si>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</si>
  <si>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</si>
  <si>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</si>
  <si>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</si>
  <si>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</si>
  <si>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</si>
  <si>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</si>
  <si>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</si>
  <si>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</si>
  <si>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</si>
  <si>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</si>
  <si>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</si>
  <si>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</si>
  <si>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</si>
  <si>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</si>
  <si>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</si>
  <si>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</si>
  <si>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</si>
  <si>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</si>
  <si>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</si>
  <si>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</si>
  <si>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</si>
  <si>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</si>
  <si>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</si>
  <si>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</si>
  <si>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</si>
  <si>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</si>
  <si>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</si>
  <si>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</si>
  <si>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</si>
  <si>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</si>
  <si>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</si>
  <si>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</si>
  <si>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</si>
  <si>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</si>
  <si>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</si>
  <si>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</si>
  <si>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</si>
  <si>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</si>
  <si>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</si>
  <si>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</si>
  <si>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</si>
  <si>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</si>
  <si>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</si>
  <si>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</si>
  <si>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</si>
  <si>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</si>
  <si>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</si>
  <si>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"A simulation model was created to examine the impact of insertion bias on TE spread in mosquito populations. "</t>
  </si>
  <si>
    <t xml:space="preserve">Transposable elements </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</si>
  <si>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</si>
  <si>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</si>
  <si>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</si>
  <si>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</si>
  <si>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</si>
  <si>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</si>
  <si>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</si>
  <si>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</si>
  <si>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</si>
  <si>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</si>
  <si>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</si>
  <si>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</si>
  <si>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</si>
  <si>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</si>
  <si>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</si>
  <si>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</si>
  <si>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</si>
  <si>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</si>
  <si>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</si>
  <si>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</si>
  <si>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</si>
  <si>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</si>
  <si>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</si>
  <si>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</si>
  <si>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"Here we use simple models to show that spatial structure in the vector population can greatly
facilitate persistence and evolution of resistance by the disease agent."</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</si>
  <si>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</si>
  <si>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</si>
  <si>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</si>
  <si>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</si>
  <si>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</si>
  <si>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</si>
  <si>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</si>
  <si>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</si>
  <si>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</si>
  <si>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</si>
  <si>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</si>
  <si>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</si>
  <si>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</si>
  <si>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</si>
  <si>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</si>
  <si>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</si>
  <si>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</si>
  <si>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</si>
  <si>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</si>
  <si>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</si>
  <si>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</si>
  <si>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</si>
  <si>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</si>
  <si>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</si>
  <si>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</si>
  <si>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PNAS</t>
  </si>
  <si>
    <t>elife</t>
  </si>
  <si>
    <t>Scientific Reports</t>
  </si>
  <si>
    <t>PLoS Genetics</t>
  </si>
  <si>
    <t>Nature Review Genetics</t>
  </si>
  <si>
    <t>Evolutionary Applications</t>
  </si>
  <si>
    <t>PloS Biology</t>
  </si>
  <si>
    <t>BMC Biology</t>
  </si>
  <si>
    <t>Current Biology</t>
  </si>
  <si>
    <t>Journal of Heredity</t>
  </si>
  <si>
    <t>Journal of Theoretical Biology</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</si>
  <si>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</si>
  <si>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</si>
  <si>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</si>
  <si>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</si>
  <si>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</si>
  <si>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</si>
  <si>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</si>
  <si>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</si>
  <si>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</si>
  <si>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</si>
  <si>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</si>
  <si>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</si>
  <si>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</si>
  <si>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</si>
  <si>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</si>
  <si>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</si>
  <si>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</si>
  <si>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</si>
  <si>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</si>
  <si>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</si>
  <si>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</si>
  <si>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</si>
  <si>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</si>
  <si>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</si>
  <si>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</si>
  <si>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</si>
  <si>
    <t>Journal of Economic Entomology</t>
  </si>
  <si>
    <t>Fryxell KJ, Miller TA. Autocidal biological control: a general strategy for insect control based on genetic transformation with a highly conserved gene. Journal of Economic Entomology. 1995 Oct 1;88(5):1221-32.</t>
  </si>
  <si>
    <t>https://doi.org/10.1093/jee/88.5.1221</t>
  </si>
  <si>
    <t>Experiment</t>
  </si>
  <si>
    <t>Sensitizing</t>
  </si>
  <si>
    <t>"The earliest demonstration of synthetic gene drive (sensitizing drives) was carried out by Fryxell and Miller in 1995 "</t>
  </si>
  <si>
    <t>Holman L. Evolutionary simulations of Z-linked suppression gene drives. Proceedings of the Royal Society B. 2019 Oct 9;286(1912):20191070.</t>
  </si>
  <si>
    <t>https://doi.org/10.1098/rspb.2019.1070</t>
  </si>
  <si>
    <t>Proceedings of the Royal Society B</t>
  </si>
  <si>
    <t>Raban RR, Marshall JM, Akbari OS. Progress towards engineering gene drives for population control. Journal of Experimental Biology. 2020 Feb 1;223(Suppl 1).</t>
  </si>
  <si>
    <t>Journal of Experimental Biology</t>
  </si>
  <si>
    <t>https://doi.org/10.1242/jeb.208181</t>
  </si>
  <si>
    <t>review</t>
  </si>
  <si>
    <t>https://doi.org/10.1111/eva.12827</t>
  </si>
  <si>
    <t xml:space="preserve"> Evolutionary Applications</t>
  </si>
  <si>
    <t>Dhole S, Lloyd AL, Gould F. Tethered homing gene drives: a new design for spatially restricted population replacement and suppression. Evolutionary applications. 2019 Sep;12(8):1688-702.</t>
  </si>
  <si>
    <t>tethered homing</t>
  </si>
  <si>
    <t>Chen CH, Huang H, Ward CM, Su JT, Schaeffer LV, Guo M, Hay BA. A synthetic maternal-effect selfish genetic element drives population replacement in Drosophila. science. 2007 Apr 27;316(5824):597-600.</t>
  </si>
  <si>
    <t>http://dx.doi.org/10.1126/science. 1138595</t>
  </si>
  <si>
    <t>Maternal-effect selfish genetic elements</t>
  </si>
  <si>
    <t>Sánchez C, H.M., Wu, S.L., Bennett, J.B. and Marshall, J.M., 2020. MGDrivE: A modular simulation framework for the spread of gene drives through spatially explicit mosquito populations. Methods in Ecology and Evolution, 11(2), pp.229-239.</t>
  </si>
  <si>
    <t>Methods in Ecology and Evolution</t>
  </si>
  <si>
    <t>https://doi.org/10.1111/2041-210X.13318</t>
  </si>
  <si>
    <t>CRISPR/Cas9‐based homing gene drive</t>
  </si>
  <si>
    <t>Tool</t>
  </si>
  <si>
    <t>https://doi.org/10.1021/acssynbio.9b00452</t>
  </si>
  <si>
    <t>Champer J, Zhao J, Champer S, Liu J, Messer PW. Population dynamics of underdominance gene drive systems in continuous space. ACS Synth. Biol.. 2020 Mar .</t>
  </si>
  <si>
    <t>ACS Synthetic Biology</t>
  </si>
  <si>
    <t>Underdominance</t>
  </si>
  <si>
    <t>https://doi.org/10.1038/s41598-019-54805-8</t>
  </si>
  <si>
    <t>CRISPR, Homing Endonuclease Genes (HEGs)</t>
  </si>
  <si>
    <t>https://doi.org/10.1073/pnas.1921698117</t>
  </si>
  <si>
    <t>Oberhofer G, Ivy T, Hay BA. Gene drive and resilience through renewal with next generation Cleave and Rescue selfish genetic elements. Proceedings of the National Academy of Sciences. 2020 Apr 3.</t>
  </si>
  <si>
    <t xml:space="preserve">Z-linked, CRISPR based, uses HEG </t>
  </si>
  <si>
    <t>Cleave and Rescue, CRISPR</t>
  </si>
  <si>
    <t>Journal name</t>
  </si>
  <si>
    <t>Paper access</t>
  </si>
  <si>
    <t>Journal Access</t>
  </si>
  <si>
    <t>Underdominance - CRISPR, Maternal effect, reciprocal translocation, Haploinsufficient RNA; Wolbachia, CRISPR</t>
  </si>
  <si>
    <t>Aim of the Study (Suppression/replacement)</t>
  </si>
  <si>
    <t xml:space="preserve">Empirical data in modelling. Sub Sharan Africa. Namawala (Tanzania) and Garki (Nigeria)  </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</si>
  <si>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suppression (2) Driving Y (3) Population replacement. </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</si>
  <si>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modelled settings. </t>
  </si>
  <si>
    <t>Epidemiological modelling takes into account stochasticity, vector populations, larval dynamics, Adult feeding behaviour, closed egg laying, spatial for human and vectors, migration, data from sub-Saharan Africa</t>
  </si>
  <si>
    <t>Aim - Analytical modelling to evaluate the efficiency of synthetic resistance, reversal drives and immunizing reversal drives in eliminating HD. Countermeasures against the spread of drive alleles</t>
  </si>
  <si>
    <t>Synthetic resistance and reversal drives are unlikely to prevent Homing drive fixation because of stable polymorphic equilibrium. Immunizing Reversal Drives (IRD) theoretically ensure elimination of HD. But Cas9 remains</t>
  </si>
  <si>
    <r>
      <t xml:space="preserve"> Ref 17-19 "Lyttle’s caged popular- tions of </t>
    </r>
    <r>
      <rPr>
        <i/>
        <sz val="11"/>
        <color theme="1"/>
        <rFont val="Calibri"/>
        <family val="2"/>
        <scheme val="minor"/>
      </rPr>
      <t xml:space="preserve">Drosophila" </t>
    </r>
    <r>
      <rPr>
        <sz val="11"/>
        <color theme="1"/>
        <rFont val="Calibri"/>
        <family val="2"/>
        <scheme val="minor"/>
      </rPr>
      <t xml:space="preserve"> Ref 21: " supported by a new flour beetle study analysing pre-existing DNA sequence variation in genomic sites that would be prime candidates for CRISPR-Cas9 GDSs "</t>
    </r>
  </si>
  <si>
    <t>Experiment to demonstrate the gRNA multiplexing as mechanism against gene drive resistance.</t>
  </si>
  <si>
    <t>"Here, we use a population genetics model to compare the expected characteristics of three spatially self-limiting gene drive systems: one-locus underdominance, two-locus underdominance and daisy chain drives. We find large differences b"</t>
  </si>
  <si>
    <t>New Zealand, gene drive system, risks</t>
  </si>
  <si>
    <t xml:space="preserve">Medea and engineered underdominance </t>
  </si>
  <si>
    <t>Empirical data</t>
  </si>
  <si>
    <t>Insect Biochemistry and Molecular Biology</t>
  </si>
  <si>
    <t xml:space="preserve">Y. Huang, K. Magori, A. L. Lloyd, and F. Gould, “Introducing transgenes into insect populations using combined gene-drive strategies: Modelling and analysis,” Insect Biochemistry and Molecular Biology, vol. 37, pp. 1054– 1063, Oct. 2007. </t>
  </si>
  <si>
    <t>"we develop stochastic models to analyse the loss probabilities for several gene drive mechanisms, including homing endonuclease genes, transposable elements, Medea elements, the intracellular bacterium Wolbachia, engineered underdominance genes, and meiotic drive."</t>
  </si>
  <si>
    <t>"we constructed and analysed a mathematical model of CRISPR gene drive that includes multiplex cutting via multiple gRNAs and allows for multiple costly and cost-free resistant alleles. "</t>
  </si>
  <si>
    <t>"We develop mathematical models which suggest that daisy-chain-drive systems will not spread indefi- nitely through successive populations, and we report number- ous CRISPR targeting sequences which could offer enhanced stability."</t>
  </si>
  <si>
    <t xml:space="preserve">" we develop a population genetic framework for modelling CGD dynamics, which incorporates potential resistance mechanisms as well as random genetic drift." </t>
  </si>
  <si>
    <t>G. Backus and K. Gross, “Genetic engineering to eradicate invasive mice on islands: Modelling the efficiency and ecological impacts,” Ecosphere, vol. 7, no. 12, 2016.</t>
  </si>
  <si>
    <t>"mathematical model to analyse the population dynamics of eradication with this genetically engineered mouse and determined its eradication efficiency through model analysis and simulations."</t>
  </si>
  <si>
    <t>"Here, we consider a reaction-diffusion system modelling the release of a gene drive (of fitness 1 − a) and a brake (fitness 1 − b, b ≤ a) in a wild-type population (fitness 1)."</t>
  </si>
  <si>
    <t>"We analyse a statistically representative survey (n = 1018) of U.S. adult attitudes toward agricultural gene drives."</t>
  </si>
  <si>
    <t>Heffel MG, Finnigan GC. Mathematical modelling of self-contained CRISPR gene drive reversal systems. Scientific Reports. 2019 Dec 27;9(1):1-0.</t>
  </si>
  <si>
    <t>arXiv</t>
  </si>
  <si>
    <t>bioRxiv</t>
  </si>
  <si>
    <t>Gene Drives on the Horizon;  {Committee on gene drive research in non-human organisms: recommendations for responsible conduct}</t>
  </si>
  <si>
    <t>https://doi.org/10.17226/23405</t>
  </si>
  <si>
    <t>Forcing the Farm: how gene grive organisms could entrench industrial agriculture and threaten food sovereignty; {ETC Group} and {Heinrich Boll Foundation}</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</si>
  <si>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</si>
  <si>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</si>
  <si>
    <t>Dhole S, Lloyd AL, Gould F. Gene drive dynamics in natural populations: The importance of density-dependence, space and sex. arXiv preprint arXiv:2005.01838. 2020 May 4.</t>
  </si>
  <si>
    <t>http://doi.org/10.1146/annurev-ecolsys-031120-101013</t>
  </si>
  <si>
    <t>Bennett JB, Wu SL, Rašić G, Akbari OS, Marshall JM. Modeling confinement and reversibility of threshold-dependent gene drive systems in spatially-explicit Aedes aegypti populations. BMC biology. 2020 Dec;18(1):1-4.</t>
  </si>
  <si>
    <t>https://doi.org/10.1186/s12915-020-0759-9</t>
  </si>
  <si>
    <t>Reciprocal chromosomal translocations and a form of toxin-antidote-based underdominance known as UDMEL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</si>
</sst>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
      <sz val="12"/>
      <color rgb="FF2A2A2A"/>
      <name val="Calibri"/>
      <family val="2"/>
    </font>
    <font>
      <sz val="12"/>
      <color rgb="FF33313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5">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3" fillId="0" borderId="1" xfId="0" applyFont="1" applyBorder="1" applyAlignment="1">
      <alignment horizontal="center" vertical="center" wrapText="1"/>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xf numFmtId="0" fontId="19" fillId="0" borderId="0" xfId="0" applyFont="1" applyAlignment="1">
      <alignment horizontal="center" vertical="center" wrapText="1"/>
    </xf>
    <xf numFmtId="0" fontId="7" fillId="0" borderId="1" xfId="0" applyFont="1" applyBorder="1" applyAlignment="1">
      <alignment vertical="center" wrapText="1"/>
    </xf>
    <xf numFmtId="0" fontId="5" fillId="0" borderId="0" xfId="1" applyAlignment="1">
      <alignment horizontal="center" vertical="center" wrapText="1"/>
    </xf>
    <xf numFmtId="0" fontId="0" fillId="0" borderId="1" xfId="0" applyFont="1" applyBorder="1" applyAlignment="1">
      <alignment horizontal="center" vertical="center" wrapText="1"/>
    </xf>
    <xf numFmtId="2" fontId="0" fillId="0" borderId="1" xfId="0" applyNumberFormat="1" applyBorder="1"/>
    <xf numFmtId="0" fontId="7" fillId="0" borderId="5" xfId="0" applyFont="1" applyBorder="1" applyAlignment="1">
      <alignment vertical="center" wrapText="1"/>
    </xf>
    <xf numFmtId="0" fontId="7" fillId="0" borderId="1" xfId="0" applyFont="1" applyBorder="1" applyAlignment="1">
      <alignment horizontal="left" vertical="top" wrapText="1"/>
    </xf>
    <xf numFmtId="0" fontId="20" fillId="0" borderId="0" xfId="0" applyFont="1" applyAlignment="1">
      <alignment horizontal="center" vertical="center" wrapText="1"/>
    </xf>
    <xf numFmtId="0" fontId="17" fillId="0" borderId="0" xfId="0" applyFont="1" applyAlignment="1">
      <alignment vertical="top" wrapText="1"/>
    </xf>
    <xf numFmtId="0" fontId="0" fillId="0" borderId="1" xfId="0" applyBorder="1" applyAlignment="1">
      <alignment vertical="center"/>
    </xf>
    <xf numFmtId="17" fontId="0" fillId="0" borderId="1" xfId="0" applyNumberFormat="1" applyBorder="1" applyAlignment="1">
      <alignment horizontal="center" vertical="center"/>
    </xf>
    <xf numFmtId="0" fontId="0" fillId="0" borderId="5" xfId="0" applyBorder="1" applyAlignment="1">
      <alignment vertical="top" wrapText="1"/>
    </xf>
    <xf numFmtId="0" fontId="11" fillId="0" borderId="1" xfId="0" applyFont="1" applyBorder="1" applyAlignment="1">
      <alignment vertical="top" wrapText="1"/>
    </xf>
    <xf numFmtId="0" fontId="1" fillId="0" borderId="1" xfId="0" applyFont="1" applyBorder="1" applyAlignment="1">
      <alignment horizontal="left" vertical="top"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50</c:v>
                </c:pt>
                <c:pt idx="1">
                  <c:v>50</c:v>
                </c:pt>
                <c:pt idx="2">
                  <c:v>12</c:v>
                </c:pt>
                <c:pt idx="3">
                  <c:v>18</c:v>
                </c:pt>
                <c:pt idx="4">
                  <c:v>28</c:v>
                </c:pt>
                <c:pt idx="5">
                  <c:v>29</c:v>
                </c:pt>
                <c:pt idx="6">
                  <c:v>30</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4</c:v>
                </c:pt>
                <c:pt idx="1">
                  <c:v>9</c:v>
                </c:pt>
                <c:pt idx="2">
                  <c:v>35</c:v>
                </c:pt>
                <c:pt idx="3">
                  <c:v>10</c:v>
                </c:pt>
                <c:pt idx="4">
                  <c:v>15</c:v>
                </c:pt>
                <c:pt idx="5">
                  <c:v>27</c:v>
                </c:pt>
                <c:pt idx="6">
                  <c:v>17</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5</c:v>
                </c:pt>
                <c:pt idx="2" formatCode="0">
                  <c:v>13</c:v>
                </c:pt>
                <c:pt idx="3">
                  <c:v>17</c:v>
                </c:pt>
                <c:pt idx="4">
                  <c:v>19</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3</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US"/>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13</xdr:col>
      <xdr:colOff>139700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26/sciadv.aau8462"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101/728006" TargetMode="External"/><Relationship Id="rId42" Type="http://schemas.openxmlformats.org/officeDocument/2006/relationships/hyperlink" Target="https://doi.org/10.1242/jeb.208181" TargetMode="External"/><Relationship Id="rId47" Type="http://schemas.openxmlformats.org/officeDocument/2006/relationships/hyperlink" Target="https://doi.org/10.1038/s41598-019-54805-8" TargetMode="External"/><Relationship Id="rId50" Type="http://schemas.openxmlformats.org/officeDocument/2006/relationships/hyperlink" Target="http://doi.org/10.1146/annurev-ecolsys-031120-101013" TargetMode="External"/><Relationship Id="rId7" Type="http://schemas.openxmlformats.org/officeDocument/2006/relationships/hyperlink" Target="https://doi.org/10.1073/pnas.172035411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9" Type="http://schemas.openxmlformats.org/officeDocument/2006/relationships/hyperlink" Target="https://doi.org/10.1186/s12915-017-0420-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doi.org/10.1126/sciadv.1601910" TargetMode="External"/><Relationship Id="rId37" Type="http://schemas.openxmlformats.org/officeDocument/2006/relationships/hyperlink" Target="https://doi.org/10.1126/science.aaa5945" TargetMode="External"/><Relationship Id="rId40" Type="http://schemas.openxmlformats.org/officeDocument/2006/relationships/hyperlink" Target="https://doi.org/10.1093/jee/88.5.1221" TargetMode="External"/><Relationship Id="rId45" Type="http://schemas.openxmlformats.org/officeDocument/2006/relationships/hyperlink" Target="https://doi.org/10.1111/2041-210X.13318"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dx.doi.org/10.1098/rsif.2013.1071" TargetMode="External"/><Relationship Id="rId49" Type="http://schemas.openxmlformats.org/officeDocument/2006/relationships/hyperlink" Target="https://doi.org/10.17226/23405"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4" Type="http://schemas.openxmlformats.org/officeDocument/2006/relationships/hyperlink" Target="http://dx.doi.org/10.1126/science.%201138595"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69810" TargetMode="External"/><Relationship Id="rId43" Type="http://schemas.openxmlformats.org/officeDocument/2006/relationships/hyperlink" Target="https://doi.org/10.1111/eva.12827" TargetMode="External"/><Relationship Id="rId48" Type="http://schemas.openxmlformats.org/officeDocument/2006/relationships/hyperlink" Target="https://doi.org/10.1073/pnas.1921698117" TargetMode="External"/><Relationship Id="rId8" Type="http://schemas.openxmlformats.org/officeDocument/2006/relationships/hyperlink" Target="https://dx.doi.org/10.1111%2Feva.12583" TargetMode="External"/><Relationship Id="rId51" Type="http://schemas.openxmlformats.org/officeDocument/2006/relationships/hyperlink" Target="https://doi.org/10.1186/s12915-020-0759-9" TargetMode="External"/><Relationship Id="rId3" Type="http://schemas.openxmlformats.org/officeDocument/2006/relationships/hyperlink" Target="https://doi.org/10.1073/pnas.180587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s://doi.org/10.1007/s00003-017-1131-z" TargetMode="External"/><Relationship Id="rId38" Type="http://schemas.openxmlformats.org/officeDocument/2006/relationships/hyperlink" Target="https://doi.org/10.1186/s12919-018-0110-4" TargetMode="External"/><Relationship Id="rId46" Type="http://schemas.openxmlformats.org/officeDocument/2006/relationships/hyperlink" Target="https://doi.org/10.1021/acssynbio.9b00452" TargetMode="External"/><Relationship Id="rId20" Type="http://schemas.openxmlformats.org/officeDocument/2006/relationships/hyperlink" Target="https://doi.org/10.1002/ecs2.1589" TargetMode="External"/><Relationship Id="rId41" Type="http://schemas.openxmlformats.org/officeDocument/2006/relationships/hyperlink" Target="https://doi.org/10.1098/rspb.2019.1070"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66"/>
  <sheetViews>
    <sheetView tabSelected="1" topLeftCell="A57" workbookViewId="0">
      <selection activeCell="R61" sqref="R61"/>
    </sheetView>
  </sheetViews>
  <sheetFormatPr baseColWidth="10" defaultRowHeight="16"/>
  <cols>
    <col min="2" max="3" width="17.5" customWidth="1"/>
    <col min="4" max="6" width="10.83203125" style="16" customWidth="1"/>
    <col min="7" max="8" width="29.6640625" customWidth="1"/>
    <col min="9" max="9" width="23.5" style="57" customWidth="1"/>
    <col min="10" max="10" width="16.6640625" customWidth="1"/>
    <col min="11" max="11" width="17" style="2" customWidth="1"/>
    <col min="12" max="12" width="16.1640625" style="2" customWidth="1"/>
    <col min="13" max="13" width="13.1640625" style="2" customWidth="1"/>
    <col min="14" max="14" width="11.83203125" style="2" customWidth="1"/>
    <col min="15" max="15" width="11" style="16" customWidth="1"/>
    <col min="16" max="16" width="19.33203125" style="16" customWidth="1"/>
    <col min="17" max="17" width="18.33203125" style="16" customWidth="1"/>
    <col min="18" max="18" width="32.33203125" customWidth="1"/>
    <col min="19" max="19" width="31.83203125" customWidth="1"/>
    <col min="20" max="20" width="27.6640625" customWidth="1"/>
    <col min="21" max="21" width="26.6640625" customWidth="1"/>
  </cols>
  <sheetData>
    <row r="1" spans="1:21" ht="24" customHeight="1">
      <c r="A1" s="82" t="s">
        <v>0</v>
      </c>
      <c r="B1" s="83"/>
      <c r="C1" s="83"/>
      <c r="D1" s="83"/>
      <c r="E1" s="83"/>
      <c r="F1" s="83"/>
      <c r="G1" s="83"/>
      <c r="H1" s="83"/>
      <c r="I1" s="83"/>
      <c r="J1" s="83"/>
      <c r="K1" s="83"/>
      <c r="L1" s="83"/>
      <c r="M1" s="83"/>
      <c r="N1" s="83"/>
      <c r="O1" s="83"/>
      <c r="P1" s="83"/>
      <c r="Q1" s="83"/>
      <c r="R1" s="83"/>
      <c r="S1" s="83"/>
      <c r="T1" s="83"/>
      <c r="U1" s="84"/>
    </row>
    <row r="2" spans="1:21" s="7" customFormat="1" ht="51">
      <c r="A2" s="5" t="s">
        <v>10</v>
      </c>
      <c r="B2" s="5" t="s">
        <v>22</v>
      </c>
      <c r="C2" s="5" t="s">
        <v>277</v>
      </c>
      <c r="D2" s="5" t="s">
        <v>279</v>
      </c>
      <c r="E2" s="15" t="s">
        <v>278</v>
      </c>
      <c r="F2" s="15" t="s">
        <v>117</v>
      </c>
      <c r="G2" s="15" t="s">
        <v>9</v>
      </c>
      <c r="H2" s="15" t="s">
        <v>32</v>
      </c>
      <c r="I2" s="55" t="s">
        <v>11</v>
      </c>
      <c r="J2" s="6" t="s">
        <v>1</v>
      </c>
      <c r="K2" s="5" t="s">
        <v>2</v>
      </c>
      <c r="L2" s="6" t="s">
        <v>6</v>
      </c>
      <c r="M2" s="5" t="s">
        <v>3</v>
      </c>
      <c r="N2" s="5" t="s">
        <v>4</v>
      </c>
      <c r="O2" s="5" t="s">
        <v>5</v>
      </c>
      <c r="P2" s="5" t="s">
        <v>281</v>
      </c>
      <c r="Q2" s="5" t="s">
        <v>7</v>
      </c>
      <c r="R2" s="5" t="s">
        <v>8</v>
      </c>
      <c r="S2" s="5" t="s">
        <v>8</v>
      </c>
      <c r="T2" s="5" t="s">
        <v>8</v>
      </c>
      <c r="U2" s="5" t="s">
        <v>8</v>
      </c>
    </row>
    <row r="3" spans="1:21" s="2" customFormat="1" ht="142" customHeight="1">
      <c r="A3" s="3">
        <v>1</v>
      </c>
      <c r="B3" s="12" t="s">
        <v>216</v>
      </c>
      <c r="C3" s="12" t="s">
        <v>205</v>
      </c>
      <c r="D3" s="10" t="s">
        <v>160</v>
      </c>
      <c r="E3" s="33">
        <v>1</v>
      </c>
      <c r="F3" s="33">
        <v>2017</v>
      </c>
      <c r="G3" s="8" t="s">
        <v>164</v>
      </c>
      <c r="H3" s="29" t="s">
        <v>137</v>
      </c>
      <c r="I3" s="54">
        <v>70</v>
      </c>
      <c r="J3" s="10" t="s">
        <v>45</v>
      </c>
      <c r="K3" s="4" t="s">
        <v>17</v>
      </c>
      <c r="L3" s="4" t="s">
        <v>282</v>
      </c>
      <c r="M3" s="3">
        <v>0</v>
      </c>
      <c r="N3" s="3">
        <v>1</v>
      </c>
      <c r="O3" s="3">
        <v>1</v>
      </c>
      <c r="P3" s="10" t="s">
        <v>233</v>
      </c>
      <c r="Q3" s="10">
        <v>1</v>
      </c>
      <c r="R3" s="8" t="s">
        <v>283</v>
      </c>
      <c r="S3" s="17" t="s">
        <v>284</v>
      </c>
      <c r="T3" s="9" t="s">
        <v>12</v>
      </c>
      <c r="U3" s="4" t="s">
        <v>285</v>
      </c>
    </row>
    <row r="4" spans="1:21" ht="94" customHeight="1">
      <c r="A4" s="3">
        <f>1+A3</f>
        <v>2</v>
      </c>
      <c r="B4" s="12" t="s">
        <v>216</v>
      </c>
      <c r="C4" s="12" t="s">
        <v>206</v>
      </c>
      <c r="D4" s="10">
        <v>1</v>
      </c>
      <c r="E4" s="10">
        <v>1</v>
      </c>
      <c r="F4" s="10">
        <v>2018</v>
      </c>
      <c r="G4" s="17" t="s">
        <v>14</v>
      </c>
      <c r="H4" s="21" t="s">
        <v>33</v>
      </c>
      <c r="I4" s="56">
        <v>100</v>
      </c>
      <c r="J4" s="3" t="s">
        <v>55</v>
      </c>
      <c r="K4" s="11" t="s">
        <v>16</v>
      </c>
      <c r="L4" s="3" t="s">
        <v>15</v>
      </c>
      <c r="M4" s="3">
        <v>0</v>
      </c>
      <c r="N4" s="3">
        <v>1</v>
      </c>
      <c r="O4" s="3">
        <v>1</v>
      </c>
      <c r="P4" s="38" t="s">
        <v>27</v>
      </c>
      <c r="Q4" s="10">
        <v>1</v>
      </c>
      <c r="R4" s="13" t="s">
        <v>18</v>
      </c>
      <c r="S4" s="3"/>
      <c r="T4" s="3"/>
      <c r="U4" s="3"/>
    </row>
    <row r="5" spans="1:21" ht="101" customHeight="1">
      <c r="A5" s="3">
        <f t="shared" ref="A5:A59" si="0">1+A4</f>
        <v>3</v>
      </c>
      <c r="B5" s="12" t="s">
        <v>216</v>
      </c>
      <c r="C5" s="12" t="s">
        <v>207</v>
      </c>
      <c r="D5" s="10">
        <v>1</v>
      </c>
      <c r="E5" s="10">
        <v>1</v>
      </c>
      <c r="F5" s="10">
        <v>2017</v>
      </c>
      <c r="G5" s="17" t="s">
        <v>13</v>
      </c>
      <c r="H5" s="21" t="s">
        <v>34</v>
      </c>
      <c r="I5" s="56">
        <v>100</v>
      </c>
      <c r="J5" s="3" t="s">
        <v>55</v>
      </c>
      <c r="K5" s="11" t="s">
        <v>16</v>
      </c>
      <c r="L5" s="3" t="s">
        <v>15</v>
      </c>
      <c r="M5" s="3">
        <v>1</v>
      </c>
      <c r="N5" s="3">
        <v>0</v>
      </c>
      <c r="O5" s="3">
        <v>0</v>
      </c>
      <c r="P5" s="10" t="s">
        <v>233</v>
      </c>
      <c r="Q5" s="10">
        <v>1</v>
      </c>
      <c r="R5" s="13" t="s">
        <v>286</v>
      </c>
      <c r="S5" s="19" t="s">
        <v>287</v>
      </c>
      <c r="T5" s="1"/>
      <c r="U5" s="1"/>
    </row>
    <row r="6" spans="1:21" ht="104" customHeight="1">
      <c r="A6" s="3">
        <f t="shared" si="0"/>
        <v>4</v>
      </c>
      <c r="B6" s="4" t="s">
        <v>216</v>
      </c>
      <c r="C6" s="4" t="s">
        <v>205</v>
      </c>
      <c r="D6" s="10" t="s">
        <v>160</v>
      </c>
      <c r="E6" s="34">
        <v>1</v>
      </c>
      <c r="F6" s="34">
        <v>2019</v>
      </c>
      <c r="G6" s="20" t="s">
        <v>35</v>
      </c>
      <c r="H6" s="21" t="s">
        <v>36</v>
      </c>
      <c r="I6" s="56" t="s">
        <v>30</v>
      </c>
      <c r="J6" s="3" t="s">
        <v>15</v>
      </c>
      <c r="K6" s="11" t="s">
        <v>16</v>
      </c>
      <c r="L6" s="3" t="s">
        <v>15</v>
      </c>
      <c r="M6" s="3">
        <v>0</v>
      </c>
      <c r="N6" s="3">
        <v>0</v>
      </c>
      <c r="O6" s="3">
        <v>0</v>
      </c>
      <c r="P6" s="78" t="s">
        <v>30</v>
      </c>
      <c r="Q6" s="3" t="s">
        <v>15</v>
      </c>
      <c r="R6" s="13" t="s">
        <v>21</v>
      </c>
      <c r="S6" s="14" t="s">
        <v>20</v>
      </c>
      <c r="T6" s="17" t="s">
        <v>19</v>
      </c>
      <c r="U6" s="1" t="s">
        <v>165</v>
      </c>
    </row>
    <row r="7" spans="1:21" ht="126" customHeight="1">
      <c r="A7" s="3">
        <f t="shared" si="0"/>
        <v>5</v>
      </c>
      <c r="B7" s="4" t="s">
        <v>216</v>
      </c>
      <c r="C7" s="4" t="s">
        <v>205</v>
      </c>
      <c r="D7" s="3" t="s">
        <v>160</v>
      </c>
      <c r="E7" s="3">
        <v>1</v>
      </c>
      <c r="F7" s="3">
        <v>2018</v>
      </c>
      <c r="G7" s="17" t="s">
        <v>23</v>
      </c>
      <c r="H7" s="21" t="s">
        <v>37</v>
      </c>
      <c r="I7" s="56">
        <v>10</v>
      </c>
      <c r="J7" s="3" t="s">
        <v>231</v>
      </c>
      <c r="K7" s="11" t="s">
        <v>24</v>
      </c>
      <c r="L7" s="3" t="s">
        <v>25</v>
      </c>
      <c r="M7" s="3">
        <v>0</v>
      </c>
      <c r="N7" s="3">
        <v>0</v>
      </c>
      <c r="O7" s="3">
        <v>0</v>
      </c>
      <c r="P7" s="38" t="s">
        <v>27</v>
      </c>
      <c r="Q7" s="10">
        <v>1</v>
      </c>
      <c r="R7" s="13" t="s">
        <v>26</v>
      </c>
      <c r="S7" s="14" t="s">
        <v>28</v>
      </c>
      <c r="T7" s="13"/>
      <c r="U7" s="1"/>
    </row>
    <row r="8" spans="1:21" ht="110" customHeight="1">
      <c r="A8" s="3">
        <f t="shared" si="0"/>
        <v>6</v>
      </c>
      <c r="B8" s="12" t="s">
        <v>216</v>
      </c>
      <c r="C8" s="12" t="s">
        <v>208</v>
      </c>
      <c r="D8" s="3">
        <v>1</v>
      </c>
      <c r="E8" s="3">
        <v>1</v>
      </c>
      <c r="F8" s="3">
        <v>2017</v>
      </c>
      <c r="G8" s="17" t="s">
        <v>29</v>
      </c>
      <c r="H8" s="21" t="s">
        <v>38</v>
      </c>
      <c r="I8" s="56" t="s">
        <v>30</v>
      </c>
      <c r="J8" s="10" t="s">
        <v>15</v>
      </c>
      <c r="K8" s="11" t="s">
        <v>16</v>
      </c>
      <c r="L8" s="10" t="s">
        <v>15</v>
      </c>
      <c r="M8" s="3">
        <v>0</v>
      </c>
      <c r="N8" s="3">
        <v>0</v>
      </c>
      <c r="O8" s="3">
        <v>0</v>
      </c>
      <c r="P8" s="10" t="s">
        <v>39</v>
      </c>
      <c r="Q8" s="3" t="s">
        <v>15</v>
      </c>
      <c r="R8" s="13" t="s">
        <v>41</v>
      </c>
      <c r="S8" s="13" t="s">
        <v>31</v>
      </c>
      <c r="T8" s="8" t="s">
        <v>288</v>
      </c>
      <c r="U8" s="17" t="s">
        <v>40</v>
      </c>
    </row>
    <row r="9" spans="1:21" ht="107" customHeight="1">
      <c r="A9" s="3">
        <f t="shared" si="0"/>
        <v>7</v>
      </c>
      <c r="B9" s="12" t="s">
        <v>216</v>
      </c>
      <c r="C9" s="37" t="s">
        <v>209</v>
      </c>
      <c r="D9" s="25">
        <v>0</v>
      </c>
      <c r="E9" s="3">
        <v>0</v>
      </c>
      <c r="F9" s="3">
        <v>2016</v>
      </c>
      <c r="G9" s="8" t="s">
        <v>43</v>
      </c>
      <c r="H9" s="21" t="s">
        <v>42</v>
      </c>
      <c r="I9" s="56" t="s">
        <v>44</v>
      </c>
      <c r="J9" s="3" t="s">
        <v>45</v>
      </c>
      <c r="K9" s="23" t="s">
        <v>46</v>
      </c>
      <c r="L9" s="3" t="s">
        <v>15</v>
      </c>
      <c r="M9" s="3">
        <v>0</v>
      </c>
      <c r="N9" s="3">
        <v>0</v>
      </c>
      <c r="O9" s="3">
        <v>0</v>
      </c>
      <c r="P9" s="3" t="s">
        <v>44</v>
      </c>
      <c r="Q9" s="10">
        <v>1</v>
      </c>
      <c r="R9" s="24" t="s">
        <v>47</v>
      </c>
      <c r="S9" s="22" t="s">
        <v>48</v>
      </c>
      <c r="T9" s="1"/>
      <c r="U9" s="1"/>
    </row>
    <row r="10" spans="1:21" ht="116" customHeight="1">
      <c r="A10" s="3">
        <f t="shared" si="0"/>
        <v>8</v>
      </c>
      <c r="B10" s="4" t="s">
        <v>216</v>
      </c>
      <c r="C10" s="4" t="s">
        <v>205</v>
      </c>
      <c r="D10" s="3" t="s">
        <v>160</v>
      </c>
      <c r="E10" s="3">
        <v>1</v>
      </c>
      <c r="F10" s="3">
        <v>2018</v>
      </c>
      <c r="G10" s="45" t="s">
        <v>50</v>
      </c>
      <c r="H10" s="21" t="s">
        <v>49</v>
      </c>
      <c r="I10" s="56">
        <v>10</v>
      </c>
      <c r="J10" s="38" t="s">
        <v>231</v>
      </c>
      <c r="K10" s="11" t="s">
        <v>16</v>
      </c>
      <c r="L10" s="3" t="s">
        <v>25</v>
      </c>
      <c r="M10" s="3">
        <v>0</v>
      </c>
      <c r="N10" s="3">
        <v>0</v>
      </c>
      <c r="O10" s="3">
        <v>0</v>
      </c>
      <c r="P10" s="10" t="s">
        <v>289</v>
      </c>
      <c r="Q10" s="3">
        <v>1</v>
      </c>
      <c r="R10" s="26" t="s">
        <v>51</v>
      </c>
      <c r="S10" s="27" t="s">
        <v>52</v>
      </c>
      <c r="T10" s="13"/>
      <c r="U10" s="13"/>
    </row>
    <row r="11" spans="1:21" ht="118" customHeight="1">
      <c r="A11" s="3">
        <f t="shared" si="0"/>
        <v>9</v>
      </c>
      <c r="B11" s="12" t="s">
        <v>216</v>
      </c>
      <c r="C11" s="12" t="s">
        <v>210</v>
      </c>
      <c r="D11" s="3">
        <v>1</v>
      </c>
      <c r="E11" s="3">
        <v>1</v>
      </c>
      <c r="F11" s="3">
        <v>2018</v>
      </c>
      <c r="G11" s="9" t="s">
        <v>53</v>
      </c>
      <c r="H11" s="21" t="s">
        <v>54</v>
      </c>
      <c r="I11" s="56">
        <v>100</v>
      </c>
      <c r="J11" s="3" t="s">
        <v>55</v>
      </c>
      <c r="K11" s="11" t="s">
        <v>16</v>
      </c>
      <c r="L11" s="3" t="s">
        <v>15</v>
      </c>
      <c r="M11" s="3">
        <v>1</v>
      </c>
      <c r="N11" s="3">
        <v>0</v>
      </c>
      <c r="O11" s="3">
        <v>1</v>
      </c>
      <c r="P11" s="16" t="s">
        <v>27</v>
      </c>
      <c r="Q11" s="10">
        <v>1</v>
      </c>
      <c r="R11" s="13" t="s">
        <v>290</v>
      </c>
      <c r="S11" s="13" t="s">
        <v>56</v>
      </c>
      <c r="T11" s="13" t="s">
        <v>57</v>
      </c>
      <c r="U11" s="13"/>
    </row>
    <row r="12" spans="1:21" ht="87" customHeight="1">
      <c r="A12" s="18">
        <f t="shared" si="0"/>
        <v>10</v>
      </c>
      <c r="B12" s="12" t="s">
        <v>216</v>
      </c>
      <c r="C12" s="12" t="s">
        <v>206</v>
      </c>
      <c r="D12" s="3">
        <v>1</v>
      </c>
      <c r="E12" s="3">
        <v>1</v>
      </c>
      <c r="F12" s="3">
        <v>2014</v>
      </c>
      <c r="G12" s="45" t="s">
        <v>58</v>
      </c>
      <c r="H12" s="21" t="s">
        <v>59</v>
      </c>
      <c r="I12" s="56" t="s">
        <v>30</v>
      </c>
      <c r="J12" s="28" t="s">
        <v>15</v>
      </c>
      <c r="K12" s="11" t="s">
        <v>16</v>
      </c>
      <c r="L12" s="3" t="s">
        <v>15</v>
      </c>
      <c r="M12" s="3">
        <v>0</v>
      </c>
      <c r="N12" s="3">
        <v>0</v>
      </c>
      <c r="O12" s="3">
        <v>0</v>
      </c>
      <c r="P12" s="78" t="s">
        <v>30</v>
      </c>
      <c r="Q12" s="3">
        <v>1</v>
      </c>
      <c r="R12" s="13" t="s">
        <v>60</v>
      </c>
      <c r="S12" s="13"/>
      <c r="T12" s="13"/>
      <c r="U12" s="13"/>
    </row>
    <row r="13" spans="1:21" ht="81" customHeight="1">
      <c r="A13" s="3">
        <f t="shared" si="0"/>
        <v>11</v>
      </c>
      <c r="B13" s="12" t="s">
        <v>216</v>
      </c>
      <c r="C13" s="12" t="s">
        <v>211</v>
      </c>
      <c r="D13" s="3">
        <v>1</v>
      </c>
      <c r="E13" s="3">
        <v>1</v>
      </c>
      <c r="F13" s="3">
        <v>2017</v>
      </c>
      <c r="G13" s="9" t="s">
        <v>62</v>
      </c>
      <c r="H13" s="29" t="s">
        <v>61</v>
      </c>
      <c r="I13" s="56" t="s">
        <v>30</v>
      </c>
      <c r="J13" s="3" t="s">
        <v>63</v>
      </c>
      <c r="K13" s="11" t="s">
        <v>16</v>
      </c>
      <c r="L13" s="3" t="s">
        <v>15</v>
      </c>
      <c r="M13" s="3">
        <v>0</v>
      </c>
      <c r="N13" s="3">
        <v>0</v>
      </c>
      <c r="O13" s="3">
        <v>0</v>
      </c>
      <c r="P13" s="78" t="s">
        <v>30</v>
      </c>
      <c r="Q13" s="3">
        <v>1</v>
      </c>
      <c r="R13" s="13" t="s">
        <v>291</v>
      </c>
      <c r="S13" s="13" t="s">
        <v>64</v>
      </c>
      <c r="T13" s="13"/>
      <c r="U13" s="13"/>
    </row>
    <row r="14" spans="1:21" ht="80" customHeight="1">
      <c r="A14" s="3">
        <f t="shared" si="0"/>
        <v>12</v>
      </c>
      <c r="B14" s="12" t="s">
        <v>216</v>
      </c>
      <c r="C14" s="12" t="s">
        <v>212</v>
      </c>
      <c r="D14" s="3">
        <v>1</v>
      </c>
      <c r="E14" s="3">
        <v>1</v>
      </c>
      <c r="F14" s="3">
        <v>2017</v>
      </c>
      <c r="G14" s="45" t="s">
        <v>66</v>
      </c>
      <c r="H14" s="29" t="s">
        <v>67</v>
      </c>
      <c r="I14" s="54">
        <v>90</v>
      </c>
      <c r="J14" s="3" t="s">
        <v>55</v>
      </c>
      <c r="K14" s="11" t="s">
        <v>16</v>
      </c>
      <c r="L14" s="3" t="s">
        <v>15</v>
      </c>
      <c r="M14" s="3">
        <v>1</v>
      </c>
      <c r="N14" s="3">
        <v>1</v>
      </c>
      <c r="O14" s="3">
        <v>1</v>
      </c>
      <c r="P14" s="3" t="s">
        <v>44</v>
      </c>
      <c r="Q14" s="3">
        <v>1</v>
      </c>
      <c r="R14" s="13" t="s">
        <v>65</v>
      </c>
      <c r="S14" s="13"/>
      <c r="T14" s="13"/>
      <c r="U14" s="13"/>
    </row>
    <row r="15" spans="1:21" ht="112">
      <c r="A15" s="3">
        <f t="shared" si="0"/>
        <v>13</v>
      </c>
      <c r="B15" s="12" t="s">
        <v>216</v>
      </c>
      <c r="C15" s="12" t="s">
        <v>213</v>
      </c>
      <c r="D15" s="10" t="s">
        <v>160</v>
      </c>
      <c r="E15" s="10">
        <v>1</v>
      </c>
      <c r="F15" s="10">
        <v>2013</v>
      </c>
      <c r="G15" s="45" t="s">
        <v>68</v>
      </c>
      <c r="H15" s="29" t="s">
        <v>69</v>
      </c>
      <c r="I15" s="56">
        <v>30</v>
      </c>
      <c r="J15" s="38" t="s">
        <v>231</v>
      </c>
      <c r="K15" s="12" t="s">
        <v>71</v>
      </c>
      <c r="L15" s="3" t="s">
        <v>25</v>
      </c>
      <c r="M15" s="3">
        <v>1</v>
      </c>
      <c r="N15" s="3">
        <v>0</v>
      </c>
      <c r="O15" s="3">
        <v>1</v>
      </c>
      <c r="P15" s="10" t="s">
        <v>233</v>
      </c>
      <c r="Q15" s="3">
        <v>1</v>
      </c>
      <c r="R15" s="13" t="s">
        <v>70</v>
      </c>
      <c r="S15" s="13" t="s">
        <v>72</v>
      </c>
      <c r="T15" s="13" t="s">
        <v>73</v>
      </c>
      <c r="U15" s="13"/>
    </row>
    <row r="16" spans="1:21" ht="96" customHeight="1">
      <c r="A16" s="3">
        <f t="shared" si="0"/>
        <v>14</v>
      </c>
      <c r="B16" s="12" t="s">
        <v>216</v>
      </c>
      <c r="C16" s="12" t="s">
        <v>210</v>
      </c>
      <c r="D16" s="3">
        <v>1</v>
      </c>
      <c r="E16" s="3">
        <v>1</v>
      </c>
      <c r="F16" s="3">
        <v>2011</v>
      </c>
      <c r="G16" s="45" t="s">
        <v>163</v>
      </c>
      <c r="H16" s="29" t="s">
        <v>74</v>
      </c>
      <c r="I16" s="56">
        <v>80</v>
      </c>
      <c r="J16" s="5" t="s">
        <v>45</v>
      </c>
      <c r="K16" s="12" t="s">
        <v>292</v>
      </c>
      <c r="L16" s="10" t="s">
        <v>293</v>
      </c>
      <c r="M16" s="3">
        <v>1</v>
      </c>
      <c r="N16" s="3">
        <v>1</v>
      </c>
      <c r="O16" s="3">
        <v>1</v>
      </c>
      <c r="P16" s="3" t="s">
        <v>81</v>
      </c>
      <c r="Q16" s="3">
        <v>0</v>
      </c>
      <c r="R16" s="13" t="s">
        <v>75</v>
      </c>
      <c r="S16" s="13" t="s">
        <v>76</v>
      </c>
      <c r="T16" s="13"/>
      <c r="U16" s="13"/>
    </row>
    <row r="17" spans="1:21" ht="112" customHeight="1">
      <c r="A17" s="3">
        <f t="shared" si="0"/>
        <v>15</v>
      </c>
      <c r="B17" s="12" t="s">
        <v>216</v>
      </c>
      <c r="C17" s="12" t="s">
        <v>294</v>
      </c>
      <c r="D17" s="3">
        <v>0</v>
      </c>
      <c r="E17" s="3">
        <v>0</v>
      </c>
      <c r="F17" s="3">
        <v>2007</v>
      </c>
      <c r="G17" s="31" t="s">
        <v>295</v>
      </c>
      <c r="H17" s="29" t="s">
        <v>78</v>
      </c>
      <c r="I17" s="56">
        <v>80</v>
      </c>
      <c r="J17" s="5" t="s">
        <v>45</v>
      </c>
      <c r="K17" s="30" t="s">
        <v>147</v>
      </c>
      <c r="L17" s="3" t="s">
        <v>15</v>
      </c>
      <c r="M17" s="3">
        <v>1</v>
      </c>
      <c r="N17" s="3">
        <v>0</v>
      </c>
      <c r="O17" s="3">
        <v>0</v>
      </c>
      <c r="P17" s="3" t="s">
        <v>81</v>
      </c>
      <c r="Q17" s="3">
        <v>0</v>
      </c>
      <c r="R17" s="13" t="s">
        <v>79</v>
      </c>
      <c r="S17" s="13" t="s">
        <v>80</v>
      </c>
      <c r="T17" s="13"/>
      <c r="U17" s="13"/>
    </row>
    <row r="18" spans="1:21" ht="97" customHeight="1">
      <c r="A18" s="3">
        <f t="shared" si="0"/>
        <v>16</v>
      </c>
      <c r="B18" s="12" t="s">
        <v>216</v>
      </c>
      <c r="C18" s="12" t="s">
        <v>207</v>
      </c>
      <c r="D18" s="10">
        <v>1</v>
      </c>
      <c r="E18" s="10">
        <v>1</v>
      </c>
      <c r="F18" s="10">
        <v>2017</v>
      </c>
      <c r="G18" s="19" t="s">
        <v>84</v>
      </c>
      <c r="H18" s="29" t="s">
        <v>85</v>
      </c>
      <c r="I18" s="56">
        <v>70</v>
      </c>
      <c r="J18" s="5" t="s">
        <v>45</v>
      </c>
      <c r="K18" s="11" t="s">
        <v>16</v>
      </c>
      <c r="L18" s="3" t="s">
        <v>86</v>
      </c>
      <c r="M18" s="3">
        <v>1</v>
      </c>
      <c r="N18" s="3">
        <v>1</v>
      </c>
      <c r="O18" s="3">
        <v>0</v>
      </c>
      <c r="P18" s="38" t="s">
        <v>27</v>
      </c>
      <c r="Q18" s="10">
        <v>1</v>
      </c>
      <c r="R18" s="13" t="s">
        <v>82</v>
      </c>
      <c r="S18" s="13" t="s">
        <v>83</v>
      </c>
      <c r="T18" s="13"/>
      <c r="U18" s="13"/>
    </row>
    <row r="19" spans="1:21" ht="102">
      <c r="A19" s="3">
        <f t="shared" si="0"/>
        <v>17</v>
      </c>
      <c r="B19" s="12" t="s">
        <v>216</v>
      </c>
      <c r="C19" s="12" t="s">
        <v>214</v>
      </c>
      <c r="D19" s="3" t="s">
        <v>160</v>
      </c>
      <c r="E19" s="3">
        <v>1</v>
      </c>
      <c r="F19" s="3">
        <v>2011</v>
      </c>
      <c r="G19" s="17" t="s">
        <v>161</v>
      </c>
      <c r="H19" s="29" t="s">
        <v>87</v>
      </c>
      <c r="I19" s="56">
        <v>70</v>
      </c>
      <c r="J19" s="3" t="s">
        <v>45</v>
      </c>
      <c r="K19" s="11" t="s">
        <v>24</v>
      </c>
      <c r="L19" s="3" t="s">
        <v>15</v>
      </c>
      <c r="M19" s="3">
        <v>1</v>
      </c>
      <c r="N19" s="3">
        <v>1</v>
      </c>
      <c r="O19" s="3">
        <v>1</v>
      </c>
      <c r="P19" s="3" t="s">
        <v>81</v>
      </c>
      <c r="Q19" s="3">
        <v>0</v>
      </c>
      <c r="R19" s="13" t="s">
        <v>88</v>
      </c>
      <c r="S19" s="13" t="s">
        <v>89</v>
      </c>
      <c r="T19" s="13"/>
      <c r="U19" s="13"/>
    </row>
    <row r="20" spans="1:21" ht="157" customHeight="1">
      <c r="A20" s="3">
        <f t="shared" si="0"/>
        <v>18</v>
      </c>
      <c r="B20" s="12" t="s">
        <v>216</v>
      </c>
      <c r="C20" s="12" t="s">
        <v>215</v>
      </c>
      <c r="D20" s="3">
        <v>0</v>
      </c>
      <c r="E20" s="25">
        <v>0</v>
      </c>
      <c r="F20" s="25">
        <v>2009</v>
      </c>
      <c r="G20" s="20" t="s">
        <v>90</v>
      </c>
      <c r="H20" s="29" t="s">
        <v>91</v>
      </c>
      <c r="I20" s="56">
        <v>90</v>
      </c>
      <c r="J20" s="3" t="s">
        <v>45</v>
      </c>
      <c r="K20" s="32" t="s">
        <v>92</v>
      </c>
      <c r="L20" s="3" t="s">
        <v>15</v>
      </c>
      <c r="M20" s="3">
        <v>0</v>
      </c>
      <c r="N20" s="3">
        <v>1</v>
      </c>
      <c r="O20" s="3">
        <v>0</v>
      </c>
      <c r="P20" s="10" t="s">
        <v>233</v>
      </c>
      <c r="Q20" s="3">
        <v>0</v>
      </c>
      <c r="R20" s="13" t="s">
        <v>296</v>
      </c>
      <c r="S20" s="13"/>
      <c r="T20" s="13"/>
      <c r="U20" s="13"/>
    </row>
    <row r="21" spans="1:21" ht="82" customHeight="1">
      <c r="A21" s="3">
        <f t="shared" si="0"/>
        <v>19</v>
      </c>
      <c r="B21" s="12" t="s">
        <v>218</v>
      </c>
      <c r="C21" s="12" t="s">
        <v>306</v>
      </c>
      <c r="D21" s="3">
        <v>1</v>
      </c>
      <c r="E21" s="3">
        <v>1</v>
      </c>
      <c r="F21" s="3">
        <v>2017</v>
      </c>
      <c r="G21" s="17" t="s">
        <v>93</v>
      </c>
      <c r="H21" s="21" t="s">
        <v>94</v>
      </c>
      <c r="I21" s="56">
        <v>40</v>
      </c>
      <c r="J21" s="3" t="s">
        <v>55</v>
      </c>
      <c r="K21" s="11" t="s">
        <v>16</v>
      </c>
      <c r="L21" s="3" t="s">
        <v>15</v>
      </c>
      <c r="M21" s="3">
        <v>0</v>
      </c>
      <c r="N21" s="3">
        <v>0</v>
      </c>
      <c r="O21" s="3">
        <v>0</v>
      </c>
      <c r="P21" s="10" t="s">
        <v>233</v>
      </c>
      <c r="Q21" s="3">
        <v>0</v>
      </c>
      <c r="R21" s="8" t="s">
        <v>95</v>
      </c>
      <c r="S21" s="13" t="s">
        <v>96</v>
      </c>
      <c r="T21" s="13"/>
      <c r="U21" s="13"/>
    </row>
    <row r="22" spans="1:21" ht="99" customHeight="1">
      <c r="A22" s="3">
        <f t="shared" si="0"/>
        <v>20</v>
      </c>
      <c r="B22" s="12" t="s">
        <v>216</v>
      </c>
      <c r="C22" s="12" t="s">
        <v>217</v>
      </c>
      <c r="D22" s="3">
        <v>1</v>
      </c>
      <c r="E22" s="3">
        <v>1</v>
      </c>
      <c r="F22" s="3">
        <v>2019</v>
      </c>
      <c r="G22" s="17" t="s">
        <v>97</v>
      </c>
      <c r="H22" s="40" t="s">
        <v>98</v>
      </c>
      <c r="I22" s="56">
        <v>70</v>
      </c>
      <c r="J22" s="3" t="s">
        <v>45</v>
      </c>
      <c r="K22" s="11" t="s">
        <v>16</v>
      </c>
      <c r="L22" s="10" t="s">
        <v>99</v>
      </c>
      <c r="M22" s="3">
        <v>1</v>
      </c>
      <c r="N22" s="3">
        <v>0</v>
      </c>
      <c r="O22" s="3">
        <v>0</v>
      </c>
      <c r="P22" s="3" t="s">
        <v>81</v>
      </c>
      <c r="Q22" s="10">
        <v>1</v>
      </c>
      <c r="R22" s="13" t="s">
        <v>100</v>
      </c>
      <c r="S22" s="13"/>
      <c r="T22" s="13"/>
      <c r="U22" s="13"/>
    </row>
    <row r="23" spans="1:21" ht="109" customHeight="1">
      <c r="A23" s="3">
        <f t="shared" si="0"/>
        <v>21</v>
      </c>
      <c r="B23" s="12" t="s">
        <v>216</v>
      </c>
      <c r="C23" s="12" t="s">
        <v>219</v>
      </c>
      <c r="D23" s="3">
        <v>1</v>
      </c>
      <c r="E23" s="3">
        <v>1</v>
      </c>
      <c r="F23" s="3">
        <v>2017</v>
      </c>
      <c r="G23" s="17" t="s">
        <v>102</v>
      </c>
      <c r="H23" s="18" t="s">
        <v>101</v>
      </c>
      <c r="I23" s="56">
        <v>90</v>
      </c>
      <c r="J23" s="3" t="s">
        <v>55</v>
      </c>
      <c r="K23" s="11" t="s">
        <v>16</v>
      </c>
      <c r="L23" s="3" t="s">
        <v>15</v>
      </c>
      <c r="M23" s="3">
        <v>1</v>
      </c>
      <c r="N23" s="3">
        <v>0</v>
      </c>
      <c r="O23" s="3">
        <v>0</v>
      </c>
      <c r="P23" s="3" t="s">
        <v>81</v>
      </c>
      <c r="Q23" s="3">
        <v>1</v>
      </c>
      <c r="R23" s="13" t="s">
        <v>297</v>
      </c>
      <c r="S23" s="13" t="s">
        <v>103</v>
      </c>
      <c r="T23" s="13"/>
      <c r="U23" s="13"/>
    </row>
    <row r="24" spans="1:21" ht="123" customHeight="1">
      <c r="A24" s="3">
        <f t="shared" si="0"/>
        <v>22</v>
      </c>
      <c r="B24" s="4" t="s">
        <v>216</v>
      </c>
      <c r="C24" s="4" t="s">
        <v>205</v>
      </c>
      <c r="D24" s="3" t="s">
        <v>160</v>
      </c>
      <c r="E24" s="3">
        <v>1</v>
      </c>
      <c r="F24" s="3">
        <v>2019</v>
      </c>
      <c r="G24" s="17" t="s">
        <v>104</v>
      </c>
      <c r="H24" s="29" t="s">
        <v>105</v>
      </c>
      <c r="I24" s="56">
        <v>80</v>
      </c>
      <c r="J24" s="3" t="s">
        <v>55</v>
      </c>
      <c r="K24" s="11" t="s">
        <v>16</v>
      </c>
      <c r="L24" s="3" t="s">
        <v>15</v>
      </c>
      <c r="M24" s="3">
        <v>1</v>
      </c>
      <c r="N24" s="3">
        <v>0</v>
      </c>
      <c r="O24" s="3">
        <v>1</v>
      </c>
      <c r="P24" s="3" t="s">
        <v>27</v>
      </c>
      <c r="Q24" s="3">
        <v>1</v>
      </c>
      <c r="R24" s="13" t="s">
        <v>298</v>
      </c>
      <c r="S24" s="13" t="s">
        <v>106</v>
      </c>
      <c r="T24" s="13"/>
      <c r="U24" s="13"/>
    </row>
    <row r="25" spans="1:21" ht="134" customHeight="1">
      <c r="A25" s="3">
        <f t="shared" si="0"/>
        <v>23</v>
      </c>
      <c r="B25" s="4" t="s">
        <v>216</v>
      </c>
      <c r="C25" s="4" t="s">
        <v>205</v>
      </c>
      <c r="D25" s="3" t="s">
        <v>160</v>
      </c>
      <c r="E25" s="3">
        <v>1</v>
      </c>
      <c r="F25" s="3">
        <v>2018</v>
      </c>
      <c r="G25" s="17" t="s">
        <v>107</v>
      </c>
      <c r="H25" s="29" t="s">
        <v>108</v>
      </c>
      <c r="I25" s="56">
        <v>30</v>
      </c>
      <c r="J25" s="38" t="s">
        <v>231</v>
      </c>
      <c r="K25" s="11" t="s">
        <v>16</v>
      </c>
      <c r="L25" s="3" t="s">
        <v>25</v>
      </c>
      <c r="M25" s="3">
        <v>1</v>
      </c>
      <c r="N25" s="3">
        <v>0</v>
      </c>
      <c r="O25" s="3">
        <v>0</v>
      </c>
      <c r="P25" s="3" t="s">
        <v>27</v>
      </c>
      <c r="Q25" s="3">
        <v>1</v>
      </c>
      <c r="R25" s="13" t="s">
        <v>109</v>
      </c>
      <c r="S25" s="13" t="s">
        <v>110</v>
      </c>
      <c r="T25" s="13" t="s">
        <v>111</v>
      </c>
      <c r="U25" s="13"/>
    </row>
    <row r="26" spans="1:21" ht="97" customHeight="1">
      <c r="A26" s="3">
        <f t="shared" si="0"/>
        <v>24</v>
      </c>
      <c r="B26" s="4" t="s">
        <v>216</v>
      </c>
      <c r="C26" s="4" t="s">
        <v>205</v>
      </c>
      <c r="D26" s="3" t="s">
        <v>160</v>
      </c>
      <c r="E26" s="3">
        <v>1</v>
      </c>
      <c r="F26" s="3">
        <v>2019</v>
      </c>
      <c r="G26" s="17" t="s">
        <v>112</v>
      </c>
      <c r="H26" s="29" t="s">
        <v>113</v>
      </c>
      <c r="I26" s="56">
        <v>30</v>
      </c>
      <c r="J26" s="38" t="s">
        <v>231</v>
      </c>
      <c r="K26" s="11" t="s">
        <v>16</v>
      </c>
      <c r="L26" s="3" t="s">
        <v>25</v>
      </c>
      <c r="M26" s="3">
        <v>1</v>
      </c>
      <c r="N26" s="3">
        <v>0</v>
      </c>
      <c r="O26" s="3">
        <v>0</v>
      </c>
      <c r="P26" s="3" t="s">
        <v>81</v>
      </c>
      <c r="Q26" s="3">
        <v>1</v>
      </c>
      <c r="R26" s="13" t="s">
        <v>114</v>
      </c>
      <c r="S26" s="13"/>
      <c r="T26" s="13"/>
      <c r="U26" s="13"/>
    </row>
    <row r="27" spans="1:21" ht="101" customHeight="1">
      <c r="A27" s="3">
        <f t="shared" si="0"/>
        <v>25</v>
      </c>
      <c r="B27" s="4" t="s">
        <v>216</v>
      </c>
      <c r="C27" s="4" t="s">
        <v>205</v>
      </c>
      <c r="D27" s="3" t="s">
        <v>160</v>
      </c>
      <c r="E27" s="3">
        <v>1</v>
      </c>
      <c r="F27" s="3">
        <v>2017</v>
      </c>
      <c r="G27" s="17" t="s">
        <v>116</v>
      </c>
      <c r="H27" s="29" t="s">
        <v>115</v>
      </c>
      <c r="I27" s="56">
        <v>90</v>
      </c>
      <c r="J27" s="5" t="s">
        <v>45</v>
      </c>
      <c r="K27" s="11" t="s">
        <v>16</v>
      </c>
      <c r="L27" s="3" t="s">
        <v>15</v>
      </c>
      <c r="M27" s="3">
        <v>1</v>
      </c>
      <c r="N27" s="3">
        <v>0</v>
      </c>
      <c r="O27" s="3">
        <v>1</v>
      </c>
      <c r="P27" s="3" t="s">
        <v>81</v>
      </c>
      <c r="Q27" s="3">
        <v>0</v>
      </c>
      <c r="R27" s="13" t="s">
        <v>118</v>
      </c>
      <c r="S27" s="13" t="s">
        <v>119</v>
      </c>
      <c r="T27" s="13"/>
      <c r="U27" s="13"/>
    </row>
    <row r="28" spans="1:21" ht="86" customHeight="1">
      <c r="A28" s="3">
        <f t="shared" si="0"/>
        <v>26</v>
      </c>
      <c r="B28" s="12" t="s">
        <v>216</v>
      </c>
      <c r="C28" s="12" t="s">
        <v>220</v>
      </c>
      <c r="D28" s="3" t="s">
        <v>160</v>
      </c>
      <c r="E28" s="3">
        <v>0</v>
      </c>
      <c r="F28" s="3">
        <v>2017</v>
      </c>
      <c r="G28" s="8" t="s">
        <v>120</v>
      </c>
      <c r="H28" s="29" t="s">
        <v>121</v>
      </c>
      <c r="I28" s="56">
        <v>90</v>
      </c>
      <c r="J28" s="3" t="s">
        <v>55</v>
      </c>
      <c r="K28" s="11" t="s">
        <v>16</v>
      </c>
      <c r="L28" s="3" t="s">
        <v>15</v>
      </c>
      <c r="M28" s="3">
        <v>1</v>
      </c>
      <c r="N28" s="3">
        <v>0</v>
      </c>
      <c r="O28" s="3">
        <v>0</v>
      </c>
      <c r="P28" s="3" t="s">
        <v>81</v>
      </c>
      <c r="Q28" s="3">
        <v>1</v>
      </c>
      <c r="R28" s="13" t="s">
        <v>299</v>
      </c>
      <c r="S28" s="13"/>
      <c r="T28" s="13"/>
      <c r="U28" s="13"/>
    </row>
    <row r="29" spans="1:21" ht="83" customHeight="1">
      <c r="A29" s="3">
        <f t="shared" si="0"/>
        <v>27</v>
      </c>
      <c r="B29" s="12" t="s">
        <v>216</v>
      </c>
      <c r="C29" s="12" t="s">
        <v>221</v>
      </c>
      <c r="D29" s="3">
        <v>1</v>
      </c>
      <c r="E29" s="3">
        <v>1</v>
      </c>
      <c r="F29" s="3">
        <v>2016</v>
      </c>
      <c r="G29" s="35" t="s">
        <v>300</v>
      </c>
      <c r="H29" s="21" t="s">
        <v>122</v>
      </c>
      <c r="I29" s="56">
        <v>90</v>
      </c>
      <c r="J29" s="3" t="s">
        <v>63</v>
      </c>
      <c r="K29" s="58" t="s">
        <v>140</v>
      </c>
      <c r="L29" s="10" t="s">
        <v>99</v>
      </c>
      <c r="M29" s="3">
        <v>1</v>
      </c>
      <c r="N29" s="3">
        <v>0</v>
      </c>
      <c r="O29" s="3">
        <v>0</v>
      </c>
      <c r="P29" s="3" t="s">
        <v>15</v>
      </c>
      <c r="Q29" s="3" t="s">
        <v>15</v>
      </c>
      <c r="R29" s="13" t="s">
        <v>301</v>
      </c>
      <c r="S29" s="13"/>
      <c r="T29" s="13"/>
      <c r="U29" s="13"/>
    </row>
    <row r="30" spans="1:21" ht="97" customHeight="1">
      <c r="A30" s="3">
        <f t="shared" si="0"/>
        <v>28</v>
      </c>
      <c r="B30" s="12" t="s">
        <v>216</v>
      </c>
      <c r="C30" s="12" t="s">
        <v>222</v>
      </c>
      <c r="D30" s="3">
        <v>1</v>
      </c>
      <c r="E30" s="3">
        <v>1</v>
      </c>
      <c r="F30" s="3">
        <v>2018</v>
      </c>
      <c r="G30" s="17" t="s">
        <v>138</v>
      </c>
      <c r="H30" s="29" t="s">
        <v>123</v>
      </c>
      <c r="I30" s="56">
        <v>90</v>
      </c>
      <c r="J30" s="5" t="s">
        <v>45</v>
      </c>
      <c r="K30" s="41" t="s">
        <v>139</v>
      </c>
      <c r="L30" s="10" t="s">
        <v>99</v>
      </c>
      <c r="M30" s="3">
        <v>1</v>
      </c>
      <c r="N30" s="3">
        <v>0</v>
      </c>
      <c r="O30" s="3">
        <v>1</v>
      </c>
      <c r="P30" s="10" t="s">
        <v>233</v>
      </c>
      <c r="Q30" s="3">
        <v>0</v>
      </c>
      <c r="R30" s="13" t="s">
        <v>141</v>
      </c>
      <c r="S30" s="13" t="s">
        <v>142</v>
      </c>
      <c r="T30" s="13" t="s">
        <v>143</v>
      </c>
      <c r="U30" s="13"/>
    </row>
    <row r="31" spans="1:21" ht="80">
      <c r="A31" s="3">
        <f t="shared" si="0"/>
        <v>29</v>
      </c>
      <c r="B31" s="37" t="s">
        <v>216</v>
      </c>
      <c r="C31" s="37" t="s">
        <v>223</v>
      </c>
      <c r="D31" s="25">
        <v>0</v>
      </c>
      <c r="E31" s="25">
        <v>0</v>
      </c>
      <c r="F31" s="25">
        <v>2018</v>
      </c>
      <c r="G31" s="19" t="s">
        <v>124</v>
      </c>
      <c r="H31" s="29" t="s">
        <v>125</v>
      </c>
      <c r="I31" s="56" t="s">
        <v>44</v>
      </c>
      <c r="J31" s="3" t="s">
        <v>45</v>
      </c>
      <c r="K31" s="12" t="s">
        <v>144</v>
      </c>
      <c r="L31" s="3" t="s">
        <v>15</v>
      </c>
      <c r="M31" s="3">
        <v>0</v>
      </c>
      <c r="N31" s="3">
        <v>0</v>
      </c>
      <c r="O31" s="3">
        <v>0</v>
      </c>
      <c r="P31" s="3" t="s">
        <v>15</v>
      </c>
      <c r="Q31" s="3" t="s">
        <v>15</v>
      </c>
      <c r="R31" s="13" t="s">
        <v>145</v>
      </c>
      <c r="S31" s="13" t="s">
        <v>146</v>
      </c>
      <c r="T31" s="13"/>
      <c r="U31" s="13"/>
    </row>
    <row r="32" spans="1:21" ht="132" customHeight="1">
      <c r="A32" s="3">
        <f t="shared" si="0"/>
        <v>30</v>
      </c>
      <c r="B32" s="4" t="s">
        <v>216</v>
      </c>
      <c r="C32" s="4" t="s">
        <v>205</v>
      </c>
      <c r="D32" s="3" t="s">
        <v>160</v>
      </c>
      <c r="E32" s="3">
        <v>1</v>
      </c>
      <c r="F32" s="3">
        <v>2018</v>
      </c>
      <c r="G32" s="36" t="s">
        <v>162</v>
      </c>
      <c r="H32" s="29" t="s">
        <v>126</v>
      </c>
      <c r="I32" s="56">
        <v>60</v>
      </c>
      <c r="J32" s="38" t="s">
        <v>231</v>
      </c>
      <c r="K32" s="11" t="s">
        <v>16</v>
      </c>
      <c r="L32" s="10" t="s">
        <v>149</v>
      </c>
      <c r="M32" s="3">
        <v>1</v>
      </c>
      <c r="N32" s="3">
        <v>0</v>
      </c>
      <c r="O32" s="3">
        <v>0</v>
      </c>
      <c r="P32" s="38" t="s">
        <v>27</v>
      </c>
      <c r="Q32" s="3">
        <v>1</v>
      </c>
      <c r="R32" s="13" t="s">
        <v>148</v>
      </c>
      <c r="S32" s="13"/>
      <c r="T32" s="13"/>
      <c r="U32" s="13"/>
    </row>
    <row r="33" spans="1:21" ht="119">
      <c r="A33" s="3">
        <f>1+A32</f>
        <v>31</v>
      </c>
      <c r="B33" s="12" t="s">
        <v>216</v>
      </c>
      <c r="C33" s="12" t="s">
        <v>224</v>
      </c>
      <c r="D33" s="3" t="s">
        <v>160</v>
      </c>
      <c r="E33" s="3">
        <v>1</v>
      </c>
      <c r="F33" s="3">
        <v>2018</v>
      </c>
      <c r="G33" s="17" t="s">
        <v>128</v>
      </c>
      <c r="H33" s="38" t="s">
        <v>127</v>
      </c>
      <c r="I33" s="54">
        <v>80</v>
      </c>
      <c r="J33" s="5" t="s">
        <v>45</v>
      </c>
      <c r="K33" s="12" t="s">
        <v>280</v>
      </c>
      <c r="L33" s="3" t="s">
        <v>15</v>
      </c>
      <c r="M33" s="3">
        <v>0</v>
      </c>
      <c r="N33" s="3">
        <v>0</v>
      </c>
      <c r="O33" s="3">
        <v>0</v>
      </c>
      <c r="P33" s="10" t="s">
        <v>233</v>
      </c>
      <c r="Q33" s="3">
        <v>0</v>
      </c>
      <c r="R33" s="13" t="s">
        <v>150</v>
      </c>
      <c r="S33" s="13" t="s">
        <v>151</v>
      </c>
      <c r="T33" s="13" t="s">
        <v>152</v>
      </c>
      <c r="U33" s="13"/>
    </row>
    <row r="34" spans="1:21" ht="96" customHeight="1">
      <c r="A34" s="3">
        <f t="shared" si="0"/>
        <v>32</v>
      </c>
      <c r="B34" s="12" t="s">
        <v>216</v>
      </c>
      <c r="C34" s="12" t="s">
        <v>294</v>
      </c>
      <c r="D34" s="3">
        <v>0</v>
      </c>
      <c r="E34" s="3">
        <v>0</v>
      </c>
      <c r="F34" s="3">
        <v>2005</v>
      </c>
      <c r="G34" s="17" t="s">
        <v>129</v>
      </c>
      <c r="H34" s="29" t="s">
        <v>130</v>
      </c>
      <c r="I34" s="56">
        <v>90</v>
      </c>
      <c r="J34" s="3" t="s">
        <v>45</v>
      </c>
      <c r="K34" s="43" t="s">
        <v>154</v>
      </c>
      <c r="L34" s="3" t="s">
        <v>15</v>
      </c>
      <c r="M34" s="3">
        <v>0</v>
      </c>
      <c r="N34" s="3">
        <v>1</v>
      </c>
      <c r="O34" s="3">
        <v>0</v>
      </c>
      <c r="P34" s="38" t="s">
        <v>27</v>
      </c>
      <c r="Q34" s="3">
        <v>0</v>
      </c>
      <c r="R34" s="42" t="s">
        <v>153</v>
      </c>
      <c r="S34" s="13"/>
      <c r="T34" s="13"/>
      <c r="U34" s="13"/>
    </row>
    <row r="35" spans="1:21" ht="112" customHeight="1">
      <c r="A35" s="3">
        <f t="shared" si="0"/>
        <v>33</v>
      </c>
      <c r="B35" s="12" t="s">
        <v>216</v>
      </c>
      <c r="C35" s="12" t="s">
        <v>225</v>
      </c>
      <c r="D35" s="3">
        <v>0</v>
      </c>
      <c r="E35" s="3">
        <v>0</v>
      </c>
      <c r="F35" s="3">
        <v>2005</v>
      </c>
      <c r="G35" s="17" t="s">
        <v>132</v>
      </c>
      <c r="H35" s="39" t="s">
        <v>131</v>
      </c>
      <c r="I35" s="56">
        <v>100</v>
      </c>
      <c r="J35" s="3" t="s">
        <v>55</v>
      </c>
      <c r="K35" s="44" t="s">
        <v>154</v>
      </c>
      <c r="L35" s="3" t="s">
        <v>15</v>
      </c>
      <c r="M35" s="3">
        <v>1</v>
      </c>
      <c r="N35" s="3">
        <v>0</v>
      </c>
      <c r="O35" s="3">
        <v>0</v>
      </c>
      <c r="P35" s="3" t="s">
        <v>81</v>
      </c>
      <c r="Q35" s="3">
        <v>0</v>
      </c>
      <c r="R35" s="13" t="s">
        <v>155</v>
      </c>
      <c r="S35" s="13"/>
      <c r="T35" s="13"/>
      <c r="U35" s="13"/>
    </row>
    <row r="36" spans="1:21" ht="85" customHeight="1">
      <c r="A36" s="3">
        <f t="shared" si="0"/>
        <v>34</v>
      </c>
      <c r="B36" s="12" t="s">
        <v>216</v>
      </c>
      <c r="C36" s="12" t="s">
        <v>226</v>
      </c>
      <c r="D36" s="3">
        <v>1</v>
      </c>
      <c r="E36" s="3">
        <v>1</v>
      </c>
      <c r="F36" s="3">
        <v>2018</v>
      </c>
      <c r="G36" s="17" t="s">
        <v>136</v>
      </c>
      <c r="H36" s="29" t="s">
        <v>133</v>
      </c>
      <c r="I36" s="56">
        <v>90</v>
      </c>
      <c r="J36" s="3" t="s">
        <v>45</v>
      </c>
      <c r="K36" s="3" t="s">
        <v>55</v>
      </c>
      <c r="L36" s="10" t="s">
        <v>99</v>
      </c>
      <c r="M36" s="3">
        <v>1</v>
      </c>
      <c r="N36" s="3">
        <v>0</v>
      </c>
      <c r="O36" s="3">
        <v>1</v>
      </c>
      <c r="P36" s="3" t="s">
        <v>27</v>
      </c>
      <c r="Q36" s="3">
        <v>0</v>
      </c>
      <c r="R36" s="13" t="s">
        <v>156</v>
      </c>
      <c r="S36" s="13" t="s">
        <v>157</v>
      </c>
      <c r="T36" s="13"/>
      <c r="U36" s="13"/>
    </row>
    <row r="37" spans="1:21" ht="134" customHeight="1">
      <c r="A37" s="3">
        <f t="shared" si="0"/>
        <v>35</v>
      </c>
      <c r="B37" s="12" t="s">
        <v>216</v>
      </c>
      <c r="C37" s="12" t="s">
        <v>227</v>
      </c>
      <c r="D37" s="3">
        <v>0</v>
      </c>
      <c r="E37" s="3">
        <v>0</v>
      </c>
      <c r="F37" s="3">
        <v>2011</v>
      </c>
      <c r="G37" s="17" t="s">
        <v>135</v>
      </c>
      <c r="H37" s="29" t="s">
        <v>134</v>
      </c>
      <c r="I37" s="56">
        <v>70</v>
      </c>
      <c r="J37" s="5" t="s">
        <v>45</v>
      </c>
      <c r="K37" s="43" t="s">
        <v>158</v>
      </c>
      <c r="L37" s="3" t="s">
        <v>25</v>
      </c>
      <c r="M37" s="3">
        <v>1</v>
      </c>
      <c r="N37" s="3">
        <v>1</v>
      </c>
      <c r="O37" s="3">
        <v>0</v>
      </c>
      <c r="P37" s="3" t="s">
        <v>233</v>
      </c>
      <c r="Q37" s="3">
        <v>1</v>
      </c>
      <c r="R37" s="13" t="s">
        <v>159</v>
      </c>
      <c r="S37" s="13"/>
      <c r="T37" s="13"/>
      <c r="U37" s="13"/>
    </row>
    <row r="38" spans="1:21" ht="119">
      <c r="A38" s="3">
        <f t="shared" si="0"/>
        <v>36</v>
      </c>
      <c r="B38" s="12" t="s">
        <v>216</v>
      </c>
      <c r="C38" s="12" t="s">
        <v>219</v>
      </c>
      <c r="D38" s="3">
        <v>1</v>
      </c>
      <c r="E38" s="3">
        <v>1</v>
      </c>
      <c r="F38" s="3">
        <v>2017</v>
      </c>
      <c r="G38" s="50" t="s">
        <v>169</v>
      </c>
      <c r="H38" s="48" t="s">
        <v>170</v>
      </c>
      <c r="I38" s="54">
        <v>50</v>
      </c>
      <c r="J38" s="7" t="s">
        <v>232</v>
      </c>
      <c r="K38" s="3" t="s">
        <v>16</v>
      </c>
      <c r="L38" s="10" t="s">
        <v>171</v>
      </c>
      <c r="M38" s="3" t="s">
        <v>15</v>
      </c>
      <c r="N38" s="3" t="s">
        <v>15</v>
      </c>
      <c r="O38" s="3" t="s">
        <v>15</v>
      </c>
      <c r="P38" s="3" t="s">
        <v>27</v>
      </c>
      <c r="Q38" s="10">
        <v>1</v>
      </c>
      <c r="R38" s="46" t="s">
        <v>172</v>
      </c>
      <c r="S38" s="13" t="s">
        <v>173</v>
      </c>
      <c r="T38" s="13"/>
      <c r="U38" s="13"/>
    </row>
    <row r="39" spans="1:21" ht="115" customHeight="1">
      <c r="A39" s="3">
        <f t="shared" si="0"/>
        <v>37</v>
      </c>
      <c r="B39" s="12" t="s">
        <v>216</v>
      </c>
      <c r="C39" s="12" t="s">
        <v>228</v>
      </c>
      <c r="D39" s="10">
        <v>1</v>
      </c>
      <c r="E39" s="3">
        <v>1</v>
      </c>
      <c r="F39" s="3">
        <v>2017</v>
      </c>
      <c r="G39" s="49" t="s">
        <v>174</v>
      </c>
      <c r="H39" s="29" t="s">
        <v>175</v>
      </c>
      <c r="I39" s="56">
        <v>100</v>
      </c>
      <c r="J39" s="3" t="s">
        <v>55</v>
      </c>
      <c r="K39" s="3" t="s">
        <v>16</v>
      </c>
      <c r="L39" s="3" t="s">
        <v>15</v>
      </c>
      <c r="M39" s="3">
        <v>1</v>
      </c>
      <c r="N39" s="3">
        <v>0</v>
      </c>
      <c r="O39" s="3">
        <v>0</v>
      </c>
      <c r="P39" s="3" t="s">
        <v>81</v>
      </c>
      <c r="Q39" s="3">
        <v>1</v>
      </c>
      <c r="R39" s="13" t="s">
        <v>176</v>
      </c>
      <c r="S39" s="13"/>
      <c r="T39" s="13"/>
      <c r="U39" s="13"/>
    </row>
    <row r="40" spans="1:21" ht="85">
      <c r="A40" s="3">
        <f t="shared" si="0"/>
        <v>38</v>
      </c>
      <c r="B40" s="11" t="s">
        <v>218</v>
      </c>
      <c r="C40" s="11" t="s">
        <v>306</v>
      </c>
      <c r="D40" s="3">
        <v>1</v>
      </c>
      <c r="E40" s="3">
        <v>1</v>
      </c>
      <c r="F40" s="3">
        <v>2019</v>
      </c>
      <c r="G40" s="50" t="s">
        <v>177</v>
      </c>
      <c r="H40" s="47" t="s">
        <v>178</v>
      </c>
      <c r="I40" s="56">
        <v>100</v>
      </c>
      <c r="J40" s="10" t="s">
        <v>55</v>
      </c>
      <c r="K40" s="3" t="s">
        <v>55</v>
      </c>
      <c r="L40" s="3" t="s">
        <v>15</v>
      </c>
      <c r="M40" s="3">
        <v>1</v>
      </c>
      <c r="N40" s="3">
        <v>1</v>
      </c>
      <c r="O40" s="3">
        <v>1</v>
      </c>
      <c r="P40" s="3" t="s">
        <v>27</v>
      </c>
      <c r="Q40" s="3">
        <v>1</v>
      </c>
      <c r="R40" s="13" t="s">
        <v>179</v>
      </c>
      <c r="S40" s="13"/>
      <c r="T40" s="13"/>
      <c r="U40" s="13"/>
    </row>
    <row r="41" spans="1:21" ht="100" customHeight="1">
      <c r="A41" s="3">
        <f t="shared" si="0"/>
        <v>39</v>
      </c>
      <c r="B41" s="11" t="s">
        <v>218</v>
      </c>
      <c r="C41" s="11" t="s">
        <v>305</v>
      </c>
      <c r="D41" s="3">
        <v>1</v>
      </c>
      <c r="E41" s="3">
        <v>1</v>
      </c>
      <c r="F41" s="3">
        <v>2018</v>
      </c>
      <c r="G41" s="50" t="s">
        <v>180</v>
      </c>
      <c r="H41" s="3" t="s">
        <v>15</v>
      </c>
      <c r="I41" s="56">
        <v>100</v>
      </c>
      <c r="J41" s="3" t="s">
        <v>55</v>
      </c>
      <c r="K41" s="3" t="s">
        <v>16</v>
      </c>
      <c r="L41" s="3" t="s">
        <v>15</v>
      </c>
      <c r="M41" s="3">
        <v>1</v>
      </c>
      <c r="N41" s="3">
        <v>0</v>
      </c>
      <c r="O41" s="3">
        <v>1</v>
      </c>
      <c r="P41" s="3" t="s">
        <v>81</v>
      </c>
      <c r="Q41" s="3">
        <v>0</v>
      </c>
      <c r="R41" s="13" t="s">
        <v>302</v>
      </c>
      <c r="S41" s="13" t="s">
        <v>181</v>
      </c>
      <c r="T41" s="13"/>
      <c r="U41" s="13"/>
    </row>
    <row r="42" spans="1:21" ht="131" customHeight="1">
      <c r="A42" s="3">
        <f t="shared" si="0"/>
        <v>40</v>
      </c>
      <c r="B42" s="11" t="s">
        <v>218</v>
      </c>
      <c r="C42" s="12" t="s">
        <v>306</v>
      </c>
      <c r="D42" s="3">
        <v>1</v>
      </c>
      <c r="E42" s="3">
        <v>1</v>
      </c>
      <c r="F42" s="3">
        <v>2019</v>
      </c>
      <c r="G42" s="50" t="s">
        <v>183</v>
      </c>
      <c r="H42" s="21" t="s">
        <v>184</v>
      </c>
      <c r="I42" s="56">
        <v>100</v>
      </c>
      <c r="J42" s="10" t="s">
        <v>55</v>
      </c>
      <c r="K42" s="10" t="s">
        <v>182</v>
      </c>
      <c r="L42" s="3" t="s">
        <v>15</v>
      </c>
      <c r="M42" s="3">
        <v>0</v>
      </c>
      <c r="N42" s="3">
        <v>1</v>
      </c>
      <c r="O42" s="3">
        <v>1</v>
      </c>
      <c r="P42" s="3" t="s">
        <v>27</v>
      </c>
      <c r="Q42" s="3">
        <v>1</v>
      </c>
      <c r="R42" s="13" t="s">
        <v>185</v>
      </c>
      <c r="S42" s="13" t="s">
        <v>186</v>
      </c>
      <c r="T42" s="13"/>
      <c r="U42" s="13"/>
    </row>
    <row r="43" spans="1:21" ht="120" customHeight="1">
      <c r="A43" s="3">
        <f t="shared" si="0"/>
        <v>41</v>
      </c>
      <c r="B43" s="12" t="s">
        <v>216</v>
      </c>
      <c r="C43" s="12" t="s">
        <v>229</v>
      </c>
      <c r="D43" s="3" t="s">
        <v>160</v>
      </c>
      <c r="E43" s="3">
        <v>1</v>
      </c>
      <c r="F43" s="3">
        <v>2014</v>
      </c>
      <c r="G43" s="52" t="s">
        <v>187</v>
      </c>
      <c r="H43" s="29" t="s">
        <v>188</v>
      </c>
      <c r="I43" s="56">
        <v>80</v>
      </c>
      <c r="J43" s="5" t="s">
        <v>45</v>
      </c>
      <c r="K43" s="10" t="s">
        <v>189</v>
      </c>
      <c r="L43" s="10" t="s">
        <v>99</v>
      </c>
      <c r="M43" s="3">
        <v>1</v>
      </c>
      <c r="N43" s="3">
        <v>0</v>
      </c>
      <c r="O43" s="3">
        <v>0</v>
      </c>
      <c r="P43" s="3" t="s">
        <v>27</v>
      </c>
      <c r="Q43" s="3">
        <v>0</v>
      </c>
      <c r="R43" s="51" t="s">
        <v>190</v>
      </c>
      <c r="S43" s="13" t="s">
        <v>191</v>
      </c>
      <c r="T43" s="13" t="s">
        <v>192</v>
      </c>
      <c r="U43" s="13" t="s">
        <v>193</v>
      </c>
    </row>
    <row r="44" spans="1:21" ht="87" customHeight="1">
      <c r="A44" s="3">
        <f t="shared" si="0"/>
        <v>42</v>
      </c>
      <c r="B44" s="12" t="s">
        <v>216</v>
      </c>
      <c r="C44" s="12" t="s">
        <v>219</v>
      </c>
      <c r="D44" s="3">
        <v>1</v>
      </c>
      <c r="E44" s="3">
        <v>1</v>
      </c>
      <c r="F44" s="3">
        <v>2015</v>
      </c>
      <c r="G44" s="49" t="s">
        <v>194</v>
      </c>
      <c r="H44" s="53" t="s">
        <v>195</v>
      </c>
      <c r="I44" s="56">
        <v>5</v>
      </c>
      <c r="J44" s="38" t="s">
        <v>231</v>
      </c>
      <c r="K44" s="3" t="s">
        <v>16</v>
      </c>
      <c r="L44" s="3" t="s">
        <v>25</v>
      </c>
      <c r="M44" s="3">
        <v>0</v>
      </c>
      <c r="N44" s="3">
        <v>0</v>
      </c>
      <c r="O44" s="3">
        <v>0</v>
      </c>
      <c r="P44" s="3" t="s">
        <v>27</v>
      </c>
      <c r="Q44" s="3" t="s">
        <v>15</v>
      </c>
      <c r="R44" s="13" t="s">
        <v>196</v>
      </c>
      <c r="S44" s="13"/>
      <c r="T44" s="13"/>
      <c r="U44" s="13"/>
    </row>
    <row r="45" spans="1:21" ht="96">
      <c r="A45" s="3">
        <f t="shared" si="0"/>
        <v>43</v>
      </c>
      <c r="B45" s="12" t="s">
        <v>216</v>
      </c>
      <c r="C45" s="12" t="s">
        <v>230</v>
      </c>
      <c r="D45" s="3">
        <v>1</v>
      </c>
      <c r="E45" s="3">
        <v>1</v>
      </c>
      <c r="F45" s="3">
        <v>2018</v>
      </c>
      <c r="G45" s="17" t="s">
        <v>197</v>
      </c>
      <c r="H45" s="29" t="s">
        <v>198</v>
      </c>
      <c r="I45" s="56" t="s">
        <v>30</v>
      </c>
      <c r="J45" s="3" t="s">
        <v>15</v>
      </c>
      <c r="K45" s="3" t="s">
        <v>15</v>
      </c>
      <c r="L45" s="3" t="s">
        <v>15</v>
      </c>
      <c r="M45" s="3" t="s">
        <v>15</v>
      </c>
      <c r="N45" s="3" t="s">
        <v>15</v>
      </c>
      <c r="O45" s="3" t="s">
        <v>15</v>
      </c>
      <c r="P45" s="3" t="s">
        <v>15</v>
      </c>
      <c r="Q45" s="3" t="s">
        <v>15</v>
      </c>
      <c r="R45" s="13" t="s">
        <v>199</v>
      </c>
      <c r="S45" s="13" t="s">
        <v>200</v>
      </c>
      <c r="T45" s="13"/>
      <c r="U45" s="13"/>
    </row>
    <row r="46" spans="1:21" ht="117" customHeight="1">
      <c r="A46" s="3">
        <f t="shared" si="0"/>
        <v>44</v>
      </c>
      <c r="B46" s="12" t="s">
        <v>216</v>
      </c>
      <c r="C46" s="10" t="s">
        <v>219</v>
      </c>
      <c r="D46" s="18">
        <v>1</v>
      </c>
      <c r="E46" s="18">
        <v>1</v>
      </c>
      <c r="F46" s="18">
        <v>2019</v>
      </c>
      <c r="G46" s="69" t="s">
        <v>201</v>
      </c>
      <c r="H46" s="29" t="s">
        <v>202</v>
      </c>
      <c r="I46" s="56">
        <v>5</v>
      </c>
      <c r="J46" s="3" t="s">
        <v>15</v>
      </c>
      <c r="K46" s="3" t="s">
        <v>15</v>
      </c>
      <c r="L46" s="3" t="s">
        <v>15</v>
      </c>
      <c r="M46" s="3" t="s">
        <v>15</v>
      </c>
      <c r="N46" s="3" t="s">
        <v>15</v>
      </c>
      <c r="O46" s="3" t="s">
        <v>15</v>
      </c>
      <c r="P46" s="3" t="s">
        <v>15</v>
      </c>
      <c r="Q46" s="3" t="s">
        <v>15</v>
      </c>
      <c r="R46" s="13" t="s">
        <v>303</v>
      </c>
      <c r="S46" s="13" t="s">
        <v>203</v>
      </c>
      <c r="T46" s="27" t="s">
        <v>204</v>
      </c>
      <c r="U46" s="13"/>
    </row>
    <row r="47" spans="1:21" ht="129" customHeight="1">
      <c r="A47" s="3">
        <f t="shared" si="0"/>
        <v>45</v>
      </c>
      <c r="B47" s="12" t="s">
        <v>216</v>
      </c>
      <c r="C47" s="68" t="s">
        <v>242</v>
      </c>
      <c r="D47" s="18">
        <v>0</v>
      </c>
      <c r="E47" s="18">
        <v>0</v>
      </c>
      <c r="F47" s="18">
        <v>1995</v>
      </c>
      <c r="G47" s="73" t="s">
        <v>243</v>
      </c>
      <c r="H47" s="70" t="s">
        <v>244</v>
      </c>
      <c r="I47" s="56">
        <v>5</v>
      </c>
      <c r="J47" s="38" t="s">
        <v>231</v>
      </c>
      <c r="K47" s="3" t="s">
        <v>246</v>
      </c>
      <c r="L47" s="3" t="s">
        <v>245</v>
      </c>
      <c r="M47" s="3" t="s">
        <v>15</v>
      </c>
      <c r="N47" s="3" t="s">
        <v>15</v>
      </c>
      <c r="O47" s="3" t="s">
        <v>15</v>
      </c>
      <c r="P47" s="3" t="s">
        <v>27</v>
      </c>
      <c r="Q47" s="3" t="s">
        <v>15</v>
      </c>
      <c r="R47" s="13" t="s">
        <v>247</v>
      </c>
      <c r="S47" s="13"/>
      <c r="T47" s="13"/>
      <c r="U47" s="13"/>
    </row>
    <row r="48" spans="1:21" ht="98" customHeight="1">
      <c r="A48" s="3">
        <f t="shared" si="0"/>
        <v>46</v>
      </c>
      <c r="B48" s="11" t="s">
        <v>216</v>
      </c>
      <c r="C48" s="10" t="s">
        <v>250</v>
      </c>
      <c r="D48" s="3" t="s">
        <v>160</v>
      </c>
      <c r="E48" s="3">
        <v>1</v>
      </c>
      <c r="F48" s="3">
        <v>2019</v>
      </c>
      <c r="G48" s="74" t="s">
        <v>248</v>
      </c>
      <c r="H48" s="29" t="s">
        <v>249</v>
      </c>
      <c r="I48" s="56">
        <v>90</v>
      </c>
      <c r="J48" s="3" t="s">
        <v>55</v>
      </c>
      <c r="K48" s="75" t="s">
        <v>275</v>
      </c>
      <c r="L48" s="3"/>
      <c r="M48" s="3">
        <v>0</v>
      </c>
      <c r="N48" s="3">
        <v>1</v>
      </c>
      <c r="O48" s="3">
        <v>1</v>
      </c>
      <c r="P48" s="3" t="s">
        <v>27</v>
      </c>
      <c r="Q48" s="3">
        <v>1</v>
      </c>
      <c r="R48" s="13"/>
      <c r="S48" s="13"/>
      <c r="T48" s="13"/>
      <c r="U48" s="13"/>
    </row>
    <row r="49" spans="1:21" ht="108" customHeight="1">
      <c r="A49" s="3">
        <f t="shared" si="0"/>
        <v>47</v>
      </c>
      <c r="B49" s="11" t="s">
        <v>216</v>
      </c>
      <c r="C49" s="10" t="s">
        <v>252</v>
      </c>
      <c r="D49" s="3" t="s">
        <v>160</v>
      </c>
      <c r="E49" s="3">
        <v>1</v>
      </c>
      <c r="F49" s="3">
        <v>2019</v>
      </c>
      <c r="G49" s="76" t="s">
        <v>251</v>
      </c>
      <c r="H49" s="29" t="s">
        <v>253</v>
      </c>
      <c r="I49" s="56" t="s">
        <v>254</v>
      </c>
      <c r="J49" s="3" t="s">
        <v>15</v>
      </c>
      <c r="K49" s="3" t="s">
        <v>44</v>
      </c>
      <c r="L49" s="3" t="s">
        <v>15</v>
      </c>
      <c r="M49" s="3" t="s">
        <v>15</v>
      </c>
      <c r="N49" s="3" t="s">
        <v>15</v>
      </c>
      <c r="O49" s="3" t="s">
        <v>15</v>
      </c>
      <c r="P49" s="3" t="s">
        <v>233</v>
      </c>
      <c r="Q49" s="3">
        <v>1</v>
      </c>
      <c r="R49" s="13"/>
      <c r="S49" s="13"/>
      <c r="T49" s="13"/>
      <c r="U49" s="13"/>
    </row>
    <row r="50" spans="1:21" ht="119" customHeight="1">
      <c r="A50" s="3">
        <f t="shared" si="0"/>
        <v>48</v>
      </c>
      <c r="B50" s="11" t="s">
        <v>216</v>
      </c>
      <c r="C50" s="10" t="s">
        <v>256</v>
      </c>
      <c r="D50" s="3">
        <v>1</v>
      </c>
      <c r="E50" s="3">
        <v>1</v>
      </c>
      <c r="F50" s="3">
        <v>2019</v>
      </c>
      <c r="G50" s="17" t="s">
        <v>257</v>
      </c>
      <c r="H50" s="47" t="s">
        <v>255</v>
      </c>
      <c r="I50" s="56">
        <v>80</v>
      </c>
      <c r="J50" s="3" t="s">
        <v>55</v>
      </c>
      <c r="K50" s="3" t="s">
        <v>258</v>
      </c>
      <c r="L50" s="3" t="s">
        <v>15</v>
      </c>
      <c r="M50" s="3">
        <v>1</v>
      </c>
      <c r="N50" s="3">
        <v>0</v>
      </c>
      <c r="O50" s="3">
        <v>1</v>
      </c>
      <c r="P50" s="3" t="s">
        <v>233</v>
      </c>
      <c r="Q50" s="3">
        <v>0</v>
      </c>
      <c r="R50" s="13"/>
      <c r="S50" s="13"/>
      <c r="T50" s="13"/>
      <c r="U50" s="13"/>
    </row>
    <row r="51" spans="1:21" ht="100" customHeight="1">
      <c r="A51" s="3">
        <f t="shared" si="0"/>
        <v>49</v>
      </c>
      <c r="B51" s="11" t="s">
        <v>216</v>
      </c>
      <c r="C51" s="11" t="s">
        <v>219</v>
      </c>
      <c r="D51" s="3">
        <v>1</v>
      </c>
      <c r="E51" s="3">
        <v>1</v>
      </c>
      <c r="F51" s="3">
        <v>2007</v>
      </c>
      <c r="G51" s="17" t="s">
        <v>259</v>
      </c>
      <c r="H51" s="29" t="s">
        <v>260</v>
      </c>
      <c r="I51" s="56">
        <v>20</v>
      </c>
      <c r="J51" s="3" t="s">
        <v>231</v>
      </c>
      <c r="K51" s="10" t="s">
        <v>261</v>
      </c>
      <c r="L51" s="3" t="s">
        <v>245</v>
      </c>
      <c r="M51" s="3" t="s">
        <v>15</v>
      </c>
      <c r="N51" s="3" t="s">
        <v>15</v>
      </c>
      <c r="O51" s="3" t="s">
        <v>15</v>
      </c>
      <c r="P51" s="3" t="s">
        <v>81</v>
      </c>
      <c r="Q51" s="3">
        <v>1</v>
      </c>
      <c r="R51" s="13"/>
      <c r="S51" s="13"/>
      <c r="T51" s="13"/>
      <c r="U51" s="13"/>
    </row>
    <row r="52" spans="1:21" ht="133" customHeight="1">
      <c r="A52" s="3">
        <f t="shared" si="0"/>
        <v>50</v>
      </c>
      <c r="B52" s="11" t="s">
        <v>216</v>
      </c>
      <c r="C52" s="10" t="s">
        <v>263</v>
      </c>
      <c r="D52" s="3" t="s">
        <v>160</v>
      </c>
      <c r="E52" s="3">
        <v>1</v>
      </c>
      <c r="F52" s="3">
        <v>2020</v>
      </c>
      <c r="G52" s="17" t="s">
        <v>262</v>
      </c>
      <c r="H52" s="29" t="s">
        <v>264</v>
      </c>
      <c r="I52" s="56">
        <v>80</v>
      </c>
      <c r="J52" s="3" t="s">
        <v>45</v>
      </c>
      <c r="K52" s="10" t="s">
        <v>265</v>
      </c>
      <c r="L52" s="3" t="s">
        <v>266</v>
      </c>
      <c r="M52" s="3">
        <v>1</v>
      </c>
      <c r="N52" s="3">
        <v>1</v>
      </c>
      <c r="O52" s="3">
        <v>1</v>
      </c>
      <c r="P52" s="3" t="s">
        <v>233</v>
      </c>
      <c r="Q52" s="3">
        <v>1</v>
      </c>
      <c r="R52" s="13"/>
      <c r="S52" s="13"/>
      <c r="T52" s="13"/>
      <c r="U52" s="13"/>
    </row>
    <row r="53" spans="1:21" ht="119" customHeight="1">
      <c r="A53" s="3">
        <f t="shared" si="0"/>
        <v>51</v>
      </c>
      <c r="B53" s="11" t="s">
        <v>216</v>
      </c>
      <c r="C53" s="10" t="s">
        <v>269</v>
      </c>
      <c r="D53" s="3">
        <v>1</v>
      </c>
      <c r="E53" s="3">
        <v>1</v>
      </c>
      <c r="F53" s="3">
        <v>2020</v>
      </c>
      <c r="G53" s="17" t="s">
        <v>268</v>
      </c>
      <c r="H53" s="70" t="s">
        <v>267</v>
      </c>
      <c r="I53" s="56">
        <v>80</v>
      </c>
      <c r="J53" s="3" t="s">
        <v>55</v>
      </c>
      <c r="K53" s="3" t="s">
        <v>270</v>
      </c>
      <c r="L53" s="3" t="s">
        <v>15</v>
      </c>
      <c r="M53" s="3">
        <v>0</v>
      </c>
      <c r="N53" s="3">
        <v>1</v>
      </c>
      <c r="O53" s="3">
        <v>1</v>
      </c>
      <c r="P53" s="3" t="s">
        <v>81</v>
      </c>
      <c r="Q53" s="3">
        <v>0</v>
      </c>
      <c r="R53" s="13"/>
      <c r="S53" s="13"/>
      <c r="T53" s="13"/>
      <c r="U53" s="13"/>
    </row>
    <row r="54" spans="1:21" ht="107" customHeight="1">
      <c r="A54" s="3">
        <f t="shared" si="0"/>
        <v>52</v>
      </c>
      <c r="B54" s="11" t="s">
        <v>216</v>
      </c>
      <c r="C54" s="3" t="s">
        <v>207</v>
      </c>
      <c r="D54" s="3">
        <v>1</v>
      </c>
      <c r="E54" s="3">
        <v>1</v>
      </c>
      <c r="F54" s="3">
        <v>2019</v>
      </c>
      <c r="G54" s="79" t="s">
        <v>304</v>
      </c>
      <c r="H54" s="29" t="s">
        <v>271</v>
      </c>
      <c r="I54" s="56">
        <v>90</v>
      </c>
      <c r="J54" s="3" t="s">
        <v>55</v>
      </c>
      <c r="K54" s="10" t="s">
        <v>272</v>
      </c>
      <c r="L54" s="3" t="s">
        <v>15</v>
      </c>
      <c r="M54" s="3">
        <v>1</v>
      </c>
      <c r="N54" s="3">
        <v>0</v>
      </c>
      <c r="O54" s="3">
        <v>0</v>
      </c>
      <c r="P54" s="3" t="s">
        <v>27</v>
      </c>
      <c r="Q54" s="3">
        <v>0</v>
      </c>
      <c r="R54" s="13"/>
      <c r="S54" s="13"/>
      <c r="T54" s="13"/>
      <c r="U54" s="13"/>
    </row>
    <row r="55" spans="1:21" ht="116" customHeight="1">
      <c r="A55" s="3">
        <f t="shared" si="0"/>
        <v>53</v>
      </c>
      <c r="B55" s="11" t="s">
        <v>216</v>
      </c>
      <c r="C55" s="3" t="s">
        <v>205</v>
      </c>
      <c r="D55" s="3" t="s">
        <v>160</v>
      </c>
      <c r="E55" s="3">
        <v>1</v>
      </c>
      <c r="F55" s="3">
        <v>2020</v>
      </c>
      <c r="G55" s="52" t="s">
        <v>274</v>
      </c>
      <c r="H55" s="29" t="s">
        <v>273</v>
      </c>
      <c r="I55" s="56">
        <v>10</v>
      </c>
      <c r="J55" s="3" t="s">
        <v>231</v>
      </c>
      <c r="K55" s="4" t="s">
        <v>276</v>
      </c>
      <c r="L55" s="3" t="s">
        <v>245</v>
      </c>
      <c r="M55" s="3" t="s">
        <v>15</v>
      </c>
      <c r="N55" s="3" t="s">
        <v>15</v>
      </c>
      <c r="O55" s="3" t="s">
        <v>15</v>
      </c>
      <c r="P55" s="3" t="s">
        <v>81</v>
      </c>
      <c r="Q55" s="3">
        <v>1</v>
      </c>
      <c r="R55" s="13"/>
      <c r="S55" s="13"/>
      <c r="T55" s="13"/>
      <c r="U55" s="13"/>
    </row>
    <row r="56" spans="1:21" ht="113" customHeight="1">
      <c r="A56" s="3">
        <f t="shared" si="0"/>
        <v>54</v>
      </c>
      <c r="B56" s="11" t="s">
        <v>166</v>
      </c>
      <c r="C56" s="11" t="s">
        <v>15</v>
      </c>
      <c r="D56" s="3">
        <v>1</v>
      </c>
      <c r="E56" s="3">
        <v>1</v>
      </c>
      <c r="F56" s="3">
        <v>2016</v>
      </c>
      <c r="G56" s="80" t="s">
        <v>307</v>
      </c>
      <c r="H56" s="29" t="s">
        <v>308</v>
      </c>
      <c r="I56" s="3" t="s">
        <v>166</v>
      </c>
      <c r="J56" s="3" t="s">
        <v>15</v>
      </c>
      <c r="K56" s="3" t="s">
        <v>15</v>
      </c>
      <c r="L56" s="3" t="s">
        <v>15</v>
      </c>
      <c r="M56" s="3" t="s">
        <v>15</v>
      </c>
      <c r="N56" s="3" t="s">
        <v>15</v>
      </c>
      <c r="O56" s="3" t="s">
        <v>15</v>
      </c>
      <c r="P56" s="3" t="s">
        <v>15</v>
      </c>
      <c r="Q56" s="3" t="s">
        <v>15</v>
      </c>
      <c r="R56" s="13"/>
      <c r="S56" s="13"/>
      <c r="T56" s="13"/>
      <c r="U56" s="13"/>
    </row>
    <row r="57" spans="1:21" ht="112" customHeight="1">
      <c r="A57" s="3">
        <f t="shared" si="0"/>
        <v>55</v>
      </c>
      <c r="B57" s="11" t="s">
        <v>166</v>
      </c>
      <c r="C57" s="11" t="s">
        <v>15</v>
      </c>
      <c r="D57" s="3">
        <v>1</v>
      </c>
      <c r="E57" s="3">
        <v>1</v>
      </c>
      <c r="F57" s="3">
        <v>2018</v>
      </c>
      <c r="G57" s="13" t="s">
        <v>309</v>
      </c>
      <c r="H57" s="3" t="s">
        <v>15</v>
      </c>
      <c r="I57" s="3" t="s">
        <v>166</v>
      </c>
      <c r="J57" s="3" t="s">
        <v>15</v>
      </c>
      <c r="K57" s="3" t="s">
        <v>15</v>
      </c>
      <c r="L57" s="3" t="s">
        <v>15</v>
      </c>
      <c r="M57" s="3" t="s">
        <v>15</v>
      </c>
      <c r="N57" s="3" t="s">
        <v>15</v>
      </c>
      <c r="O57" s="3" t="s">
        <v>15</v>
      </c>
      <c r="P57" s="3" t="s">
        <v>15</v>
      </c>
      <c r="Q57" s="3" t="s">
        <v>15</v>
      </c>
      <c r="R57" s="13"/>
      <c r="S57" s="13"/>
      <c r="T57" s="13"/>
      <c r="U57" s="13"/>
    </row>
    <row r="58" spans="1:21" ht="113" customHeight="1">
      <c r="A58" s="3">
        <f t="shared" si="0"/>
        <v>56</v>
      </c>
      <c r="B58" s="11" t="s">
        <v>166</v>
      </c>
      <c r="C58" s="11" t="s">
        <v>15</v>
      </c>
      <c r="D58" s="3">
        <v>1</v>
      </c>
      <c r="E58" s="3">
        <v>1</v>
      </c>
      <c r="F58" s="3">
        <v>2017</v>
      </c>
      <c r="G58" s="81" t="s">
        <v>310</v>
      </c>
      <c r="H58" s="3" t="s">
        <v>15</v>
      </c>
      <c r="I58" s="3" t="s">
        <v>166</v>
      </c>
      <c r="J58" s="3" t="s">
        <v>15</v>
      </c>
      <c r="K58" s="3" t="s">
        <v>15</v>
      </c>
      <c r="L58" s="3" t="s">
        <v>15</v>
      </c>
      <c r="M58" s="3" t="s">
        <v>15</v>
      </c>
      <c r="N58" s="3" t="s">
        <v>15</v>
      </c>
      <c r="O58" s="3" t="s">
        <v>15</v>
      </c>
      <c r="P58" s="3" t="s">
        <v>15</v>
      </c>
      <c r="Q58" s="3" t="s">
        <v>15</v>
      </c>
      <c r="R58" s="13"/>
      <c r="S58" s="13"/>
      <c r="T58" s="13"/>
      <c r="U58" s="13"/>
    </row>
    <row r="59" spans="1:21" ht="109" customHeight="1">
      <c r="A59" s="3">
        <f t="shared" si="0"/>
        <v>57</v>
      </c>
      <c r="B59" s="11" t="s">
        <v>166</v>
      </c>
      <c r="C59" s="11" t="s">
        <v>15</v>
      </c>
      <c r="D59" s="3">
        <v>1</v>
      </c>
      <c r="E59" s="3">
        <v>1</v>
      </c>
      <c r="F59" s="3">
        <v>2015</v>
      </c>
      <c r="G59" s="17" t="s">
        <v>311</v>
      </c>
      <c r="H59" s="3" t="s">
        <v>15</v>
      </c>
      <c r="I59" s="3" t="s">
        <v>166</v>
      </c>
      <c r="J59" s="3" t="s">
        <v>15</v>
      </c>
      <c r="K59" s="3" t="s">
        <v>15</v>
      </c>
      <c r="L59" s="3" t="s">
        <v>15</v>
      </c>
      <c r="M59" s="3" t="s">
        <v>15</v>
      </c>
      <c r="N59" s="3" t="s">
        <v>15</v>
      </c>
      <c r="O59" s="3" t="s">
        <v>15</v>
      </c>
      <c r="P59" s="3" t="s">
        <v>15</v>
      </c>
      <c r="Q59" s="3" t="s">
        <v>15</v>
      </c>
      <c r="R59" s="13"/>
      <c r="S59" s="13"/>
      <c r="T59" s="13"/>
      <c r="U59" s="13"/>
    </row>
    <row r="60" spans="1:21" ht="104" customHeight="1">
      <c r="A60" s="3">
        <v>58</v>
      </c>
      <c r="B60" s="11" t="s">
        <v>218</v>
      </c>
      <c r="C60" s="3" t="s">
        <v>305</v>
      </c>
      <c r="D60" s="3">
        <v>1</v>
      </c>
      <c r="E60" s="3">
        <v>1</v>
      </c>
      <c r="F60" s="3">
        <v>2020</v>
      </c>
      <c r="G60" s="14" t="s">
        <v>312</v>
      </c>
      <c r="H60" s="29" t="s">
        <v>313</v>
      </c>
      <c r="I60" s="56" t="s">
        <v>44</v>
      </c>
      <c r="J60" s="3" t="s">
        <v>15</v>
      </c>
      <c r="K60" s="3" t="s">
        <v>15</v>
      </c>
      <c r="L60" s="3" t="s">
        <v>15</v>
      </c>
      <c r="M60" s="3">
        <v>0</v>
      </c>
      <c r="N60" s="3">
        <v>0</v>
      </c>
      <c r="O60" s="3">
        <v>0</v>
      </c>
      <c r="P60" s="3" t="s">
        <v>233</v>
      </c>
      <c r="Q60" s="3">
        <v>1</v>
      </c>
      <c r="R60" s="10"/>
      <c r="S60" s="13"/>
      <c r="T60" s="13"/>
      <c r="U60" s="13"/>
    </row>
    <row r="61" spans="1:21" ht="123" customHeight="1">
      <c r="A61" s="3">
        <v>59</v>
      </c>
      <c r="B61" s="12" t="s">
        <v>216</v>
      </c>
      <c r="C61" s="12" t="s">
        <v>212</v>
      </c>
      <c r="D61" s="3">
        <v>1</v>
      </c>
      <c r="E61" s="3">
        <v>1</v>
      </c>
      <c r="F61" s="3">
        <v>2020</v>
      </c>
      <c r="G61" s="14" t="s">
        <v>314</v>
      </c>
      <c r="H61" s="70" t="s">
        <v>315</v>
      </c>
      <c r="I61" s="56">
        <v>80</v>
      </c>
      <c r="J61" s="3" t="s">
        <v>45</v>
      </c>
      <c r="K61" s="4" t="s">
        <v>316</v>
      </c>
      <c r="L61" s="10" t="s">
        <v>99</v>
      </c>
      <c r="M61" s="3">
        <v>0</v>
      </c>
      <c r="N61" s="3">
        <v>1</v>
      </c>
      <c r="O61" s="3">
        <v>1</v>
      </c>
      <c r="P61" s="3" t="s">
        <v>81</v>
      </c>
      <c r="Q61" s="3">
        <v>0</v>
      </c>
      <c r="R61" s="13"/>
      <c r="S61" s="13"/>
      <c r="T61" s="13"/>
      <c r="U61" s="13"/>
    </row>
    <row r="62" spans="1:21">
      <c r="A62" s="3"/>
      <c r="B62" s="11"/>
      <c r="C62" s="3"/>
      <c r="D62" s="3"/>
      <c r="E62" s="3"/>
      <c r="F62" s="3"/>
      <c r="G62" s="1"/>
      <c r="H62" s="71"/>
      <c r="I62" s="56"/>
      <c r="J62" s="1"/>
      <c r="K62" s="77"/>
      <c r="L62" s="77"/>
      <c r="M62" s="3"/>
      <c r="N62" s="3"/>
      <c r="O62" s="3"/>
      <c r="P62" s="3"/>
      <c r="Q62" s="3"/>
      <c r="R62" s="13"/>
      <c r="S62" s="13"/>
      <c r="T62" s="13"/>
      <c r="U62" s="13"/>
    </row>
    <row r="63" spans="1:21">
      <c r="A63" s="3"/>
      <c r="B63" s="11"/>
      <c r="C63" s="3"/>
      <c r="D63" s="3"/>
      <c r="E63" s="3"/>
      <c r="F63" s="3"/>
      <c r="G63" s="1"/>
      <c r="H63" s="71"/>
      <c r="I63" s="56"/>
      <c r="J63" s="1"/>
      <c r="K63" s="77"/>
      <c r="L63" s="77"/>
      <c r="M63" s="3"/>
      <c r="N63" s="3"/>
      <c r="O63" s="3"/>
      <c r="P63" s="3"/>
      <c r="Q63" s="3"/>
      <c r="R63" s="13"/>
      <c r="S63" s="13"/>
      <c r="T63" s="13"/>
      <c r="U63" s="13"/>
    </row>
    <row r="64" spans="1:21">
      <c r="A64" s="3"/>
      <c r="B64" s="11"/>
      <c r="C64" s="3"/>
      <c r="D64" s="3"/>
      <c r="E64" s="3"/>
      <c r="F64" s="3"/>
      <c r="G64" s="1"/>
      <c r="H64" s="71"/>
      <c r="I64" s="56"/>
      <c r="J64" s="1"/>
      <c r="K64" s="77"/>
      <c r="L64" s="77"/>
      <c r="M64" s="3"/>
      <c r="N64" s="3"/>
      <c r="O64" s="3"/>
      <c r="P64" s="3"/>
      <c r="Q64" s="3"/>
      <c r="R64" s="13"/>
      <c r="S64" s="13"/>
      <c r="T64" s="13"/>
      <c r="U64" s="13"/>
    </row>
    <row r="65" spans="1:21">
      <c r="A65" s="1"/>
      <c r="B65" s="11"/>
      <c r="C65" s="1"/>
      <c r="D65" s="3"/>
      <c r="E65" s="3"/>
      <c r="F65" s="3"/>
      <c r="G65" s="1"/>
      <c r="H65" s="1"/>
      <c r="I65" s="72"/>
      <c r="J65" s="1"/>
      <c r="K65" s="77"/>
      <c r="L65" s="77"/>
      <c r="M65" s="77"/>
      <c r="N65" s="77"/>
      <c r="O65" s="3"/>
      <c r="P65" s="3"/>
      <c r="Q65" s="3"/>
      <c r="R65" s="1"/>
      <c r="S65" s="1"/>
      <c r="T65" s="1"/>
      <c r="U65" s="1"/>
    </row>
    <row r="66" spans="1:21">
      <c r="A66" s="1"/>
      <c r="B66" s="1"/>
      <c r="C66" s="1"/>
      <c r="D66" s="3"/>
      <c r="E66" s="3"/>
      <c r="F66" s="3"/>
      <c r="G66" s="1"/>
      <c r="H66" s="1"/>
      <c r="I66" s="72"/>
      <c r="J66" s="1"/>
      <c r="K66" s="77"/>
      <c r="L66" s="77"/>
      <c r="M66" s="77"/>
      <c r="N66" s="77"/>
      <c r="O66" s="3"/>
      <c r="P66" s="3"/>
      <c r="Q66" s="3"/>
      <c r="R66" s="1"/>
      <c r="S66" s="1"/>
      <c r="T66" s="1"/>
      <c r="U66" s="1"/>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4A8C5DBA-CE50-E044-8844-2FDF44112B35}"/>
    <hyperlink ref="H39" r:id="rId33" xr:uid="{6848B189-B214-824C-BE9D-474C2A48EAC3}"/>
    <hyperlink ref="H40" r:id="rId34" xr:uid="{5BFACBD3-8CB0-7343-BE5E-92D8A0230C27}"/>
    <hyperlink ref="H42" r:id="rId35" xr:uid="{78EBFF56-E3AF-D242-A35F-DD75E311A7DB}"/>
    <hyperlink ref="H43" r:id="rId36" xr:uid="{2441405C-AE85-1C45-B8D2-F505966BF23A}"/>
    <hyperlink ref="H44" r:id="rId37" xr:uid="{0E63125C-3A6E-1F42-B212-272182F8F31E}"/>
    <hyperlink ref="H45" r:id="rId38" xr:uid="{02456DD8-B45F-6B41-9AB9-D17BAA3DC4A7}"/>
    <hyperlink ref="H46" r:id="rId39" xr:uid="{99738256-C76A-1E4A-B128-3B19433EFC8E}"/>
    <hyperlink ref="H47" r:id="rId40" xr:uid="{9748E7DD-AEBB-8944-9FB7-E2226F944909}"/>
    <hyperlink ref="H48" r:id="rId41" xr:uid="{C29E1CF6-F40F-AF42-8E3C-2E3D5DE63471}"/>
    <hyperlink ref="H49" r:id="rId42" xr:uid="{B267B161-5023-A144-AB34-5BFCB9644024}"/>
    <hyperlink ref="H50" r:id="rId43" xr:uid="{84275D22-EDA7-5349-BC0D-0A0507081CB5}"/>
    <hyperlink ref="H51" r:id="rId44" xr:uid="{D02C6F54-81ED-8A4A-9FC2-AA25B415331F}"/>
    <hyperlink ref="H52" r:id="rId45" xr:uid="{3F243643-47F8-9642-BBB1-C073EA51E282}"/>
    <hyperlink ref="H53" r:id="rId46" xr:uid="{88D9FA4D-9F9C-5F42-B1D2-EA4F848C4896}"/>
    <hyperlink ref="H54" r:id="rId47" xr:uid="{78C03330-D5C3-AB42-A027-FB4049D534AF}"/>
    <hyperlink ref="H55" r:id="rId48" xr:uid="{4C3A9D7B-D77A-0541-BA20-29C30C7D28C6}"/>
    <hyperlink ref="H56" r:id="rId49" xr:uid="{54563644-5704-5841-A519-744A5F1178A9}"/>
    <hyperlink ref="H60" r:id="rId50" xr:uid="{92796595-BBB0-4A4D-B49D-D4ED2E21D548}"/>
    <hyperlink ref="H61" r:id="rId51" xr:uid="{3D151479-4FE8-CB4B-A4F7-02E00C6DF26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workbookViewId="0">
      <selection activeCell="B4" sqref="B4"/>
    </sheetView>
  </sheetViews>
  <sheetFormatPr baseColWidth="10" defaultRowHeight="16"/>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c r="A1" s="60" t="s">
        <v>234</v>
      </c>
      <c r="B1" s="66">
        <v>1</v>
      </c>
      <c r="C1" s="66">
        <v>2</v>
      </c>
      <c r="D1" s="66">
        <v>3</v>
      </c>
      <c r="E1" s="66">
        <v>4</v>
      </c>
      <c r="F1" s="66">
        <v>5</v>
      </c>
      <c r="G1" s="66">
        <v>6</v>
      </c>
      <c r="H1" s="66">
        <v>7</v>
      </c>
      <c r="J1" s="60" t="s">
        <v>234</v>
      </c>
      <c r="K1" s="66">
        <v>1</v>
      </c>
      <c r="L1" s="67">
        <v>2</v>
      </c>
      <c r="M1" s="67">
        <v>3</v>
      </c>
      <c r="N1" s="66">
        <v>4</v>
      </c>
      <c r="O1" s="66">
        <v>5</v>
      </c>
      <c r="P1" s="66">
        <v>6</v>
      </c>
      <c r="Q1" s="66">
        <v>7</v>
      </c>
    </row>
    <row r="2" spans="1:17">
      <c r="A2" s="60"/>
      <c r="B2" s="61">
        <f>COUNTIF(Sheet1!B3:B96,"Peer reviewed")</f>
        <v>50</v>
      </c>
      <c r="C2" s="61">
        <f>COUNTIF(Sheet1!E3:E96,1)</f>
        <v>50</v>
      </c>
      <c r="D2" s="61">
        <f>COUNTIF(Sheet1!I3:I97,"&lt;=50")</f>
        <v>12</v>
      </c>
      <c r="E2" s="61">
        <f>COUNTIF(Sheet1!J3:J96,"*Mosquitoes*")</f>
        <v>18</v>
      </c>
      <c r="F2" s="61">
        <f>COUNTIF(Sheet1!M3:M96,1)</f>
        <v>28</v>
      </c>
      <c r="G2" s="61">
        <f>COUNTIF(Sheet1!P3:P96,"*Suppression*")+COUNTIF(Sheet1!P3:P96,"*Both*")</f>
        <v>29</v>
      </c>
      <c r="H2" s="61">
        <f>COUNTIF(Sheet1!Q3:Q96,1)</f>
        <v>30</v>
      </c>
      <c r="J2" s="63"/>
      <c r="K2" s="61" t="s">
        <v>216</v>
      </c>
      <c r="L2" s="61" t="s">
        <v>235</v>
      </c>
      <c r="M2" s="61" t="s">
        <v>236</v>
      </c>
      <c r="N2" s="61" t="s">
        <v>45</v>
      </c>
      <c r="O2" s="61" t="s">
        <v>3</v>
      </c>
      <c r="P2" s="61" t="s">
        <v>240</v>
      </c>
      <c r="Q2" s="61" t="s">
        <v>241</v>
      </c>
    </row>
    <row r="3" spans="1:17">
      <c r="A3" s="60"/>
      <c r="B3" s="59">
        <f>COUNTIF(Sheet1!B3:B96,"Report")</f>
        <v>4</v>
      </c>
      <c r="C3" s="59">
        <f>COUNTIF(Sheet1!E3:E96,0)</f>
        <v>9</v>
      </c>
      <c r="D3" s="59">
        <f>COUNTIF(Sheet1!I3:I97,"&gt;=50")</f>
        <v>35</v>
      </c>
      <c r="E3" s="59">
        <f>COUNTIF(Sheet1!J3:J96,"*Fruit Fly*")</f>
        <v>10</v>
      </c>
      <c r="F3" s="59">
        <f>COUNTIF(Sheet1!N3:N96,1)</f>
        <v>15</v>
      </c>
      <c r="G3" s="59">
        <f>COUNTIF(Sheet1!P3:P96,"*Replacement*")+COUNTIF(Sheet1!P3:P96,"*Both*")</f>
        <v>27</v>
      </c>
      <c r="H3" s="59">
        <f>COUNTIF(Sheet1!Q3:Q96,0)</f>
        <v>17</v>
      </c>
      <c r="J3" s="63"/>
      <c r="K3" s="64" t="s">
        <v>166</v>
      </c>
      <c r="L3" s="64" t="s">
        <v>167</v>
      </c>
      <c r="M3" s="64" t="s">
        <v>237</v>
      </c>
      <c r="N3" s="64" t="s">
        <v>168</v>
      </c>
      <c r="O3" s="64" t="s">
        <v>4</v>
      </c>
      <c r="P3" s="64" t="s">
        <v>81</v>
      </c>
      <c r="Q3" s="64" t="s">
        <v>77</v>
      </c>
    </row>
    <row r="4" spans="1:17">
      <c r="A4" s="60"/>
      <c r="B4" s="61">
        <f>COUNTIF(Sheet1!B3:B96,"Preprint")</f>
        <v>5</v>
      </c>
      <c r="C4" s="61"/>
      <c r="D4" s="62">
        <f>COUNTIF(Sheet1!I3:I96,"Perspective")+COUNTIF(Sheet1!I3:I96,"Report")+COUNTIF(Sheet1!I3:I96,"Review")</f>
        <v>13</v>
      </c>
      <c r="E4" s="61">
        <f>COUNTIF(Sheet1!J3:J96,"*Generic*")</f>
        <v>17</v>
      </c>
      <c r="F4" s="61">
        <f>COUNTIF(Sheet1!O3:O96,1)</f>
        <v>19</v>
      </c>
      <c r="G4" s="61"/>
      <c r="H4" s="61"/>
      <c r="J4" s="63"/>
      <c r="K4" s="61" t="s">
        <v>218</v>
      </c>
      <c r="L4" s="61"/>
      <c r="M4" s="65" t="s">
        <v>238</v>
      </c>
      <c r="N4" s="61" t="s">
        <v>55</v>
      </c>
      <c r="O4" s="61" t="s">
        <v>5</v>
      </c>
      <c r="P4" s="61"/>
      <c r="Q4" s="61"/>
    </row>
    <row r="5" spans="1:17">
      <c r="A5" s="60"/>
      <c r="B5" s="59"/>
      <c r="C5" s="59"/>
      <c r="D5" s="59"/>
      <c r="E5" s="59">
        <f>COUNTIF(Sheet1!J3:J96,"*Rodents*")+COUNTIF(Sheet1!J4:J97,"*Beetle*")</f>
        <v>3</v>
      </c>
      <c r="F5" s="59"/>
      <c r="G5" s="59"/>
      <c r="H5" s="59"/>
      <c r="J5" s="63"/>
      <c r="K5" s="64"/>
      <c r="L5" s="64"/>
      <c r="M5" s="64"/>
      <c r="N5" s="64" t="s">
        <v>239</v>
      </c>
      <c r="O5" s="64"/>
      <c r="P5" s="64"/>
      <c r="Q5" s="6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2020-05-19T11:25:44Z</dcterms:modified>
</cp:coreProperties>
</file>