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b38b2d2f08f29ac/Documents/university_classes/AutoMMM/data/"/>
    </mc:Choice>
  </mc:AlternateContent>
  <xr:revisionPtr revIDLastSave="113" documentId="14_{0043AC4F-EC0D-43D1-9D92-A2D5CEE17818}" xr6:coauthVersionLast="47" xr6:coauthVersionMax="47" xr10:uidLastSave="{E8F350D4-64FA-4901-9E7B-337A36FD9920}"/>
  <bookViews>
    <workbookView xWindow="-28920" yWindow="-4725" windowWidth="29040" windowHeight="15720" activeTab="6" xr2:uid="{00000000-000D-0000-FFFF-FFFF00000000}"/>
  </bookViews>
  <sheets>
    <sheet name="metadata" sheetId="1" r:id="rId1"/>
    <sheet name="pivot_chart" sheetId="4" r:id="rId2"/>
    <sheet name="sku_a" sheetId="2" r:id="rId3"/>
    <sheet name="sku_b" sheetId="5" r:id="rId4"/>
    <sheet name="sku_c" sheetId="6" r:id="rId5"/>
    <sheet name="pivot" sheetId="8" r:id="rId6"/>
    <sheet name="master_data" sheetId="7" r:id="rId7"/>
  </sheets>
  <definedNames>
    <definedName name="_xlnm._FilterDatabase" localSheetId="6" hidden="1">master_data!$A$1:$S$313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6" i="6" l="1"/>
  <c r="X106" i="6"/>
  <c r="U106" i="6"/>
  <c r="R106" i="6"/>
  <c r="O106" i="6"/>
  <c r="K106" i="6"/>
  <c r="I106" i="6"/>
  <c r="G106" i="6"/>
  <c r="F106" i="6"/>
  <c r="AA105" i="6"/>
  <c r="X105" i="6"/>
  <c r="U105" i="6"/>
  <c r="R105" i="6"/>
  <c r="O105" i="6"/>
  <c r="K105" i="6"/>
  <c r="I105" i="6"/>
  <c r="G105" i="6"/>
  <c r="F105" i="6"/>
  <c r="AA104" i="6"/>
  <c r="X104" i="6"/>
  <c r="U104" i="6"/>
  <c r="R104" i="6"/>
  <c r="O104" i="6"/>
  <c r="K104" i="6"/>
  <c r="I104" i="6"/>
  <c r="G104" i="6"/>
  <c r="F104" i="6"/>
  <c r="AA103" i="6"/>
  <c r="X103" i="6"/>
  <c r="U103" i="6"/>
  <c r="R103" i="6"/>
  <c r="O103" i="6"/>
  <c r="K103" i="6"/>
  <c r="I103" i="6"/>
  <c r="G103" i="6"/>
  <c r="F103" i="6"/>
  <c r="AA102" i="6"/>
  <c r="X102" i="6"/>
  <c r="T102" i="6" s="1"/>
  <c r="U102" i="6" s="1"/>
  <c r="R102" i="6"/>
  <c r="O102" i="6"/>
  <c r="K102" i="6"/>
  <c r="I102" i="6"/>
  <c r="G102" i="6"/>
  <c r="F102" i="6"/>
  <c r="AA101" i="6"/>
  <c r="X101" i="6"/>
  <c r="U101" i="6"/>
  <c r="R101" i="6"/>
  <c r="O101" i="6"/>
  <c r="K101" i="6"/>
  <c r="I101" i="6"/>
  <c r="G101" i="6"/>
  <c r="F101" i="6"/>
  <c r="AA100" i="6"/>
  <c r="X100" i="6"/>
  <c r="U100" i="6"/>
  <c r="R100" i="6"/>
  <c r="O100" i="6"/>
  <c r="K100" i="6"/>
  <c r="I100" i="6"/>
  <c r="G100" i="6"/>
  <c r="F100" i="6"/>
  <c r="AA99" i="6"/>
  <c r="X99" i="6"/>
  <c r="U99" i="6"/>
  <c r="R99" i="6"/>
  <c r="O99" i="6"/>
  <c r="K99" i="6"/>
  <c r="I99" i="6"/>
  <c r="G99" i="6"/>
  <c r="F99" i="6"/>
  <c r="AA98" i="6"/>
  <c r="X98" i="6"/>
  <c r="U98" i="6"/>
  <c r="R98" i="6"/>
  <c r="O98" i="6"/>
  <c r="K98" i="6"/>
  <c r="I98" i="6"/>
  <c r="G98" i="6"/>
  <c r="F98" i="6"/>
  <c r="AA97" i="6"/>
  <c r="X97" i="6"/>
  <c r="U97" i="6"/>
  <c r="R97" i="6"/>
  <c r="O97" i="6"/>
  <c r="K97" i="6"/>
  <c r="J97" i="6" a="1"/>
  <c r="J97" i="6" s="1"/>
  <c r="I97" i="6"/>
  <c r="G97" i="6"/>
  <c r="F97" i="6"/>
  <c r="AA96" i="6"/>
  <c r="X96" i="6"/>
  <c r="U96" i="6"/>
  <c r="R96" i="6"/>
  <c r="O96" i="6"/>
  <c r="K96" i="6"/>
  <c r="I96" i="6"/>
  <c r="G96" i="6"/>
  <c r="F96" i="6"/>
  <c r="AA95" i="6"/>
  <c r="X95" i="6"/>
  <c r="U95" i="6"/>
  <c r="R95" i="6"/>
  <c r="O95" i="6"/>
  <c r="K95" i="6"/>
  <c r="I95" i="6"/>
  <c r="G95" i="6"/>
  <c r="F95" i="6"/>
  <c r="AA94" i="6"/>
  <c r="X94" i="6"/>
  <c r="U94" i="6"/>
  <c r="R94" i="6"/>
  <c r="O94" i="6"/>
  <c r="K94" i="6"/>
  <c r="I94" i="6"/>
  <c r="G94" i="6"/>
  <c r="F94" i="6"/>
  <c r="AA93" i="6"/>
  <c r="X93" i="6"/>
  <c r="U93" i="6"/>
  <c r="R93" i="6"/>
  <c r="O93" i="6"/>
  <c r="K93" i="6"/>
  <c r="I93" i="6"/>
  <c r="G93" i="6"/>
  <c r="F93" i="6"/>
  <c r="AA92" i="6"/>
  <c r="X92" i="6"/>
  <c r="U92" i="6"/>
  <c r="R92" i="6"/>
  <c r="O92" i="6"/>
  <c r="K92" i="6"/>
  <c r="I92" i="6"/>
  <c r="G92" i="6"/>
  <c r="F92" i="6"/>
  <c r="AA91" i="6"/>
  <c r="X91" i="6"/>
  <c r="U91" i="6"/>
  <c r="R91" i="6"/>
  <c r="O91" i="6"/>
  <c r="K91" i="6"/>
  <c r="I91" i="6"/>
  <c r="G91" i="6"/>
  <c r="F91" i="6"/>
  <c r="AA90" i="6"/>
  <c r="X90" i="6"/>
  <c r="U90" i="6"/>
  <c r="R90" i="6"/>
  <c r="O90" i="6"/>
  <c r="K90" i="6"/>
  <c r="I90" i="6"/>
  <c r="G90" i="6"/>
  <c r="F90" i="6"/>
  <c r="AA89" i="6"/>
  <c r="X89" i="6"/>
  <c r="U89" i="6"/>
  <c r="R89" i="6"/>
  <c r="O89" i="6"/>
  <c r="K89" i="6"/>
  <c r="I89" i="6"/>
  <c r="G89" i="6"/>
  <c r="F89" i="6"/>
  <c r="AA88" i="6"/>
  <c r="X88" i="6"/>
  <c r="U88" i="6"/>
  <c r="R88" i="6"/>
  <c r="O88" i="6"/>
  <c r="K88" i="6"/>
  <c r="I88" i="6"/>
  <c r="G88" i="6"/>
  <c r="F88" i="6"/>
  <c r="AA87" i="6"/>
  <c r="X87" i="6"/>
  <c r="U87" i="6"/>
  <c r="R87" i="6"/>
  <c r="O87" i="6"/>
  <c r="K87" i="6"/>
  <c r="I87" i="6"/>
  <c r="G87" i="6"/>
  <c r="F87" i="6"/>
  <c r="AA86" i="6"/>
  <c r="X86" i="6"/>
  <c r="U86" i="6"/>
  <c r="R86" i="6"/>
  <c r="O86" i="6"/>
  <c r="K86" i="6"/>
  <c r="I86" i="6"/>
  <c r="G86" i="6"/>
  <c r="F86" i="6"/>
  <c r="AA85" i="6"/>
  <c r="X85" i="6"/>
  <c r="U85" i="6"/>
  <c r="R85" i="6"/>
  <c r="O85" i="6"/>
  <c r="K85" i="6"/>
  <c r="I85" i="6"/>
  <c r="G85" i="6"/>
  <c r="F85" i="6"/>
  <c r="AA84" i="6"/>
  <c r="X84" i="6"/>
  <c r="U84" i="6"/>
  <c r="R84" i="6"/>
  <c r="O84" i="6"/>
  <c r="K84" i="6"/>
  <c r="I84" i="6"/>
  <c r="G84" i="6"/>
  <c r="F84" i="6"/>
  <c r="AA83" i="6"/>
  <c r="X83" i="6"/>
  <c r="U83" i="6"/>
  <c r="R83" i="6"/>
  <c r="O83" i="6"/>
  <c r="K83" i="6"/>
  <c r="I83" i="6"/>
  <c r="G83" i="6"/>
  <c r="F83" i="6"/>
  <c r="AA82" i="6"/>
  <c r="X82" i="6"/>
  <c r="U82" i="6"/>
  <c r="R82" i="6"/>
  <c r="O82" i="6"/>
  <c r="K82" i="6"/>
  <c r="I82" i="6"/>
  <c r="G82" i="6"/>
  <c r="F82" i="6"/>
  <c r="AA81" i="6"/>
  <c r="X81" i="6"/>
  <c r="U81" i="6"/>
  <c r="R81" i="6"/>
  <c r="O81" i="6"/>
  <c r="K81" i="6"/>
  <c r="I81" i="6"/>
  <c r="G81" i="6"/>
  <c r="F81" i="6"/>
  <c r="AA80" i="6"/>
  <c r="X80" i="6"/>
  <c r="U80" i="6"/>
  <c r="R80" i="6"/>
  <c r="O80" i="6"/>
  <c r="K80" i="6"/>
  <c r="I80" i="6"/>
  <c r="G80" i="6"/>
  <c r="F80" i="6"/>
  <c r="AA79" i="6"/>
  <c r="X79" i="6"/>
  <c r="U79" i="6"/>
  <c r="R79" i="6"/>
  <c r="O79" i="6"/>
  <c r="K79" i="6"/>
  <c r="I79" i="6"/>
  <c r="G79" i="6"/>
  <c r="F79" i="6"/>
  <c r="AA78" i="6"/>
  <c r="X78" i="6"/>
  <c r="U78" i="6"/>
  <c r="R78" i="6"/>
  <c r="O78" i="6"/>
  <c r="K78" i="6"/>
  <c r="I78" i="6"/>
  <c r="G78" i="6"/>
  <c r="F78" i="6"/>
  <c r="AA77" i="6"/>
  <c r="X77" i="6"/>
  <c r="U77" i="6"/>
  <c r="R77" i="6"/>
  <c r="O77" i="6"/>
  <c r="K77" i="6"/>
  <c r="I77" i="6"/>
  <c r="G77" i="6"/>
  <c r="F77" i="6"/>
  <c r="AA76" i="6"/>
  <c r="X76" i="6"/>
  <c r="U76" i="6"/>
  <c r="R76" i="6"/>
  <c r="O76" i="6"/>
  <c r="K76" i="6"/>
  <c r="I76" i="6"/>
  <c r="G76" i="6"/>
  <c r="F76" i="6"/>
  <c r="AA75" i="6"/>
  <c r="X75" i="6"/>
  <c r="U75" i="6"/>
  <c r="R75" i="6"/>
  <c r="O75" i="6"/>
  <c r="K75" i="6"/>
  <c r="I75" i="6"/>
  <c r="G75" i="6"/>
  <c r="F75" i="6"/>
  <c r="AA74" i="6"/>
  <c r="X74" i="6"/>
  <c r="U74" i="6"/>
  <c r="R74" i="6"/>
  <c r="O74" i="6"/>
  <c r="K74" i="6"/>
  <c r="I74" i="6"/>
  <c r="G74" i="6"/>
  <c r="F74" i="6"/>
  <c r="AA73" i="6"/>
  <c r="X73" i="6"/>
  <c r="U73" i="6"/>
  <c r="R73" i="6"/>
  <c r="O73" i="6"/>
  <c r="K73" i="6"/>
  <c r="I73" i="6"/>
  <c r="G73" i="6"/>
  <c r="F73" i="6"/>
  <c r="AA72" i="6"/>
  <c r="X72" i="6"/>
  <c r="U72" i="6"/>
  <c r="R72" i="6"/>
  <c r="O72" i="6"/>
  <c r="K72" i="6"/>
  <c r="I72" i="6"/>
  <c r="G72" i="6"/>
  <c r="F72" i="6"/>
  <c r="AA71" i="6"/>
  <c r="X71" i="6"/>
  <c r="U71" i="6"/>
  <c r="R71" i="6"/>
  <c r="O71" i="6"/>
  <c r="K71" i="6"/>
  <c r="I71" i="6"/>
  <c r="G71" i="6"/>
  <c r="F71" i="6"/>
  <c r="AA70" i="6"/>
  <c r="X70" i="6"/>
  <c r="T70" i="6" s="1"/>
  <c r="U70" i="6" s="1"/>
  <c r="R70" i="6"/>
  <c r="O70" i="6"/>
  <c r="K70" i="6"/>
  <c r="I70" i="6"/>
  <c r="G70" i="6"/>
  <c r="F70" i="6"/>
  <c r="AA69" i="6"/>
  <c r="X69" i="6"/>
  <c r="T69" i="6" s="1"/>
  <c r="U69" i="6" s="1"/>
  <c r="R69" i="6"/>
  <c r="O69" i="6"/>
  <c r="K69" i="6"/>
  <c r="I69" i="6"/>
  <c r="G69" i="6"/>
  <c r="F69" i="6"/>
  <c r="AA68" i="6"/>
  <c r="X68" i="6"/>
  <c r="T68" i="6" s="1"/>
  <c r="U68" i="6" s="1"/>
  <c r="R68" i="6"/>
  <c r="O68" i="6"/>
  <c r="K68" i="6"/>
  <c r="I68" i="6"/>
  <c r="G68" i="6"/>
  <c r="F68" i="6"/>
  <c r="AA67" i="6"/>
  <c r="X67" i="6"/>
  <c r="T67" i="6" s="1"/>
  <c r="U67" i="6" s="1"/>
  <c r="R67" i="6"/>
  <c r="O67" i="6"/>
  <c r="K67" i="6"/>
  <c r="I67" i="6"/>
  <c r="G67" i="6"/>
  <c r="F67" i="6"/>
  <c r="AA66" i="6"/>
  <c r="X66" i="6"/>
  <c r="T66" i="6" s="1"/>
  <c r="U66" i="6" s="1"/>
  <c r="R66" i="6"/>
  <c r="O66" i="6"/>
  <c r="K66" i="6"/>
  <c r="I66" i="6"/>
  <c r="G66" i="6"/>
  <c r="F66" i="6"/>
  <c r="AA65" i="6"/>
  <c r="X65" i="6"/>
  <c r="T65" i="6" s="1"/>
  <c r="U65" i="6" s="1"/>
  <c r="R65" i="6"/>
  <c r="O65" i="6"/>
  <c r="K65" i="6"/>
  <c r="I65" i="6"/>
  <c r="G65" i="6"/>
  <c r="F65" i="6"/>
  <c r="AA64" i="6"/>
  <c r="X64" i="6"/>
  <c r="T64" i="6" s="1"/>
  <c r="U64" i="6" s="1"/>
  <c r="R64" i="6"/>
  <c r="O64" i="6"/>
  <c r="K64" i="6"/>
  <c r="I64" i="6"/>
  <c r="G64" i="6"/>
  <c r="F64" i="6"/>
  <c r="AA63" i="6"/>
  <c r="X63" i="6"/>
  <c r="T63" i="6" s="1"/>
  <c r="U63" i="6" s="1"/>
  <c r="R63" i="6"/>
  <c r="O63" i="6"/>
  <c r="K63" i="6"/>
  <c r="I63" i="6"/>
  <c r="G63" i="6"/>
  <c r="F63" i="6"/>
  <c r="AA62" i="6"/>
  <c r="X62" i="6"/>
  <c r="T62" i="6" s="1"/>
  <c r="U62" i="6" s="1"/>
  <c r="R62" i="6"/>
  <c r="O62" i="6"/>
  <c r="K62" i="6"/>
  <c r="I62" i="6"/>
  <c r="G62" i="6"/>
  <c r="F62" i="6"/>
  <c r="AA61" i="6"/>
  <c r="X61" i="6"/>
  <c r="T61" i="6" s="1"/>
  <c r="U61" i="6" s="1"/>
  <c r="R61" i="6"/>
  <c r="O61" i="6"/>
  <c r="K61" i="6"/>
  <c r="I61" i="6"/>
  <c r="G61" i="6"/>
  <c r="F61" i="6"/>
  <c r="AA60" i="6"/>
  <c r="X60" i="6"/>
  <c r="U60" i="6"/>
  <c r="R60" i="6"/>
  <c r="O60" i="6"/>
  <c r="K60" i="6"/>
  <c r="J60" i="6" a="1"/>
  <c r="J60" i="6" s="1"/>
  <c r="I60" i="6"/>
  <c r="G60" i="6"/>
  <c r="F60" i="6"/>
  <c r="AA59" i="6"/>
  <c r="X59" i="6"/>
  <c r="U59" i="6"/>
  <c r="R59" i="6"/>
  <c r="O59" i="6"/>
  <c r="K59" i="6"/>
  <c r="I59" i="6"/>
  <c r="G59" i="6"/>
  <c r="F59" i="6"/>
  <c r="AA58" i="6"/>
  <c r="X58" i="6"/>
  <c r="U58" i="6"/>
  <c r="R58" i="6"/>
  <c r="O58" i="6"/>
  <c r="K58" i="6"/>
  <c r="I58" i="6"/>
  <c r="G58" i="6"/>
  <c r="F58" i="6"/>
  <c r="AA57" i="6"/>
  <c r="X57" i="6"/>
  <c r="U57" i="6"/>
  <c r="R57" i="6"/>
  <c r="O57" i="6"/>
  <c r="K57" i="6"/>
  <c r="I57" i="6"/>
  <c r="G57" i="6"/>
  <c r="F57" i="6"/>
  <c r="AA56" i="6"/>
  <c r="X56" i="6"/>
  <c r="U56" i="6"/>
  <c r="R56" i="6"/>
  <c r="O56" i="6"/>
  <c r="K56" i="6"/>
  <c r="I56" i="6"/>
  <c r="G56" i="6"/>
  <c r="F56" i="6"/>
  <c r="AA55" i="6"/>
  <c r="X55" i="6"/>
  <c r="U55" i="6"/>
  <c r="R55" i="6"/>
  <c r="O55" i="6"/>
  <c r="K55" i="6"/>
  <c r="I55" i="6"/>
  <c r="G55" i="6"/>
  <c r="F55" i="6"/>
  <c r="AA54" i="6"/>
  <c r="X54" i="6"/>
  <c r="U54" i="6"/>
  <c r="R54" i="6"/>
  <c r="O54" i="6"/>
  <c r="K54" i="6"/>
  <c r="I54" i="6"/>
  <c r="G54" i="6"/>
  <c r="F54" i="6"/>
  <c r="AA53" i="6"/>
  <c r="X53" i="6"/>
  <c r="U53" i="6"/>
  <c r="R53" i="6"/>
  <c r="O53" i="6"/>
  <c r="K53" i="6"/>
  <c r="I53" i="6"/>
  <c r="G53" i="6"/>
  <c r="F53" i="6"/>
  <c r="AA52" i="6"/>
  <c r="X52" i="6"/>
  <c r="U52" i="6"/>
  <c r="R52" i="6"/>
  <c r="O52" i="6"/>
  <c r="K52" i="6"/>
  <c r="I52" i="6"/>
  <c r="G52" i="6"/>
  <c r="F52" i="6"/>
  <c r="AA51" i="6"/>
  <c r="X51" i="6"/>
  <c r="U51" i="6"/>
  <c r="R51" i="6"/>
  <c r="O51" i="6"/>
  <c r="K51" i="6"/>
  <c r="I51" i="6"/>
  <c r="G51" i="6"/>
  <c r="F51" i="6"/>
  <c r="AA50" i="6"/>
  <c r="X50" i="6"/>
  <c r="U50" i="6"/>
  <c r="R50" i="6"/>
  <c r="O50" i="6"/>
  <c r="K50" i="6"/>
  <c r="I50" i="6"/>
  <c r="G50" i="6"/>
  <c r="F50" i="6"/>
  <c r="AA49" i="6"/>
  <c r="X49" i="6"/>
  <c r="U49" i="6"/>
  <c r="R49" i="6"/>
  <c r="O49" i="6"/>
  <c r="K49" i="6"/>
  <c r="I49" i="6"/>
  <c r="G49" i="6"/>
  <c r="F49" i="6"/>
  <c r="AA48" i="6"/>
  <c r="X48" i="6"/>
  <c r="U48" i="6"/>
  <c r="R48" i="6"/>
  <c r="O48" i="6"/>
  <c r="K48" i="6"/>
  <c r="I48" i="6"/>
  <c r="G48" i="6"/>
  <c r="F48" i="6"/>
  <c r="AA47" i="6"/>
  <c r="X47" i="6"/>
  <c r="U47" i="6"/>
  <c r="R47" i="6"/>
  <c r="O47" i="6"/>
  <c r="K47" i="6"/>
  <c r="I47" i="6"/>
  <c r="G47" i="6"/>
  <c r="F47" i="6"/>
  <c r="AA46" i="6"/>
  <c r="X46" i="6"/>
  <c r="T46" i="6" s="1"/>
  <c r="U46" i="6" s="1"/>
  <c r="R46" i="6"/>
  <c r="O46" i="6"/>
  <c r="K46" i="6"/>
  <c r="I46" i="6"/>
  <c r="G46" i="6"/>
  <c r="F46" i="6"/>
  <c r="AA45" i="6"/>
  <c r="X45" i="6"/>
  <c r="T45" i="6" s="1"/>
  <c r="U45" i="6" s="1"/>
  <c r="R45" i="6"/>
  <c r="O45" i="6"/>
  <c r="K45" i="6"/>
  <c r="I45" i="6"/>
  <c r="G45" i="6"/>
  <c r="F45" i="6"/>
  <c r="AA44" i="6"/>
  <c r="X44" i="6"/>
  <c r="T44" i="6" s="1"/>
  <c r="U44" i="6" s="1"/>
  <c r="R44" i="6"/>
  <c r="O44" i="6"/>
  <c r="K44" i="6"/>
  <c r="I44" i="6"/>
  <c r="G44" i="6"/>
  <c r="F44" i="6"/>
  <c r="AA43" i="6"/>
  <c r="X43" i="6"/>
  <c r="T43" i="6" s="1"/>
  <c r="U43" i="6" s="1"/>
  <c r="R43" i="6"/>
  <c r="O43" i="6"/>
  <c r="K43" i="6"/>
  <c r="I43" i="6"/>
  <c r="G43" i="6"/>
  <c r="F43" i="6"/>
  <c r="AA42" i="6"/>
  <c r="X42" i="6"/>
  <c r="T42" i="6" s="1"/>
  <c r="U42" i="6" s="1"/>
  <c r="R42" i="6"/>
  <c r="O42" i="6"/>
  <c r="K42" i="6"/>
  <c r="I42" i="6"/>
  <c r="G42" i="6"/>
  <c r="F42" i="6"/>
  <c r="AA41" i="6"/>
  <c r="X41" i="6"/>
  <c r="T41" i="6" s="1"/>
  <c r="U41" i="6" s="1"/>
  <c r="R41" i="6"/>
  <c r="O41" i="6"/>
  <c r="K41" i="6"/>
  <c r="I41" i="6"/>
  <c r="G41" i="6"/>
  <c r="F41" i="6"/>
  <c r="AA40" i="6"/>
  <c r="X40" i="6"/>
  <c r="T40" i="6" s="1"/>
  <c r="U40" i="6" s="1"/>
  <c r="R40" i="6"/>
  <c r="O40" i="6"/>
  <c r="K40" i="6"/>
  <c r="I40" i="6"/>
  <c r="G40" i="6"/>
  <c r="F40" i="6"/>
  <c r="AA39" i="6"/>
  <c r="X39" i="6"/>
  <c r="T39" i="6" s="1"/>
  <c r="U39" i="6" s="1"/>
  <c r="R39" i="6"/>
  <c r="O39" i="6"/>
  <c r="K39" i="6"/>
  <c r="I39" i="6"/>
  <c r="G39" i="6"/>
  <c r="F39" i="6"/>
  <c r="AA38" i="6"/>
  <c r="X38" i="6"/>
  <c r="T38" i="6" s="1"/>
  <c r="U38" i="6" s="1"/>
  <c r="R38" i="6"/>
  <c r="O38" i="6"/>
  <c r="K38" i="6"/>
  <c r="I38" i="6"/>
  <c r="G38" i="6"/>
  <c r="F38" i="6"/>
  <c r="AA37" i="6"/>
  <c r="X37" i="6"/>
  <c r="U37" i="6"/>
  <c r="R37" i="6"/>
  <c r="O37" i="6"/>
  <c r="K37" i="6"/>
  <c r="I37" i="6"/>
  <c r="G37" i="6"/>
  <c r="F37" i="6"/>
  <c r="AA36" i="6"/>
  <c r="X36" i="6"/>
  <c r="U36" i="6"/>
  <c r="R36" i="6"/>
  <c r="O36" i="6"/>
  <c r="K36" i="6"/>
  <c r="J36" i="6" a="1"/>
  <c r="J36" i="6" s="1"/>
  <c r="I36" i="6"/>
  <c r="G36" i="6"/>
  <c r="F36" i="6"/>
  <c r="AA35" i="6"/>
  <c r="X35" i="6"/>
  <c r="U35" i="6"/>
  <c r="R35" i="6"/>
  <c r="O35" i="6"/>
  <c r="K35" i="6"/>
  <c r="I35" i="6"/>
  <c r="G35" i="6"/>
  <c r="F35" i="6"/>
  <c r="AA34" i="6"/>
  <c r="X34" i="6"/>
  <c r="U34" i="6"/>
  <c r="R34" i="6"/>
  <c r="O34" i="6"/>
  <c r="K34" i="6"/>
  <c r="I34" i="6"/>
  <c r="G34" i="6"/>
  <c r="F34" i="6"/>
  <c r="AA33" i="6"/>
  <c r="X33" i="6"/>
  <c r="U33" i="6"/>
  <c r="R33" i="6"/>
  <c r="O33" i="6"/>
  <c r="K33" i="6"/>
  <c r="I33" i="6"/>
  <c r="G33" i="6"/>
  <c r="F33" i="6"/>
  <c r="AA32" i="6"/>
  <c r="X32" i="6"/>
  <c r="U32" i="6"/>
  <c r="R32" i="6"/>
  <c r="O32" i="6"/>
  <c r="K32" i="6"/>
  <c r="I32" i="6"/>
  <c r="G32" i="6"/>
  <c r="F32" i="6"/>
  <c r="AA31" i="6"/>
  <c r="X31" i="6"/>
  <c r="U31" i="6"/>
  <c r="R31" i="6"/>
  <c r="O31" i="6"/>
  <c r="K31" i="6"/>
  <c r="I31" i="6"/>
  <c r="G31" i="6"/>
  <c r="F31" i="6"/>
  <c r="AA30" i="6"/>
  <c r="X30" i="6"/>
  <c r="U30" i="6"/>
  <c r="R30" i="6"/>
  <c r="O30" i="6"/>
  <c r="K30" i="6"/>
  <c r="I30" i="6"/>
  <c r="G30" i="6"/>
  <c r="F30" i="6"/>
  <c r="AA29" i="6"/>
  <c r="X29" i="6"/>
  <c r="T29" i="6" s="1"/>
  <c r="U29" i="6" s="1"/>
  <c r="R29" i="6"/>
  <c r="O29" i="6"/>
  <c r="K29" i="6"/>
  <c r="I29" i="6"/>
  <c r="G29" i="6"/>
  <c r="F29" i="6"/>
  <c r="AA28" i="6"/>
  <c r="X28" i="6"/>
  <c r="T28" i="6" s="1"/>
  <c r="U28" i="6" s="1"/>
  <c r="R28" i="6"/>
  <c r="O28" i="6"/>
  <c r="K28" i="6"/>
  <c r="I28" i="6"/>
  <c r="G28" i="6"/>
  <c r="F28" i="6"/>
  <c r="AA27" i="6"/>
  <c r="X27" i="6"/>
  <c r="T27" i="6" s="1"/>
  <c r="U27" i="6" s="1"/>
  <c r="R27" i="6"/>
  <c r="O27" i="6"/>
  <c r="K27" i="6"/>
  <c r="I27" i="6"/>
  <c r="G27" i="6"/>
  <c r="F27" i="6"/>
  <c r="AA26" i="6"/>
  <c r="X26" i="6"/>
  <c r="T26" i="6" s="1"/>
  <c r="U26" i="6" s="1"/>
  <c r="R26" i="6"/>
  <c r="O26" i="6"/>
  <c r="K26" i="6"/>
  <c r="I26" i="6"/>
  <c r="G26" i="6"/>
  <c r="F26" i="6"/>
  <c r="AA25" i="6"/>
  <c r="X25" i="6"/>
  <c r="T25" i="6" s="1"/>
  <c r="U25" i="6" s="1"/>
  <c r="R25" i="6"/>
  <c r="O25" i="6"/>
  <c r="K25" i="6"/>
  <c r="I25" i="6"/>
  <c r="G25" i="6"/>
  <c r="F25" i="6"/>
  <c r="AA24" i="6"/>
  <c r="X24" i="6"/>
  <c r="T24" i="6" s="1"/>
  <c r="U24" i="6" s="1"/>
  <c r="R24" i="6"/>
  <c r="O24" i="6"/>
  <c r="K24" i="6"/>
  <c r="I24" i="6"/>
  <c r="G24" i="6"/>
  <c r="F24" i="6"/>
  <c r="AA23" i="6"/>
  <c r="X23" i="6"/>
  <c r="T23" i="6" s="1"/>
  <c r="U23" i="6" s="1"/>
  <c r="R23" i="6"/>
  <c r="O23" i="6"/>
  <c r="K23" i="6"/>
  <c r="I23" i="6"/>
  <c r="G23" i="6"/>
  <c r="F23" i="6"/>
  <c r="AA22" i="6"/>
  <c r="X22" i="6"/>
  <c r="T22" i="6" s="1"/>
  <c r="U22" i="6" s="1"/>
  <c r="R22" i="6"/>
  <c r="O22" i="6"/>
  <c r="K22" i="6"/>
  <c r="I22" i="6"/>
  <c r="G22" i="6"/>
  <c r="F22" i="6"/>
  <c r="AA21" i="6"/>
  <c r="X21" i="6"/>
  <c r="T21" i="6" s="1"/>
  <c r="U21" i="6" s="1"/>
  <c r="R21" i="6"/>
  <c r="O21" i="6"/>
  <c r="K21" i="6"/>
  <c r="I21" i="6"/>
  <c r="G21" i="6"/>
  <c r="F21" i="6"/>
  <c r="AA20" i="6"/>
  <c r="X20" i="6"/>
  <c r="T20" i="6" s="1"/>
  <c r="U20" i="6" s="1"/>
  <c r="R20" i="6"/>
  <c r="O20" i="6"/>
  <c r="K20" i="6"/>
  <c r="I20" i="6"/>
  <c r="G20" i="6"/>
  <c r="F20" i="6"/>
  <c r="AA19" i="6"/>
  <c r="X19" i="6"/>
  <c r="T19" i="6" s="1"/>
  <c r="U19" i="6" s="1"/>
  <c r="R19" i="6"/>
  <c r="O19" i="6"/>
  <c r="K19" i="6"/>
  <c r="I19" i="6"/>
  <c r="G19" i="6"/>
  <c r="F19" i="6"/>
  <c r="AA18" i="6"/>
  <c r="X18" i="6"/>
  <c r="T18" i="6" s="1"/>
  <c r="U18" i="6" s="1"/>
  <c r="R18" i="6"/>
  <c r="O18" i="6"/>
  <c r="K18" i="6"/>
  <c r="I18" i="6"/>
  <c r="G18" i="6"/>
  <c r="F18" i="6"/>
  <c r="AA17" i="6"/>
  <c r="X17" i="6"/>
  <c r="T17" i="6" s="1"/>
  <c r="U17" i="6" s="1"/>
  <c r="R17" i="6"/>
  <c r="O17" i="6"/>
  <c r="K17" i="6"/>
  <c r="I17" i="6"/>
  <c r="G17" i="6"/>
  <c r="F17" i="6"/>
  <c r="AA16" i="6"/>
  <c r="X16" i="6"/>
  <c r="T16" i="6" s="1"/>
  <c r="U16" i="6" s="1"/>
  <c r="R16" i="6"/>
  <c r="O16" i="6"/>
  <c r="K16" i="6"/>
  <c r="I16" i="6"/>
  <c r="G16" i="6"/>
  <c r="F16" i="6"/>
  <c r="AA15" i="6"/>
  <c r="X15" i="6"/>
  <c r="T15" i="6" s="1"/>
  <c r="U15" i="6" s="1"/>
  <c r="R15" i="6"/>
  <c r="O15" i="6"/>
  <c r="K15" i="6"/>
  <c r="I15" i="6"/>
  <c r="G15" i="6"/>
  <c r="F15" i="6"/>
  <c r="AA14" i="6"/>
  <c r="X14" i="6"/>
  <c r="T14" i="6" s="1"/>
  <c r="U14" i="6" s="1"/>
  <c r="R14" i="6"/>
  <c r="O14" i="6"/>
  <c r="K14" i="6"/>
  <c r="I14" i="6"/>
  <c r="G14" i="6"/>
  <c r="F14" i="6"/>
  <c r="AA13" i="6"/>
  <c r="X13" i="6"/>
  <c r="T13" i="6" s="1"/>
  <c r="U13" i="6" s="1"/>
  <c r="R13" i="6"/>
  <c r="O13" i="6"/>
  <c r="K13" i="6"/>
  <c r="I13" i="6"/>
  <c r="G13" i="6"/>
  <c r="F13" i="6"/>
  <c r="AA12" i="6"/>
  <c r="X12" i="6"/>
  <c r="T12" i="6" s="1"/>
  <c r="U12" i="6" s="1"/>
  <c r="R12" i="6"/>
  <c r="O12" i="6"/>
  <c r="K12" i="6"/>
  <c r="I12" i="6"/>
  <c r="G12" i="6"/>
  <c r="F12" i="6"/>
  <c r="AA11" i="6"/>
  <c r="X11" i="6"/>
  <c r="T11" i="6" s="1"/>
  <c r="U11" i="6" s="1"/>
  <c r="R11" i="6"/>
  <c r="O11" i="6"/>
  <c r="K11" i="6"/>
  <c r="I11" i="6"/>
  <c r="G11" i="6"/>
  <c r="F11" i="6"/>
  <c r="AA10" i="6"/>
  <c r="X10" i="6"/>
  <c r="T10" i="6" s="1"/>
  <c r="U10" i="6" s="1"/>
  <c r="R10" i="6"/>
  <c r="O10" i="6"/>
  <c r="K10" i="6"/>
  <c r="I10" i="6"/>
  <c r="G10" i="6"/>
  <c r="F10" i="6"/>
  <c r="AA9" i="6"/>
  <c r="X9" i="6"/>
  <c r="T9" i="6" s="1"/>
  <c r="U9" i="6" s="1"/>
  <c r="R9" i="6"/>
  <c r="O9" i="6"/>
  <c r="K9" i="6"/>
  <c r="I9" i="6"/>
  <c r="G9" i="6"/>
  <c r="F9" i="6"/>
  <c r="AA8" i="6"/>
  <c r="X8" i="6"/>
  <c r="T8" i="6" s="1"/>
  <c r="U8" i="6" s="1"/>
  <c r="R8" i="6"/>
  <c r="O8" i="6"/>
  <c r="K8" i="6"/>
  <c r="I8" i="6"/>
  <c r="G8" i="6"/>
  <c r="F8" i="6"/>
  <c r="AA7" i="6"/>
  <c r="X7" i="6"/>
  <c r="T7" i="6" s="1"/>
  <c r="U7" i="6" s="1"/>
  <c r="R7" i="6"/>
  <c r="O7" i="6"/>
  <c r="K7" i="6"/>
  <c r="I7" i="6"/>
  <c r="G7" i="6"/>
  <c r="F7" i="6"/>
  <c r="AA6" i="6"/>
  <c r="X6" i="6"/>
  <c r="T6" i="6" s="1"/>
  <c r="U6" i="6" s="1"/>
  <c r="R6" i="6"/>
  <c r="O6" i="6"/>
  <c r="K6" i="6"/>
  <c r="I6" i="6"/>
  <c r="G6" i="6"/>
  <c r="F6" i="6"/>
  <c r="AA5" i="6"/>
  <c r="X5" i="6"/>
  <c r="T5" i="6" s="1"/>
  <c r="U5" i="6" s="1"/>
  <c r="R5" i="6"/>
  <c r="O5" i="6"/>
  <c r="K5" i="6"/>
  <c r="I5" i="6"/>
  <c r="G5" i="6"/>
  <c r="F5" i="6"/>
  <c r="AA4" i="6"/>
  <c r="X4" i="6"/>
  <c r="T4" i="6" s="1"/>
  <c r="U4" i="6" s="1"/>
  <c r="R4" i="6"/>
  <c r="O4" i="6"/>
  <c r="K4" i="6"/>
  <c r="I4" i="6"/>
  <c r="G4" i="6"/>
  <c r="F4" i="6"/>
  <c r="AA3" i="6"/>
  <c r="X3" i="6"/>
  <c r="T3" i="6" s="1"/>
  <c r="U3" i="6" s="1"/>
  <c r="R3" i="6"/>
  <c r="O3" i="6"/>
  <c r="K3" i="6"/>
  <c r="J3" i="6"/>
  <c r="J3" i="6" a="1"/>
  <c r="I3" i="6"/>
  <c r="G3" i="6"/>
  <c r="F3" i="6"/>
  <c r="A3" i="6"/>
  <c r="A3" i="6" a="1"/>
  <c r="I55" i="5"/>
  <c r="I24" i="5"/>
  <c r="AA106" i="5"/>
  <c r="X106" i="5"/>
  <c r="U106" i="5"/>
  <c r="R106" i="5"/>
  <c r="O106" i="5"/>
  <c r="K106" i="5"/>
  <c r="I106" i="5"/>
  <c r="G106" i="5"/>
  <c r="F106" i="5"/>
  <c r="AA105" i="5"/>
  <c r="X105" i="5"/>
  <c r="U105" i="5"/>
  <c r="R105" i="5"/>
  <c r="O105" i="5"/>
  <c r="K105" i="5"/>
  <c r="I105" i="5"/>
  <c r="G105" i="5"/>
  <c r="F105" i="5"/>
  <c r="AA104" i="5"/>
  <c r="X104" i="5"/>
  <c r="U104" i="5"/>
  <c r="R104" i="5"/>
  <c r="O104" i="5"/>
  <c r="K104" i="5"/>
  <c r="I104" i="5"/>
  <c r="G104" i="5"/>
  <c r="F104" i="5"/>
  <c r="AA103" i="5"/>
  <c r="X103" i="5"/>
  <c r="U103" i="5"/>
  <c r="R103" i="5"/>
  <c r="O103" i="5"/>
  <c r="K103" i="5"/>
  <c r="I103" i="5"/>
  <c r="G103" i="5"/>
  <c r="F103" i="5"/>
  <c r="AA102" i="5"/>
  <c r="X102" i="5"/>
  <c r="T102" i="5" s="1"/>
  <c r="U102" i="5" s="1"/>
  <c r="R102" i="5"/>
  <c r="O102" i="5"/>
  <c r="K102" i="5"/>
  <c r="I102" i="5"/>
  <c r="G102" i="5"/>
  <c r="F102" i="5"/>
  <c r="AA101" i="5"/>
  <c r="X101" i="5"/>
  <c r="U101" i="5"/>
  <c r="R101" i="5"/>
  <c r="O101" i="5"/>
  <c r="K101" i="5"/>
  <c r="I101" i="5"/>
  <c r="G101" i="5"/>
  <c r="F101" i="5"/>
  <c r="AA100" i="5"/>
  <c r="X100" i="5"/>
  <c r="U100" i="5"/>
  <c r="R100" i="5"/>
  <c r="O100" i="5"/>
  <c r="K100" i="5"/>
  <c r="I100" i="5"/>
  <c r="G100" i="5"/>
  <c r="F100" i="5"/>
  <c r="AA99" i="5"/>
  <c r="X99" i="5"/>
  <c r="U99" i="5"/>
  <c r="R99" i="5"/>
  <c r="O99" i="5"/>
  <c r="K99" i="5"/>
  <c r="I99" i="5"/>
  <c r="G99" i="5"/>
  <c r="F99" i="5"/>
  <c r="AA98" i="5"/>
  <c r="X98" i="5"/>
  <c r="U98" i="5"/>
  <c r="R98" i="5"/>
  <c r="O98" i="5"/>
  <c r="K98" i="5"/>
  <c r="I98" i="5"/>
  <c r="G98" i="5"/>
  <c r="F98" i="5"/>
  <c r="AA97" i="5"/>
  <c r="X97" i="5"/>
  <c r="U97" i="5"/>
  <c r="R97" i="5"/>
  <c r="O97" i="5"/>
  <c r="K97" i="5"/>
  <c r="J97" i="5" a="1"/>
  <c r="J97" i="5" s="1"/>
  <c r="I97" i="5"/>
  <c r="G97" i="5"/>
  <c r="F97" i="5"/>
  <c r="AA96" i="5"/>
  <c r="X96" i="5"/>
  <c r="U96" i="5"/>
  <c r="R96" i="5"/>
  <c r="O96" i="5"/>
  <c r="K96" i="5"/>
  <c r="I96" i="5"/>
  <c r="G96" i="5"/>
  <c r="F96" i="5"/>
  <c r="AA95" i="5"/>
  <c r="X95" i="5"/>
  <c r="U95" i="5"/>
  <c r="R95" i="5"/>
  <c r="O95" i="5"/>
  <c r="K95" i="5"/>
  <c r="I95" i="5"/>
  <c r="G95" i="5"/>
  <c r="F95" i="5"/>
  <c r="AA94" i="5"/>
  <c r="X94" i="5"/>
  <c r="U94" i="5"/>
  <c r="R94" i="5"/>
  <c r="O94" i="5"/>
  <c r="K94" i="5"/>
  <c r="I94" i="5"/>
  <c r="G94" i="5"/>
  <c r="F94" i="5"/>
  <c r="AA93" i="5"/>
  <c r="X93" i="5"/>
  <c r="U93" i="5"/>
  <c r="R93" i="5"/>
  <c r="O93" i="5"/>
  <c r="K93" i="5"/>
  <c r="I93" i="5"/>
  <c r="G93" i="5"/>
  <c r="F93" i="5"/>
  <c r="AA92" i="5"/>
  <c r="X92" i="5"/>
  <c r="U92" i="5"/>
  <c r="R92" i="5"/>
  <c r="O92" i="5"/>
  <c r="K92" i="5"/>
  <c r="I92" i="5"/>
  <c r="G92" i="5"/>
  <c r="F92" i="5"/>
  <c r="AA91" i="5"/>
  <c r="X91" i="5"/>
  <c r="U91" i="5"/>
  <c r="R91" i="5"/>
  <c r="O91" i="5"/>
  <c r="K91" i="5"/>
  <c r="I91" i="5"/>
  <c r="G91" i="5"/>
  <c r="F91" i="5"/>
  <c r="AA90" i="5"/>
  <c r="X90" i="5"/>
  <c r="U90" i="5"/>
  <c r="R90" i="5"/>
  <c r="O90" i="5"/>
  <c r="K90" i="5"/>
  <c r="I90" i="5"/>
  <c r="G90" i="5"/>
  <c r="F90" i="5"/>
  <c r="AA89" i="5"/>
  <c r="X89" i="5"/>
  <c r="U89" i="5"/>
  <c r="R89" i="5"/>
  <c r="O89" i="5"/>
  <c r="K89" i="5"/>
  <c r="I89" i="5"/>
  <c r="G89" i="5"/>
  <c r="F89" i="5"/>
  <c r="AA88" i="5"/>
  <c r="X88" i="5"/>
  <c r="U88" i="5"/>
  <c r="R88" i="5"/>
  <c r="O88" i="5"/>
  <c r="K88" i="5"/>
  <c r="I88" i="5"/>
  <c r="G88" i="5"/>
  <c r="F88" i="5"/>
  <c r="AA87" i="5"/>
  <c r="X87" i="5"/>
  <c r="U87" i="5"/>
  <c r="R87" i="5"/>
  <c r="O87" i="5"/>
  <c r="K87" i="5"/>
  <c r="I87" i="5"/>
  <c r="G87" i="5"/>
  <c r="F87" i="5"/>
  <c r="AA86" i="5"/>
  <c r="X86" i="5"/>
  <c r="U86" i="5"/>
  <c r="R86" i="5"/>
  <c r="O86" i="5"/>
  <c r="K86" i="5"/>
  <c r="I86" i="5"/>
  <c r="G86" i="5"/>
  <c r="F86" i="5"/>
  <c r="AA85" i="5"/>
  <c r="X85" i="5"/>
  <c r="U85" i="5"/>
  <c r="R85" i="5"/>
  <c r="O85" i="5"/>
  <c r="K85" i="5"/>
  <c r="I85" i="5"/>
  <c r="G85" i="5"/>
  <c r="F85" i="5"/>
  <c r="AA84" i="5"/>
  <c r="X84" i="5"/>
  <c r="U84" i="5"/>
  <c r="R84" i="5"/>
  <c r="O84" i="5"/>
  <c r="K84" i="5"/>
  <c r="I84" i="5"/>
  <c r="G84" i="5"/>
  <c r="F84" i="5"/>
  <c r="AA83" i="5"/>
  <c r="X83" i="5"/>
  <c r="U83" i="5"/>
  <c r="R83" i="5"/>
  <c r="O83" i="5"/>
  <c r="K83" i="5"/>
  <c r="I83" i="5"/>
  <c r="G83" i="5"/>
  <c r="F83" i="5"/>
  <c r="AA82" i="5"/>
  <c r="X82" i="5"/>
  <c r="U82" i="5"/>
  <c r="R82" i="5"/>
  <c r="O82" i="5"/>
  <c r="K82" i="5"/>
  <c r="I82" i="5"/>
  <c r="G82" i="5"/>
  <c r="F82" i="5"/>
  <c r="AA81" i="5"/>
  <c r="X81" i="5"/>
  <c r="U81" i="5"/>
  <c r="R81" i="5"/>
  <c r="O81" i="5"/>
  <c r="K81" i="5"/>
  <c r="I81" i="5"/>
  <c r="G81" i="5"/>
  <c r="F81" i="5"/>
  <c r="AA80" i="5"/>
  <c r="X80" i="5"/>
  <c r="U80" i="5"/>
  <c r="R80" i="5"/>
  <c r="O80" i="5"/>
  <c r="K80" i="5"/>
  <c r="I80" i="5"/>
  <c r="G80" i="5"/>
  <c r="F80" i="5"/>
  <c r="AA79" i="5"/>
  <c r="X79" i="5"/>
  <c r="U79" i="5"/>
  <c r="R79" i="5"/>
  <c r="O79" i="5"/>
  <c r="K79" i="5"/>
  <c r="I79" i="5"/>
  <c r="G79" i="5"/>
  <c r="F79" i="5"/>
  <c r="AA78" i="5"/>
  <c r="X78" i="5"/>
  <c r="U78" i="5"/>
  <c r="R78" i="5"/>
  <c r="O78" i="5"/>
  <c r="K78" i="5"/>
  <c r="I78" i="5"/>
  <c r="G78" i="5"/>
  <c r="F78" i="5"/>
  <c r="AA77" i="5"/>
  <c r="X77" i="5"/>
  <c r="U77" i="5"/>
  <c r="R77" i="5"/>
  <c r="O77" i="5"/>
  <c r="K77" i="5"/>
  <c r="I77" i="5"/>
  <c r="G77" i="5"/>
  <c r="F77" i="5"/>
  <c r="AA76" i="5"/>
  <c r="X76" i="5"/>
  <c r="U76" i="5"/>
  <c r="R76" i="5"/>
  <c r="O76" i="5"/>
  <c r="K76" i="5"/>
  <c r="I76" i="5"/>
  <c r="G76" i="5"/>
  <c r="F76" i="5"/>
  <c r="AA75" i="5"/>
  <c r="X75" i="5"/>
  <c r="U75" i="5"/>
  <c r="R75" i="5"/>
  <c r="O75" i="5"/>
  <c r="K75" i="5"/>
  <c r="I75" i="5"/>
  <c r="G75" i="5"/>
  <c r="F75" i="5"/>
  <c r="AA74" i="5"/>
  <c r="X74" i="5"/>
  <c r="U74" i="5"/>
  <c r="R74" i="5"/>
  <c r="O74" i="5"/>
  <c r="K74" i="5"/>
  <c r="I74" i="5"/>
  <c r="G74" i="5"/>
  <c r="F74" i="5"/>
  <c r="AA73" i="5"/>
  <c r="X73" i="5"/>
  <c r="U73" i="5"/>
  <c r="R73" i="5"/>
  <c r="O73" i="5"/>
  <c r="K73" i="5"/>
  <c r="I73" i="5"/>
  <c r="G73" i="5"/>
  <c r="F73" i="5"/>
  <c r="AA72" i="5"/>
  <c r="X72" i="5"/>
  <c r="U72" i="5"/>
  <c r="R72" i="5"/>
  <c r="O72" i="5"/>
  <c r="K72" i="5"/>
  <c r="I72" i="5"/>
  <c r="G72" i="5"/>
  <c r="F72" i="5"/>
  <c r="AA71" i="5"/>
  <c r="X71" i="5"/>
  <c r="U71" i="5"/>
  <c r="R71" i="5"/>
  <c r="O71" i="5"/>
  <c r="K71" i="5"/>
  <c r="I71" i="5"/>
  <c r="G71" i="5"/>
  <c r="F71" i="5"/>
  <c r="AA70" i="5"/>
  <c r="X70" i="5"/>
  <c r="T70" i="5" s="1"/>
  <c r="U70" i="5" s="1"/>
  <c r="R70" i="5"/>
  <c r="O70" i="5"/>
  <c r="K70" i="5"/>
  <c r="I70" i="5"/>
  <c r="G70" i="5"/>
  <c r="F70" i="5"/>
  <c r="AA69" i="5"/>
  <c r="X69" i="5"/>
  <c r="T69" i="5" s="1"/>
  <c r="U69" i="5" s="1"/>
  <c r="R69" i="5"/>
  <c r="O69" i="5"/>
  <c r="K69" i="5"/>
  <c r="I69" i="5"/>
  <c r="G69" i="5"/>
  <c r="F69" i="5"/>
  <c r="AA68" i="5"/>
  <c r="X68" i="5"/>
  <c r="T68" i="5" s="1"/>
  <c r="U68" i="5" s="1"/>
  <c r="R68" i="5"/>
  <c r="O68" i="5"/>
  <c r="K68" i="5"/>
  <c r="I68" i="5"/>
  <c r="G68" i="5"/>
  <c r="F68" i="5"/>
  <c r="AA67" i="5"/>
  <c r="X67" i="5"/>
  <c r="T67" i="5" s="1"/>
  <c r="U67" i="5" s="1"/>
  <c r="R67" i="5"/>
  <c r="O67" i="5"/>
  <c r="K67" i="5"/>
  <c r="I67" i="5"/>
  <c r="G67" i="5"/>
  <c r="F67" i="5"/>
  <c r="AA66" i="5"/>
  <c r="X66" i="5"/>
  <c r="T66" i="5" s="1"/>
  <c r="U66" i="5" s="1"/>
  <c r="R66" i="5"/>
  <c r="O66" i="5"/>
  <c r="K66" i="5"/>
  <c r="I66" i="5"/>
  <c r="G66" i="5"/>
  <c r="F66" i="5"/>
  <c r="AA65" i="5"/>
  <c r="X65" i="5"/>
  <c r="T65" i="5" s="1"/>
  <c r="U65" i="5" s="1"/>
  <c r="R65" i="5"/>
  <c r="O65" i="5"/>
  <c r="K65" i="5"/>
  <c r="I65" i="5"/>
  <c r="G65" i="5"/>
  <c r="F65" i="5"/>
  <c r="AA64" i="5"/>
  <c r="X64" i="5"/>
  <c r="T64" i="5" s="1"/>
  <c r="U64" i="5" s="1"/>
  <c r="R64" i="5"/>
  <c r="O64" i="5"/>
  <c r="K64" i="5"/>
  <c r="I64" i="5"/>
  <c r="G64" i="5"/>
  <c r="F64" i="5"/>
  <c r="AA63" i="5"/>
  <c r="X63" i="5"/>
  <c r="T63" i="5" s="1"/>
  <c r="U63" i="5" s="1"/>
  <c r="R63" i="5"/>
  <c r="O63" i="5"/>
  <c r="K63" i="5"/>
  <c r="I63" i="5"/>
  <c r="G63" i="5"/>
  <c r="F63" i="5"/>
  <c r="AA62" i="5"/>
  <c r="X62" i="5"/>
  <c r="T62" i="5" s="1"/>
  <c r="U62" i="5" s="1"/>
  <c r="R62" i="5"/>
  <c r="O62" i="5"/>
  <c r="K62" i="5"/>
  <c r="I62" i="5"/>
  <c r="G62" i="5"/>
  <c r="F62" i="5"/>
  <c r="AA61" i="5"/>
  <c r="X61" i="5"/>
  <c r="T61" i="5" s="1"/>
  <c r="U61" i="5" s="1"/>
  <c r="R61" i="5"/>
  <c r="O61" i="5"/>
  <c r="K61" i="5"/>
  <c r="I61" i="5"/>
  <c r="G61" i="5"/>
  <c r="F61" i="5"/>
  <c r="AA60" i="5"/>
  <c r="X60" i="5"/>
  <c r="U60" i="5"/>
  <c r="R60" i="5"/>
  <c r="O60" i="5"/>
  <c r="K60" i="5"/>
  <c r="J60" i="5"/>
  <c r="J60" i="5" a="1"/>
  <c r="I60" i="5"/>
  <c r="G60" i="5"/>
  <c r="F60" i="5"/>
  <c r="AA59" i="5"/>
  <c r="X59" i="5"/>
  <c r="U59" i="5"/>
  <c r="R59" i="5"/>
  <c r="O59" i="5"/>
  <c r="K59" i="5"/>
  <c r="I59" i="5"/>
  <c r="G59" i="5"/>
  <c r="F59" i="5"/>
  <c r="AA58" i="5"/>
  <c r="X58" i="5"/>
  <c r="U58" i="5"/>
  <c r="R58" i="5"/>
  <c r="O58" i="5"/>
  <c r="K58" i="5"/>
  <c r="I58" i="5"/>
  <c r="G58" i="5"/>
  <c r="F58" i="5"/>
  <c r="AA57" i="5"/>
  <c r="X57" i="5"/>
  <c r="U57" i="5"/>
  <c r="R57" i="5"/>
  <c r="O57" i="5"/>
  <c r="K57" i="5"/>
  <c r="I57" i="5"/>
  <c r="G57" i="5"/>
  <c r="F57" i="5"/>
  <c r="AA56" i="5"/>
  <c r="X56" i="5"/>
  <c r="U56" i="5"/>
  <c r="R56" i="5"/>
  <c r="O56" i="5"/>
  <c r="K56" i="5"/>
  <c r="I56" i="5"/>
  <c r="G56" i="5"/>
  <c r="F56" i="5"/>
  <c r="AA55" i="5"/>
  <c r="X55" i="5"/>
  <c r="U55" i="5"/>
  <c r="R55" i="5"/>
  <c r="O55" i="5"/>
  <c r="K55" i="5"/>
  <c r="G55" i="5"/>
  <c r="F55" i="5"/>
  <c r="AA54" i="5"/>
  <c r="X54" i="5"/>
  <c r="U54" i="5"/>
  <c r="R54" i="5"/>
  <c r="O54" i="5"/>
  <c r="K54" i="5"/>
  <c r="I54" i="5"/>
  <c r="G54" i="5"/>
  <c r="F54" i="5"/>
  <c r="AA53" i="5"/>
  <c r="X53" i="5"/>
  <c r="U53" i="5"/>
  <c r="R53" i="5"/>
  <c r="O53" i="5"/>
  <c r="K53" i="5"/>
  <c r="I53" i="5"/>
  <c r="G53" i="5"/>
  <c r="F53" i="5"/>
  <c r="AA52" i="5"/>
  <c r="X52" i="5"/>
  <c r="U52" i="5"/>
  <c r="R52" i="5"/>
  <c r="O52" i="5"/>
  <c r="K52" i="5"/>
  <c r="I52" i="5"/>
  <c r="G52" i="5"/>
  <c r="F52" i="5"/>
  <c r="AA51" i="5"/>
  <c r="X51" i="5"/>
  <c r="U51" i="5"/>
  <c r="R51" i="5"/>
  <c r="O51" i="5"/>
  <c r="K51" i="5"/>
  <c r="I51" i="5"/>
  <c r="G51" i="5"/>
  <c r="F51" i="5"/>
  <c r="AA50" i="5"/>
  <c r="X50" i="5"/>
  <c r="U50" i="5"/>
  <c r="R50" i="5"/>
  <c r="O50" i="5"/>
  <c r="K50" i="5"/>
  <c r="I50" i="5"/>
  <c r="G50" i="5"/>
  <c r="F50" i="5"/>
  <c r="AA49" i="5"/>
  <c r="X49" i="5"/>
  <c r="U49" i="5"/>
  <c r="R49" i="5"/>
  <c r="O49" i="5"/>
  <c r="K49" i="5"/>
  <c r="I49" i="5"/>
  <c r="G49" i="5"/>
  <c r="F49" i="5"/>
  <c r="AA48" i="5"/>
  <c r="X48" i="5"/>
  <c r="U48" i="5"/>
  <c r="R48" i="5"/>
  <c r="O48" i="5"/>
  <c r="K48" i="5"/>
  <c r="I48" i="5"/>
  <c r="G48" i="5"/>
  <c r="F48" i="5"/>
  <c r="AA47" i="5"/>
  <c r="X47" i="5"/>
  <c r="U47" i="5"/>
  <c r="R47" i="5"/>
  <c r="O47" i="5"/>
  <c r="K47" i="5"/>
  <c r="I47" i="5"/>
  <c r="G47" i="5"/>
  <c r="F47" i="5"/>
  <c r="AA46" i="5"/>
  <c r="X46" i="5"/>
  <c r="T46" i="5" s="1"/>
  <c r="U46" i="5" s="1"/>
  <c r="R46" i="5"/>
  <c r="O46" i="5"/>
  <c r="K46" i="5"/>
  <c r="I46" i="5"/>
  <c r="G46" i="5"/>
  <c r="F46" i="5"/>
  <c r="AA45" i="5"/>
  <c r="X45" i="5"/>
  <c r="T45" i="5" s="1"/>
  <c r="U45" i="5" s="1"/>
  <c r="R45" i="5"/>
  <c r="O45" i="5"/>
  <c r="K45" i="5"/>
  <c r="I45" i="5"/>
  <c r="G45" i="5"/>
  <c r="F45" i="5"/>
  <c r="AA44" i="5"/>
  <c r="X44" i="5"/>
  <c r="T44" i="5" s="1"/>
  <c r="U44" i="5" s="1"/>
  <c r="R44" i="5"/>
  <c r="O44" i="5"/>
  <c r="K44" i="5"/>
  <c r="I44" i="5"/>
  <c r="G44" i="5"/>
  <c r="F44" i="5"/>
  <c r="AA43" i="5"/>
  <c r="X43" i="5"/>
  <c r="T43" i="5" s="1"/>
  <c r="U43" i="5" s="1"/>
  <c r="R43" i="5"/>
  <c r="O43" i="5"/>
  <c r="K43" i="5"/>
  <c r="I43" i="5"/>
  <c r="G43" i="5"/>
  <c r="F43" i="5"/>
  <c r="AA42" i="5"/>
  <c r="X42" i="5"/>
  <c r="T42" i="5" s="1"/>
  <c r="U42" i="5" s="1"/>
  <c r="R42" i="5"/>
  <c r="O42" i="5"/>
  <c r="K42" i="5"/>
  <c r="I42" i="5"/>
  <c r="G42" i="5"/>
  <c r="F42" i="5"/>
  <c r="AA41" i="5"/>
  <c r="X41" i="5"/>
  <c r="T41" i="5" s="1"/>
  <c r="U41" i="5" s="1"/>
  <c r="R41" i="5"/>
  <c r="O41" i="5"/>
  <c r="K41" i="5"/>
  <c r="I41" i="5"/>
  <c r="G41" i="5"/>
  <c r="F41" i="5"/>
  <c r="AA40" i="5"/>
  <c r="X40" i="5"/>
  <c r="T40" i="5" s="1"/>
  <c r="U40" i="5" s="1"/>
  <c r="R40" i="5"/>
  <c r="O40" i="5"/>
  <c r="K40" i="5"/>
  <c r="I40" i="5"/>
  <c r="G40" i="5"/>
  <c r="F40" i="5"/>
  <c r="AA39" i="5"/>
  <c r="X39" i="5"/>
  <c r="T39" i="5" s="1"/>
  <c r="U39" i="5" s="1"/>
  <c r="R39" i="5"/>
  <c r="O39" i="5"/>
  <c r="K39" i="5"/>
  <c r="I39" i="5"/>
  <c r="G39" i="5"/>
  <c r="F39" i="5"/>
  <c r="AA38" i="5"/>
  <c r="X38" i="5"/>
  <c r="T38" i="5" s="1"/>
  <c r="U38" i="5" s="1"/>
  <c r="R38" i="5"/>
  <c r="O38" i="5"/>
  <c r="K38" i="5"/>
  <c r="I38" i="5"/>
  <c r="G38" i="5"/>
  <c r="F38" i="5"/>
  <c r="AA37" i="5"/>
  <c r="X37" i="5"/>
  <c r="U37" i="5"/>
  <c r="R37" i="5"/>
  <c r="O37" i="5"/>
  <c r="K37" i="5"/>
  <c r="I37" i="5"/>
  <c r="G37" i="5"/>
  <c r="F37" i="5"/>
  <c r="AA36" i="5"/>
  <c r="X36" i="5"/>
  <c r="U36" i="5"/>
  <c r="R36" i="5"/>
  <c r="O36" i="5"/>
  <c r="K36" i="5"/>
  <c r="J36" i="5"/>
  <c r="J36" i="5" a="1"/>
  <c r="I36" i="5"/>
  <c r="G36" i="5"/>
  <c r="F36" i="5"/>
  <c r="AA35" i="5"/>
  <c r="X35" i="5"/>
  <c r="U35" i="5"/>
  <c r="R35" i="5"/>
  <c r="O35" i="5"/>
  <c r="K35" i="5"/>
  <c r="I35" i="5"/>
  <c r="G35" i="5"/>
  <c r="F35" i="5"/>
  <c r="AA34" i="5"/>
  <c r="X34" i="5"/>
  <c r="U34" i="5"/>
  <c r="R34" i="5"/>
  <c r="O34" i="5"/>
  <c r="K34" i="5"/>
  <c r="I34" i="5"/>
  <c r="G34" i="5"/>
  <c r="F34" i="5"/>
  <c r="AA33" i="5"/>
  <c r="X33" i="5"/>
  <c r="U33" i="5"/>
  <c r="R33" i="5"/>
  <c r="O33" i="5"/>
  <c r="K33" i="5"/>
  <c r="I33" i="5"/>
  <c r="G33" i="5"/>
  <c r="F33" i="5"/>
  <c r="AA32" i="5"/>
  <c r="X32" i="5"/>
  <c r="U32" i="5"/>
  <c r="R32" i="5"/>
  <c r="O32" i="5"/>
  <c r="K32" i="5"/>
  <c r="I32" i="5"/>
  <c r="G32" i="5"/>
  <c r="F32" i="5"/>
  <c r="AA31" i="5"/>
  <c r="X31" i="5"/>
  <c r="U31" i="5"/>
  <c r="R31" i="5"/>
  <c r="O31" i="5"/>
  <c r="K31" i="5"/>
  <c r="I31" i="5"/>
  <c r="G31" i="5"/>
  <c r="F31" i="5"/>
  <c r="AA30" i="5"/>
  <c r="X30" i="5"/>
  <c r="U30" i="5"/>
  <c r="R30" i="5"/>
  <c r="O30" i="5"/>
  <c r="K30" i="5"/>
  <c r="I30" i="5"/>
  <c r="G30" i="5"/>
  <c r="F30" i="5"/>
  <c r="AA29" i="5"/>
  <c r="X29" i="5"/>
  <c r="T29" i="5" s="1"/>
  <c r="U29" i="5" s="1"/>
  <c r="R29" i="5"/>
  <c r="O29" i="5"/>
  <c r="K29" i="5"/>
  <c r="I29" i="5"/>
  <c r="G29" i="5"/>
  <c r="F29" i="5"/>
  <c r="AA28" i="5"/>
  <c r="X28" i="5"/>
  <c r="T28" i="5" s="1"/>
  <c r="U28" i="5" s="1"/>
  <c r="R28" i="5"/>
  <c r="O28" i="5"/>
  <c r="K28" i="5"/>
  <c r="I28" i="5"/>
  <c r="G28" i="5"/>
  <c r="F28" i="5"/>
  <c r="AA27" i="5"/>
  <c r="X27" i="5"/>
  <c r="T27" i="5" s="1"/>
  <c r="U27" i="5" s="1"/>
  <c r="R27" i="5"/>
  <c r="O27" i="5"/>
  <c r="K27" i="5"/>
  <c r="I27" i="5"/>
  <c r="G27" i="5"/>
  <c r="F27" i="5"/>
  <c r="AA26" i="5"/>
  <c r="X26" i="5"/>
  <c r="T26" i="5" s="1"/>
  <c r="U26" i="5" s="1"/>
  <c r="R26" i="5"/>
  <c r="O26" i="5"/>
  <c r="K26" i="5"/>
  <c r="I26" i="5"/>
  <c r="G26" i="5"/>
  <c r="F26" i="5"/>
  <c r="AA25" i="5"/>
  <c r="X25" i="5"/>
  <c r="T25" i="5" s="1"/>
  <c r="U25" i="5" s="1"/>
  <c r="R25" i="5"/>
  <c r="O25" i="5"/>
  <c r="K25" i="5"/>
  <c r="I25" i="5"/>
  <c r="G25" i="5"/>
  <c r="F25" i="5"/>
  <c r="AA24" i="5"/>
  <c r="X24" i="5"/>
  <c r="T24" i="5" s="1"/>
  <c r="U24" i="5" s="1"/>
  <c r="R24" i="5"/>
  <c r="O24" i="5"/>
  <c r="K24" i="5"/>
  <c r="G24" i="5"/>
  <c r="F24" i="5"/>
  <c r="AA23" i="5"/>
  <c r="X23" i="5"/>
  <c r="T23" i="5" s="1"/>
  <c r="U23" i="5" s="1"/>
  <c r="R23" i="5"/>
  <c r="O23" i="5"/>
  <c r="K23" i="5"/>
  <c r="I23" i="5"/>
  <c r="G23" i="5"/>
  <c r="F23" i="5"/>
  <c r="AA22" i="5"/>
  <c r="X22" i="5"/>
  <c r="T22" i="5" s="1"/>
  <c r="U22" i="5" s="1"/>
  <c r="R22" i="5"/>
  <c r="O22" i="5"/>
  <c r="K22" i="5"/>
  <c r="I22" i="5"/>
  <c r="G22" i="5"/>
  <c r="F22" i="5"/>
  <c r="AA21" i="5"/>
  <c r="X21" i="5"/>
  <c r="T21" i="5" s="1"/>
  <c r="U21" i="5" s="1"/>
  <c r="R21" i="5"/>
  <c r="O21" i="5"/>
  <c r="K21" i="5"/>
  <c r="I21" i="5"/>
  <c r="G21" i="5"/>
  <c r="F21" i="5"/>
  <c r="AA20" i="5"/>
  <c r="X20" i="5"/>
  <c r="T20" i="5" s="1"/>
  <c r="U20" i="5" s="1"/>
  <c r="R20" i="5"/>
  <c r="O20" i="5"/>
  <c r="K20" i="5"/>
  <c r="I20" i="5"/>
  <c r="G20" i="5"/>
  <c r="F20" i="5"/>
  <c r="AA19" i="5"/>
  <c r="X19" i="5"/>
  <c r="T19" i="5" s="1"/>
  <c r="U19" i="5" s="1"/>
  <c r="R19" i="5"/>
  <c r="O19" i="5"/>
  <c r="K19" i="5"/>
  <c r="I19" i="5"/>
  <c r="G19" i="5"/>
  <c r="F19" i="5"/>
  <c r="AA18" i="5"/>
  <c r="X18" i="5"/>
  <c r="T18" i="5" s="1"/>
  <c r="U18" i="5" s="1"/>
  <c r="R18" i="5"/>
  <c r="O18" i="5"/>
  <c r="K18" i="5"/>
  <c r="I18" i="5"/>
  <c r="G18" i="5"/>
  <c r="F18" i="5"/>
  <c r="AA17" i="5"/>
  <c r="X17" i="5"/>
  <c r="T17" i="5" s="1"/>
  <c r="U17" i="5" s="1"/>
  <c r="R17" i="5"/>
  <c r="O17" i="5"/>
  <c r="K17" i="5"/>
  <c r="I17" i="5"/>
  <c r="G17" i="5"/>
  <c r="F17" i="5"/>
  <c r="AA16" i="5"/>
  <c r="X16" i="5"/>
  <c r="T16" i="5" s="1"/>
  <c r="U16" i="5" s="1"/>
  <c r="R16" i="5"/>
  <c r="O16" i="5"/>
  <c r="K16" i="5"/>
  <c r="I16" i="5"/>
  <c r="G16" i="5"/>
  <c r="F16" i="5"/>
  <c r="AA15" i="5"/>
  <c r="X15" i="5"/>
  <c r="T15" i="5" s="1"/>
  <c r="U15" i="5" s="1"/>
  <c r="R15" i="5"/>
  <c r="O15" i="5"/>
  <c r="K15" i="5"/>
  <c r="I15" i="5"/>
  <c r="G15" i="5"/>
  <c r="F15" i="5"/>
  <c r="AA14" i="5"/>
  <c r="X14" i="5"/>
  <c r="T14" i="5" s="1"/>
  <c r="U14" i="5" s="1"/>
  <c r="R14" i="5"/>
  <c r="O14" i="5"/>
  <c r="K14" i="5"/>
  <c r="I14" i="5"/>
  <c r="G14" i="5"/>
  <c r="F14" i="5"/>
  <c r="AA13" i="5"/>
  <c r="X13" i="5"/>
  <c r="T13" i="5" s="1"/>
  <c r="U13" i="5" s="1"/>
  <c r="R13" i="5"/>
  <c r="O13" i="5"/>
  <c r="K13" i="5"/>
  <c r="I13" i="5"/>
  <c r="G13" i="5"/>
  <c r="F13" i="5"/>
  <c r="AA12" i="5"/>
  <c r="X12" i="5"/>
  <c r="T12" i="5" s="1"/>
  <c r="U12" i="5" s="1"/>
  <c r="R12" i="5"/>
  <c r="O12" i="5"/>
  <c r="K12" i="5"/>
  <c r="I12" i="5"/>
  <c r="G12" i="5"/>
  <c r="F12" i="5"/>
  <c r="AA11" i="5"/>
  <c r="X11" i="5"/>
  <c r="T11" i="5" s="1"/>
  <c r="U11" i="5" s="1"/>
  <c r="R11" i="5"/>
  <c r="O11" i="5"/>
  <c r="K11" i="5"/>
  <c r="I11" i="5"/>
  <c r="G11" i="5"/>
  <c r="F11" i="5"/>
  <c r="AA10" i="5"/>
  <c r="X10" i="5"/>
  <c r="T10" i="5" s="1"/>
  <c r="U10" i="5" s="1"/>
  <c r="R10" i="5"/>
  <c r="O10" i="5"/>
  <c r="K10" i="5"/>
  <c r="I10" i="5"/>
  <c r="G10" i="5"/>
  <c r="F10" i="5"/>
  <c r="AA9" i="5"/>
  <c r="X9" i="5"/>
  <c r="T9" i="5" s="1"/>
  <c r="U9" i="5" s="1"/>
  <c r="R9" i="5"/>
  <c r="O9" i="5"/>
  <c r="K9" i="5"/>
  <c r="I9" i="5"/>
  <c r="G9" i="5"/>
  <c r="F9" i="5"/>
  <c r="AA8" i="5"/>
  <c r="X8" i="5"/>
  <c r="T8" i="5" s="1"/>
  <c r="U8" i="5" s="1"/>
  <c r="R8" i="5"/>
  <c r="O8" i="5"/>
  <c r="K8" i="5"/>
  <c r="I8" i="5"/>
  <c r="G8" i="5"/>
  <c r="F8" i="5"/>
  <c r="AA7" i="5"/>
  <c r="X7" i="5"/>
  <c r="T7" i="5" s="1"/>
  <c r="U7" i="5" s="1"/>
  <c r="R7" i="5"/>
  <c r="O7" i="5"/>
  <c r="K7" i="5"/>
  <c r="I7" i="5"/>
  <c r="G7" i="5"/>
  <c r="F7" i="5"/>
  <c r="AA6" i="5"/>
  <c r="X6" i="5"/>
  <c r="T6" i="5" s="1"/>
  <c r="U6" i="5" s="1"/>
  <c r="R6" i="5"/>
  <c r="O6" i="5"/>
  <c r="K6" i="5"/>
  <c r="I6" i="5"/>
  <c r="G6" i="5"/>
  <c r="F6" i="5"/>
  <c r="AA5" i="5"/>
  <c r="X5" i="5"/>
  <c r="T5" i="5" s="1"/>
  <c r="U5" i="5" s="1"/>
  <c r="R5" i="5"/>
  <c r="O5" i="5"/>
  <c r="K5" i="5"/>
  <c r="I5" i="5"/>
  <c r="G5" i="5"/>
  <c r="F5" i="5"/>
  <c r="AA4" i="5"/>
  <c r="X4" i="5"/>
  <c r="T4" i="5" s="1"/>
  <c r="U4" i="5" s="1"/>
  <c r="R4" i="5"/>
  <c r="O4" i="5"/>
  <c r="K4" i="5"/>
  <c r="I4" i="5"/>
  <c r="G4" i="5"/>
  <c r="F4" i="5"/>
  <c r="AA3" i="5"/>
  <c r="X3" i="5"/>
  <c r="T3" i="5" s="1"/>
  <c r="U3" i="5" s="1"/>
  <c r="R3" i="5"/>
  <c r="O3" i="5"/>
  <c r="K3" i="5"/>
  <c r="J3" i="5" a="1"/>
  <c r="J3" i="5" s="1"/>
  <c r="I3" i="5"/>
  <c r="G3" i="5"/>
  <c r="F3" i="5"/>
  <c r="A3" i="5"/>
  <c r="A3" i="5" a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3" i="2"/>
  <c r="X4" i="2"/>
  <c r="T4" i="2" s="1"/>
  <c r="U4" i="2" s="1"/>
  <c r="X5" i="2"/>
  <c r="T5" i="2" s="1"/>
  <c r="U5" i="2" s="1"/>
  <c r="X6" i="2"/>
  <c r="T6" i="2" s="1"/>
  <c r="U6" i="2" s="1"/>
  <c r="X7" i="2"/>
  <c r="T7" i="2" s="1"/>
  <c r="U7" i="2" s="1"/>
  <c r="X8" i="2"/>
  <c r="T8" i="2" s="1"/>
  <c r="U8" i="2" s="1"/>
  <c r="X9" i="2"/>
  <c r="T9" i="2" s="1"/>
  <c r="U9" i="2" s="1"/>
  <c r="X10" i="2"/>
  <c r="T10" i="2" s="1"/>
  <c r="U10" i="2" s="1"/>
  <c r="X11" i="2"/>
  <c r="T11" i="2" s="1"/>
  <c r="U11" i="2" s="1"/>
  <c r="X12" i="2"/>
  <c r="X13" i="2"/>
  <c r="T13" i="2" s="1"/>
  <c r="U13" i="2" s="1"/>
  <c r="X14" i="2"/>
  <c r="T14" i="2" s="1"/>
  <c r="U14" i="2" s="1"/>
  <c r="X15" i="2"/>
  <c r="T15" i="2" s="1"/>
  <c r="U15" i="2" s="1"/>
  <c r="X16" i="2"/>
  <c r="T16" i="2" s="1"/>
  <c r="U16" i="2" s="1"/>
  <c r="X17" i="2"/>
  <c r="T17" i="2" s="1"/>
  <c r="U17" i="2" s="1"/>
  <c r="X18" i="2"/>
  <c r="T18" i="2" s="1"/>
  <c r="U18" i="2" s="1"/>
  <c r="X19" i="2"/>
  <c r="T19" i="2" s="1"/>
  <c r="U19" i="2" s="1"/>
  <c r="X20" i="2"/>
  <c r="T20" i="2" s="1"/>
  <c r="U20" i="2" s="1"/>
  <c r="X21" i="2"/>
  <c r="T21" i="2" s="1"/>
  <c r="U21" i="2" s="1"/>
  <c r="X22" i="2"/>
  <c r="T22" i="2" s="1"/>
  <c r="U22" i="2" s="1"/>
  <c r="X23" i="2"/>
  <c r="T23" i="2" s="1"/>
  <c r="U23" i="2" s="1"/>
  <c r="X24" i="2"/>
  <c r="T24" i="2" s="1"/>
  <c r="U24" i="2" s="1"/>
  <c r="X25" i="2"/>
  <c r="T25" i="2" s="1"/>
  <c r="U25" i="2" s="1"/>
  <c r="X26" i="2"/>
  <c r="T26" i="2" s="1"/>
  <c r="U26" i="2" s="1"/>
  <c r="X27" i="2"/>
  <c r="T27" i="2" s="1"/>
  <c r="U27" i="2" s="1"/>
  <c r="X28" i="2"/>
  <c r="T28" i="2" s="1"/>
  <c r="U28" i="2" s="1"/>
  <c r="X29" i="2"/>
  <c r="T29" i="2" s="1"/>
  <c r="U29" i="2" s="1"/>
  <c r="X30" i="2"/>
  <c r="X31" i="2"/>
  <c r="X32" i="2"/>
  <c r="X33" i="2"/>
  <c r="X34" i="2"/>
  <c r="X35" i="2"/>
  <c r="X36" i="2"/>
  <c r="X37" i="2"/>
  <c r="X38" i="2"/>
  <c r="T38" i="2" s="1"/>
  <c r="U38" i="2" s="1"/>
  <c r="X39" i="2"/>
  <c r="T39" i="2" s="1"/>
  <c r="U39" i="2" s="1"/>
  <c r="X40" i="2"/>
  <c r="T40" i="2" s="1"/>
  <c r="U40" i="2" s="1"/>
  <c r="X41" i="2"/>
  <c r="T41" i="2" s="1"/>
  <c r="U41" i="2" s="1"/>
  <c r="X42" i="2"/>
  <c r="T42" i="2" s="1"/>
  <c r="U42" i="2" s="1"/>
  <c r="X43" i="2"/>
  <c r="T43" i="2" s="1"/>
  <c r="U43" i="2" s="1"/>
  <c r="X44" i="2"/>
  <c r="T44" i="2" s="1"/>
  <c r="U44" i="2" s="1"/>
  <c r="X45" i="2"/>
  <c r="T45" i="2" s="1"/>
  <c r="U45" i="2" s="1"/>
  <c r="X46" i="2"/>
  <c r="T46" i="2" s="1"/>
  <c r="U46" i="2" s="1"/>
  <c r="X47" i="2"/>
  <c r="U47" i="2" s="1"/>
  <c r="X48" i="2"/>
  <c r="U48" i="2" s="1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T61" i="2" s="1"/>
  <c r="U61" i="2" s="1"/>
  <c r="X62" i="2"/>
  <c r="T62" i="2" s="1"/>
  <c r="U62" i="2" s="1"/>
  <c r="X63" i="2"/>
  <c r="T63" i="2" s="1"/>
  <c r="U63" i="2" s="1"/>
  <c r="X64" i="2"/>
  <c r="T64" i="2" s="1"/>
  <c r="U64" i="2" s="1"/>
  <c r="X65" i="2"/>
  <c r="T65" i="2" s="1"/>
  <c r="U65" i="2" s="1"/>
  <c r="X66" i="2"/>
  <c r="T66" i="2" s="1"/>
  <c r="U66" i="2" s="1"/>
  <c r="X67" i="2"/>
  <c r="T67" i="2" s="1"/>
  <c r="U67" i="2" s="1"/>
  <c r="X68" i="2"/>
  <c r="T68" i="2" s="1"/>
  <c r="U68" i="2" s="1"/>
  <c r="X69" i="2"/>
  <c r="T69" i="2" s="1"/>
  <c r="U69" i="2" s="1"/>
  <c r="X70" i="2"/>
  <c r="T70" i="2" s="1"/>
  <c r="U70" i="2" s="1"/>
  <c r="X71" i="2"/>
  <c r="U71" i="2" s="1"/>
  <c r="X72" i="2"/>
  <c r="U72" i="2" s="1"/>
  <c r="X73" i="2"/>
  <c r="U73" i="2" s="1"/>
  <c r="X74" i="2"/>
  <c r="U74" i="2" s="1"/>
  <c r="X75" i="2"/>
  <c r="U75" i="2" s="1"/>
  <c r="X76" i="2"/>
  <c r="U76" i="2" s="1"/>
  <c r="X77" i="2"/>
  <c r="U77" i="2" s="1"/>
  <c r="X78" i="2"/>
  <c r="U78" i="2" s="1"/>
  <c r="X79" i="2"/>
  <c r="U79" i="2" s="1"/>
  <c r="X80" i="2"/>
  <c r="X81" i="2"/>
  <c r="X82" i="2"/>
  <c r="X83" i="2"/>
  <c r="X84" i="2"/>
  <c r="X85" i="2"/>
  <c r="X86" i="2"/>
  <c r="X87" i="2"/>
  <c r="X88" i="2"/>
  <c r="X89" i="2"/>
  <c r="X90" i="2"/>
  <c r="U90" i="2" s="1"/>
  <c r="X91" i="2"/>
  <c r="U91" i="2" s="1"/>
  <c r="X92" i="2"/>
  <c r="X93" i="2"/>
  <c r="X94" i="2"/>
  <c r="X95" i="2"/>
  <c r="X96" i="2"/>
  <c r="X97" i="2"/>
  <c r="X98" i="2"/>
  <c r="X99" i="2"/>
  <c r="X100" i="2"/>
  <c r="X101" i="2"/>
  <c r="U101" i="2" s="1"/>
  <c r="X102" i="2"/>
  <c r="T102" i="2" s="1"/>
  <c r="U102" i="2" s="1"/>
  <c r="X103" i="2"/>
  <c r="X104" i="2"/>
  <c r="X105" i="2"/>
  <c r="X106" i="2"/>
  <c r="X3" i="2"/>
  <c r="T3" i="2" s="1"/>
  <c r="U3" i="2" s="1"/>
  <c r="T12" i="2"/>
  <c r="U12" i="2" s="1"/>
  <c r="U34" i="2"/>
  <c r="U37" i="2"/>
  <c r="U50" i="2"/>
  <c r="U53" i="2"/>
  <c r="U55" i="2"/>
  <c r="U58" i="2"/>
  <c r="U60" i="2"/>
  <c r="U82" i="2"/>
  <c r="U85" i="2"/>
  <c r="U92" i="2"/>
  <c r="U93" i="2"/>
  <c r="U95" i="2"/>
  <c r="U100" i="2"/>
  <c r="U103" i="2"/>
  <c r="U106" i="2"/>
  <c r="U35" i="2"/>
  <c r="U51" i="2"/>
  <c r="U59" i="2"/>
  <c r="U83" i="2"/>
  <c r="U87" i="2"/>
  <c r="U99" i="2"/>
  <c r="U30" i="2"/>
  <c r="U98" i="2"/>
  <c r="U31" i="2"/>
  <c r="U33" i="2"/>
  <c r="U36" i="2"/>
  <c r="U49" i="2"/>
  <c r="U54" i="2"/>
  <c r="U57" i="2"/>
  <c r="U81" i="2"/>
  <c r="U84" i="2"/>
  <c r="U86" i="2"/>
  <c r="U89" i="2"/>
  <c r="U94" i="2"/>
  <c r="U105" i="2"/>
  <c r="U52" i="2"/>
  <c r="U32" i="2"/>
  <c r="U56" i="2"/>
  <c r="U80" i="2"/>
  <c r="U88" i="2"/>
  <c r="U96" i="2"/>
  <c r="U97" i="2"/>
  <c r="U10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3" i="2"/>
  <c r="J97" i="2" a="1"/>
  <c r="J97" i="2" s="1"/>
  <c r="J60" i="2" a="1"/>
  <c r="J60" i="2" s="1"/>
  <c r="J3" i="2" a="1"/>
  <c r="J3" i="2" s="1"/>
  <c r="J36" i="2" a="1"/>
  <c r="J36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3" i="2"/>
  <c r="E16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3" i="2"/>
  <c r="E15" i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3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3" i="1"/>
  <c r="L4" i="1"/>
  <c r="Q4" i="1" s="1"/>
  <c r="E4" i="5" s="1" a="1"/>
  <c r="E4" i="5" s="1"/>
  <c r="L5" i="1"/>
  <c r="Q5" i="1" s="1"/>
  <c r="L6" i="1"/>
  <c r="Q6" i="1" s="1"/>
  <c r="E6" i="5" s="1" a="1"/>
  <c r="E6" i="5" s="1"/>
  <c r="L7" i="1"/>
  <c r="Q7" i="1" s="1"/>
  <c r="L8" i="1"/>
  <c r="Q8" i="1" s="1"/>
  <c r="E8" i="5" s="1" a="1"/>
  <c r="E8" i="5" s="1"/>
  <c r="L9" i="1"/>
  <c r="Q9" i="1" s="1"/>
  <c r="L10" i="1"/>
  <c r="Q10" i="1" s="1"/>
  <c r="E10" i="5" s="1" a="1"/>
  <c r="E10" i="5" s="1"/>
  <c r="L11" i="1"/>
  <c r="Q11" i="1" s="1"/>
  <c r="L12" i="1"/>
  <c r="Q12" i="1" s="1"/>
  <c r="E12" i="5" s="1" a="1"/>
  <c r="E12" i="5" s="1"/>
  <c r="L13" i="1"/>
  <c r="Q13" i="1" s="1"/>
  <c r="L14" i="1"/>
  <c r="Q14" i="1" s="1"/>
  <c r="E14" i="5" s="1" a="1"/>
  <c r="E14" i="5" s="1"/>
  <c r="L15" i="1"/>
  <c r="Q15" i="1" s="1"/>
  <c r="L16" i="1"/>
  <c r="Q16" i="1" s="1"/>
  <c r="E16" i="5" s="1" a="1"/>
  <c r="E16" i="5" s="1"/>
  <c r="L17" i="1"/>
  <c r="Q17" i="1" s="1"/>
  <c r="L18" i="1"/>
  <c r="Q18" i="1" s="1"/>
  <c r="E18" i="5" s="1" a="1"/>
  <c r="E18" i="5" s="1"/>
  <c r="L19" i="1"/>
  <c r="Q19" i="1" s="1"/>
  <c r="L20" i="1"/>
  <c r="Q20" i="1" s="1"/>
  <c r="E20" i="5" s="1" a="1"/>
  <c r="E20" i="5" s="1"/>
  <c r="L21" i="1"/>
  <c r="Q21" i="1" s="1"/>
  <c r="L22" i="1"/>
  <c r="Q22" i="1" s="1"/>
  <c r="L23" i="1"/>
  <c r="Q23" i="1" s="1"/>
  <c r="L24" i="1"/>
  <c r="Q24" i="1" s="1"/>
  <c r="L25" i="1"/>
  <c r="Q25" i="1" s="1"/>
  <c r="L26" i="1"/>
  <c r="Q26" i="1" s="1"/>
  <c r="L27" i="1"/>
  <c r="Q27" i="1" s="1"/>
  <c r="L28" i="1"/>
  <c r="Q28" i="1" s="1"/>
  <c r="L29" i="1"/>
  <c r="Q29" i="1" s="1"/>
  <c r="L30" i="1"/>
  <c r="Q30" i="1" s="1"/>
  <c r="L31" i="1"/>
  <c r="Q31" i="1" s="1"/>
  <c r="L32" i="1"/>
  <c r="Q32" i="1" s="1"/>
  <c r="E32" i="6" s="1" a="1"/>
  <c r="E32" i="6" s="1"/>
  <c r="L33" i="1"/>
  <c r="Q33" i="1" s="1"/>
  <c r="L34" i="1"/>
  <c r="Q34" i="1" s="1"/>
  <c r="L35" i="1"/>
  <c r="Q35" i="1" s="1"/>
  <c r="L36" i="1"/>
  <c r="Q36" i="1" s="1"/>
  <c r="L37" i="1"/>
  <c r="Q37" i="1" s="1"/>
  <c r="L38" i="1"/>
  <c r="Q38" i="1" s="1"/>
  <c r="L39" i="1"/>
  <c r="Q39" i="1" s="1"/>
  <c r="E39" i="6" s="1" a="1"/>
  <c r="E39" i="6" s="1"/>
  <c r="L40" i="1"/>
  <c r="Q40" i="1" s="1"/>
  <c r="L41" i="1"/>
  <c r="Q41" i="1" s="1"/>
  <c r="E41" i="6" s="1" a="1"/>
  <c r="E41" i="6" s="1"/>
  <c r="L42" i="1"/>
  <c r="Q42" i="1" s="1"/>
  <c r="L43" i="1"/>
  <c r="Q43" i="1" s="1"/>
  <c r="L44" i="1"/>
  <c r="Q44" i="1" s="1"/>
  <c r="E44" i="6" s="1" a="1"/>
  <c r="E44" i="6" s="1"/>
  <c r="L45" i="1"/>
  <c r="Q45" i="1" s="1"/>
  <c r="L46" i="1"/>
  <c r="Q46" i="1" s="1"/>
  <c r="L47" i="1"/>
  <c r="Q47" i="1" s="1"/>
  <c r="L48" i="1"/>
  <c r="Q48" i="1" s="1"/>
  <c r="L49" i="1"/>
  <c r="Q49" i="1" s="1"/>
  <c r="L50" i="1"/>
  <c r="Q50" i="1" s="1"/>
  <c r="L51" i="1"/>
  <c r="Q51" i="1" s="1"/>
  <c r="L52" i="1"/>
  <c r="Q52" i="1" s="1"/>
  <c r="L53" i="1"/>
  <c r="Q53" i="1" s="1"/>
  <c r="L54" i="1"/>
  <c r="Q54" i="1" s="1"/>
  <c r="L55" i="1"/>
  <c r="Q55" i="1" s="1"/>
  <c r="L56" i="1"/>
  <c r="Q56" i="1" s="1"/>
  <c r="L57" i="1"/>
  <c r="Q57" i="1" s="1"/>
  <c r="L58" i="1"/>
  <c r="Q58" i="1" s="1"/>
  <c r="L59" i="1"/>
  <c r="Q59" i="1" s="1"/>
  <c r="L60" i="1"/>
  <c r="Q60" i="1" s="1"/>
  <c r="E60" i="5" s="1" a="1"/>
  <c r="E60" i="5" s="1"/>
  <c r="L61" i="1"/>
  <c r="Q61" i="1" s="1"/>
  <c r="L62" i="1"/>
  <c r="Q62" i="1" s="1"/>
  <c r="L63" i="1"/>
  <c r="Q63" i="1" s="1"/>
  <c r="L64" i="1"/>
  <c r="Q64" i="1" s="1"/>
  <c r="L65" i="1"/>
  <c r="Q65" i="1" s="1"/>
  <c r="L66" i="1"/>
  <c r="Q66" i="1" s="1"/>
  <c r="L67" i="1"/>
  <c r="Q67" i="1" s="1"/>
  <c r="L68" i="1"/>
  <c r="Q68" i="1" s="1"/>
  <c r="L69" i="1"/>
  <c r="Q69" i="1" s="1"/>
  <c r="L70" i="1"/>
  <c r="Q70" i="1" s="1"/>
  <c r="L71" i="1"/>
  <c r="R71" i="1" s="1"/>
  <c r="L72" i="1"/>
  <c r="Q72" i="1" s="1"/>
  <c r="L73" i="1"/>
  <c r="Q73" i="1" s="1"/>
  <c r="E73" i="5" s="1" a="1"/>
  <c r="E73" i="5" s="1"/>
  <c r="L74" i="1"/>
  <c r="Q74" i="1" s="1"/>
  <c r="L75" i="1"/>
  <c r="Q75" i="1" s="1"/>
  <c r="L76" i="1"/>
  <c r="Q76" i="1" s="1"/>
  <c r="L77" i="1"/>
  <c r="Q77" i="1" s="1"/>
  <c r="L78" i="1"/>
  <c r="Q78" i="1" s="1"/>
  <c r="E78" i="6" s="1" a="1"/>
  <c r="E78" i="6" s="1"/>
  <c r="L79" i="1"/>
  <c r="Q79" i="1" s="1"/>
  <c r="L80" i="1"/>
  <c r="Q80" i="1" s="1"/>
  <c r="L81" i="1"/>
  <c r="Q81" i="1" s="1"/>
  <c r="L82" i="1"/>
  <c r="Q82" i="1" s="1"/>
  <c r="L83" i="1"/>
  <c r="Q83" i="1" s="1"/>
  <c r="L84" i="1"/>
  <c r="Q84" i="1" s="1"/>
  <c r="L85" i="1"/>
  <c r="Q85" i="1" s="1"/>
  <c r="L86" i="1"/>
  <c r="Q86" i="1" s="1"/>
  <c r="L87" i="1"/>
  <c r="R87" i="1" s="1"/>
  <c r="L88" i="1"/>
  <c r="Q88" i="1" s="1"/>
  <c r="L89" i="1"/>
  <c r="Q89" i="1" s="1"/>
  <c r="L90" i="1"/>
  <c r="Q90" i="1" s="1"/>
  <c r="L91" i="1"/>
  <c r="Q91" i="1" s="1"/>
  <c r="L92" i="1"/>
  <c r="Q92" i="1" s="1"/>
  <c r="L93" i="1"/>
  <c r="Q93" i="1" s="1"/>
  <c r="L94" i="1"/>
  <c r="Q94" i="1" s="1"/>
  <c r="L95" i="1"/>
  <c r="R95" i="1" s="1"/>
  <c r="L96" i="1"/>
  <c r="Q96" i="1" s="1"/>
  <c r="L97" i="1"/>
  <c r="Q97" i="1" s="1"/>
  <c r="L98" i="1"/>
  <c r="Q98" i="1" s="1"/>
  <c r="L99" i="1"/>
  <c r="Q99" i="1" s="1"/>
  <c r="L100" i="1"/>
  <c r="Q100" i="1" s="1"/>
  <c r="L101" i="1"/>
  <c r="Q101" i="1" s="1"/>
  <c r="L102" i="1"/>
  <c r="Q102" i="1" s="1"/>
  <c r="L103" i="1"/>
  <c r="Q103" i="1" s="1"/>
  <c r="L104" i="1"/>
  <c r="Q104" i="1" s="1"/>
  <c r="E104" i="5" s="1" a="1"/>
  <c r="E104" i="5" s="1"/>
  <c r="L105" i="1"/>
  <c r="Q105" i="1" s="1"/>
  <c r="L106" i="1"/>
  <c r="Q106" i="1" s="1"/>
  <c r="K3" i="1" a="1"/>
  <c r="K3" i="1" s="1"/>
  <c r="L3" i="1"/>
  <c r="Q3" i="1" s="1"/>
  <c r="A3" i="2" a="1"/>
  <c r="A3" i="2" s="1"/>
  <c r="F4" i="1"/>
  <c r="F5" i="1"/>
  <c r="F6" i="1"/>
  <c r="F3" i="1"/>
  <c r="D41" i="6" l="1"/>
  <c r="C41" i="6" s="1"/>
  <c r="D78" i="6"/>
  <c r="C78" i="6" s="1"/>
  <c r="D44" i="6"/>
  <c r="C44" i="6" s="1"/>
  <c r="D32" i="6"/>
  <c r="C32" i="6" s="1"/>
  <c r="D39" i="6"/>
  <c r="C39" i="6" s="1"/>
  <c r="E3" i="6" a="1"/>
  <c r="E3" i="6" s="1"/>
  <c r="D3" i="6" s="1"/>
  <c r="C3" i="6" s="1"/>
  <c r="E59" i="6" a="1"/>
  <c r="E59" i="6" s="1"/>
  <c r="D59" i="6" s="1"/>
  <c r="C59" i="6" s="1"/>
  <c r="L3" i="6" a="1"/>
  <c r="E35" i="6" a="1"/>
  <c r="E35" i="6" s="1"/>
  <c r="D35" i="6" s="1"/>
  <c r="C35" i="6" s="1"/>
  <c r="E37" i="6" a="1"/>
  <c r="E37" i="6" s="1"/>
  <c r="D37" i="6" s="1"/>
  <c r="C37" i="6" s="1"/>
  <c r="E45" i="6" a="1"/>
  <c r="E45" i="6" s="1"/>
  <c r="D45" i="6" s="1"/>
  <c r="C45" i="6" s="1"/>
  <c r="E4" i="6" a="1"/>
  <c r="E4" i="6" s="1"/>
  <c r="D4" i="6" s="1"/>
  <c r="C4" i="6" s="1"/>
  <c r="E6" i="6" a="1"/>
  <c r="E6" i="6" s="1"/>
  <c r="D6" i="6" s="1"/>
  <c r="C6" i="6" s="1"/>
  <c r="E8" i="6" a="1"/>
  <c r="E8" i="6" s="1"/>
  <c r="D8" i="6" s="1"/>
  <c r="C8" i="6" s="1"/>
  <c r="E10" i="6" a="1"/>
  <c r="E10" i="6" s="1"/>
  <c r="D10" i="6" s="1"/>
  <c r="C10" i="6" s="1"/>
  <c r="E12" i="6" a="1"/>
  <c r="E12" i="6" s="1"/>
  <c r="D12" i="6" s="1"/>
  <c r="C12" i="6" s="1"/>
  <c r="E14" i="6" a="1"/>
  <c r="E14" i="6" s="1"/>
  <c r="D14" i="6" s="1"/>
  <c r="C14" i="6" s="1"/>
  <c r="E16" i="6" a="1"/>
  <c r="E16" i="6" s="1"/>
  <c r="D16" i="6" s="1"/>
  <c r="C16" i="6" s="1"/>
  <c r="E18" i="6" a="1"/>
  <c r="E18" i="6" s="1"/>
  <c r="D18" i="6" s="1"/>
  <c r="C18" i="6" s="1"/>
  <c r="E20" i="6" a="1"/>
  <c r="E20" i="6" s="1"/>
  <c r="D20" i="6" s="1"/>
  <c r="C20" i="6" s="1"/>
  <c r="E22" i="6" a="1"/>
  <c r="E22" i="6" s="1"/>
  <c r="D22" i="6" s="1"/>
  <c r="C22" i="6" s="1"/>
  <c r="E24" i="6" a="1"/>
  <c r="E24" i="6" s="1"/>
  <c r="D24" i="6" s="1"/>
  <c r="C24" i="6" s="1"/>
  <c r="E26" i="6" a="1"/>
  <c r="E26" i="6" s="1"/>
  <c r="D26" i="6" s="1"/>
  <c r="C26" i="6" s="1"/>
  <c r="E28" i="6" a="1"/>
  <c r="E28" i="6" s="1"/>
  <c r="D28" i="6" s="1"/>
  <c r="C28" i="6" s="1"/>
  <c r="E30" i="6" a="1"/>
  <c r="E30" i="6" s="1"/>
  <c r="D30" i="6" s="1"/>
  <c r="C30" i="6" s="1"/>
  <c r="E46" i="6" a="1"/>
  <c r="E46" i="6" s="1"/>
  <c r="D46" i="6" s="1"/>
  <c r="C46" i="6" s="1"/>
  <c r="E48" i="6" a="1"/>
  <c r="E48" i="6" s="1"/>
  <c r="D48" i="6" s="1"/>
  <c r="C48" i="6" s="1"/>
  <c r="E60" i="6" a="1"/>
  <c r="E60" i="6" s="1"/>
  <c r="D60" i="6" s="1"/>
  <c r="C60" i="6" s="1"/>
  <c r="E86" i="6" a="1"/>
  <c r="E86" i="6" s="1"/>
  <c r="D86" i="6" s="1"/>
  <c r="C86" i="6" s="1"/>
  <c r="E33" i="6" a="1"/>
  <c r="E33" i="6" s="1"/>
  <c r="D33" i="6" s="1"/>
  <c r="C33" i="6" s="1"/>
  <c r="E47" i="6" a="1"/>
  <c r="E47" i="6" s="1"/>
  <c r="D47" i="6" s="1"/>
  <c r="C47" i="6" s="1"/>
  <c r="E36" i="6" a="1"/>
  <c r="E36" i="6" s="1"/>
  <c r="D36" i="6" s="1"/>
  <c r="C36" i="6" s="1"/>
  <c r="E38" i="6" a="1"/>
  <c r="E38" i="6" s="1"/>
  <c r="D38" i="6" s="1"/>
  <c r="C38" i="6" s="1"/>
  <c r="E40" i="6" a="1"/>
  <c r="E40" i="6" s="1"/>
  <c r="D40" i="6" s="1"/>
  <c r="C40" i="6" s="1"/>
  <c r="E42" i="6" a="1"/>
  <c r="E42" i="6" s="1"/>
  <c r="D42" i="6" s="1"/>
  <c r="C42" i="6" s="1"/>
  <c r="E50" i="6" a="1"/>
  <c r="E50" i="6" s="1"/>
  <c r="D50" i="6" s="1"/>
  <c r="C50" i="6" s="1"/>
  <c r="E52" i="6" a="1"/>
  <c r="E52" i="6" s="1"/>
  <c r="D52" i="6" s="1"/>
  <c r="C52" i="6" s="1"/>
  <c r="E94" i="6" a="1"/>
  <c r="E94" i="6" s="1"/>
  <c r="D94" i="6" s="1"/>
  <c r="C94" i="6" s="1"/>
  <c r="E31" i="6" a="1"/>
  <c r="E31" i="6" s="1"/>
  <c r="D31" i="6" s="1"/>
  <c r="C31" i="6" s="1"/>
  <c r="E51" i="6" a="1"/>
  <c r="E51" i="6" s="1"/>
  <c r="D51" i="6" s="1"/>
  <c r="C51" i="6" s="1"/>
  <c r="E106" i="6" a="1"/>
  <c r="E106" i="6" s="1"/>
  <c r="D106" i="6" s="1"/>
  <c r="C106" i="6" s="1"/>
  <c r="E101" i="6" a="1"/>
  <c r="E101" i="6" s="1"/>
  <c r="D101" i="6" s="1"/>
  <c r="C101" i="6" s="1"/>
  <c r="E91" i="6" a="1"/>
  <c r="E91" i="6" s="1"/>
  <c r="D91" i="6" s="1"/>
  <c r="C91" i="6" s="1"/>
  <c r="E83" i="6" a="1"/>
  <c r="E83" i="6" s="1"/>
  <c r="D83" i="6" s="1"/>
  <c r="C83" i="6" s="1"/>
  <c r="E75" i="6" a="1"/>
  <c r="E75" i="6" s="1"/>
  <c r="D75" i="6" s="1"/>
  <c r="C75" i="6" s="1"/>
  <c r="E70" i="6" a="1"/>
  <c r="E70" i="6" s="1"/>
  <c r="D70" i="6" s="1"/>
  <c r="C70" i="6" s="1"/>
  <c r="E68" i="6" a="1"/>
  <c r="E68" i="6" s="1"/>
  <c r="D68" i="6" s="1"/>
  <c r="C68" i="6" s="1"/>
  <c r="E66" i="6" a="1"/>
  <c r="E66" i="6" s="1"/>
  <c r="D66" i="6" s="1"/>
  <c r="C66" i="6" s="1"/>
  <c r="E64" i="6" a="1"/>
  <c r="E64" i="6" s="1"/>
  <c r="D64" i="6" s="1"/>
  <c r="C64" i="6" s="1"/>
  <c r="E62" i="6" a="1"/>
  <c r="E62" i="6" s="1"/>
  <c r="D62" i="6" s="1"/>
  <c r="C62" i="6" s="1"/>
  <c r="E55" i="6" a="1"/>
  <c r="E55" i="6" s="1"/>
  <c r="D55" i="6" s="1"/>
  <c r="C55" i="6" s="1"/>
  <c r="E103" i="6" a="1"/>
  <c r="E103" i="6" s="1"/>
  <c r="D103" i="6" s="1"/>
  <c r="C103" i="6" s="1"/>
  <c r="E98" i="6" a="1"/>
  <c r="E98" i="6" s="1"/>
  <c r="D98" i="6" s="1"/>
  <c r="C98" i="6" s="1"/>
  <c r="E96" i="6" a="1"/>
  <c r="E96" i="6" s="1"/>
  <c r="D96" i="6" s="1"/>
  <c r="C96" i="6" s="1"/>
  <c r="E88" i="6" a="1"/>
  <c r="E88" i="6" s="1"/>
  <c r="D88" i="6" s="1"/>
  <c r="C88" i="6" s="1"/>
  <c r="E80" i="6" a="1"/>
  <c r="E80" i="6" s="1"/>
  <c r="D80" i="6" s="1"/>
  <c r="C80" i="6" s="1"/>
  <c r="E72" i="6" a="1"/>
  <c r="E72" i="6" s="1"/>
  <c r="D72" i="6" s="1"/>
  <c r="C72" i="6" s="1"/>
  <c r="E93" i="6" a="1"/>
  <c r="E93" i="6" s="1"/>
  <c r="D93" i="6" s="1"/>
  <c r="C93" i="6" s="1"/>
  <c r="E85" i="6" a="1"/>
  <c r="E85" i="6" s="1"/>
  <c r="D85" i="6" s="1"/>
  <c r="C85" i="6" s="1"/>
  <c r="E77" i="6" a="1"/>
  <c r="E77" i="6" s="1"/>
  <c r="D77" i="6" s="1"/>
  <c r="C77" i="6" s="1"/>
  <c r="E57" i="6" a="1"/>
  <c r="E57" i="6" s="1"/>
  <c r="D57" i="6" s="1"/>
  <c r="C57" i="6" s="1"/>
  <c r="E49" i="6" a="1"/>
  <c r="E49" i="6" s="1"/>
  <c r="D49" i="6" s="1"/>
  <c r="C49" i="6" s="1"/>
  <c r="E105" i="6" a="1"/>
  <c r="E105" i="6" s="1"/>
  <c r="D105" i="6" s="1"/>
  <c r="C105" i="6" s="1"/>
  <c r="E100" i="6" a="1"/>
  <c r="E100" i="6" s="1"/>
  <c r="D100" i="6" s="1"/>
  <c r="C100" i="6" s="1"/>
  <c r="E90" i="6" a="1"/>
  <c r="E90" i="6" s="1"/>
  <c r="D90" i="6" s="1"/>
  <c r="C90" i="6" s="1"/>
  <c r="E82" i="6" a="1"/>
  <c r="E82" i="6" s="1"/>
  <c r="D82" i="6" s="1"/>
  <c r="C82" i="6" s="1"/>
  <c r="E74" i="6" a="1"/>
  <c r="E74" i="6" s="1"/>
  <c r="D74" i="6" s="1"/>
  <c r="C74" i="6" s="1"/>
  <c r="E79" i="6" a="1"/>
  <c r="E79" i="6" s="1"/>
  <c r="D79" i="6" s="1"/>
  <c r="C79" i="6" s="1"/>
  <c r="E69" i="6" a="1"/>
  <c r="E69" i="6" s="1"/>
  <c r="D69" i="6" s="1"/>
  <c r="C69" i="6" s="1"/>
  <c r="E67" i="6" a="1"/>
  <c r="E67" i="6" s="1"/>
  <c r="D67" i="6" s="1"/>
  <c r="C67" i="6" s="1"/>
  <c r="E65" i="6" a="1"/>
  <c r="E65" i="6" s="1"/>
  <c r="D65" i="6" s="1"/>
  <c r="C65" i="6" s="1"/>
  <c r="E63" i="6" a="1"/>
  <c r="E63" i="6" s="1"/>
  <c r="D63" i="6" s="1"/>
  <c r="C63" i="6" s="1"/>
  <c r="E61" i="6" a="1"/>
  <c r="E61" i="6" s="1"/>
  <c r="D61" i="6" s="1"/>
  <c r="C61" i="6" s="1"/>
  <c r="E102" i="6" a="1"/>
  <c r="E102" i="6" s="1"/>
  <c r="D102" i="6" s="1"/>
  <c r="C102" i="6" s="1"/>
  <c r="E92" i="6" a="1"/>
  <c r="E92" i="6" s="1"/>
  <c r="D92" i="6" s="1"/>
  <c r="C92" i="6" s="1"/>
  <c r="E84" i="6" a="1"/>
  <c r="E84" i="6" s="1"/>
  <c r="D84" i="6" s="1"/>
  <c r="C84" i="6" s="1"/>
  <c r="E76" i="6" a="1"/>
  <c r="E76" i="6" s="1"/>
  <c r="D76" i="6" s="1"/>
  <c r="C76" i="6" s="1"/>
  <c r="E56" i="6" a="1"/>
  <c r="E56" i="6" s="1"/>
  <c r="D56" i="6" s="1"/>
  <c r="C56" i="6" s="1"/>
  <c r="E104" i="6" a="1"/>
  <c r="E104" i="6" s="1"/>
  <c r="D104" i="6" s="1"/>
  <c r="C104" i="6" s="1"/>
  <c r="E99" i="6" a="1"/>
  <c r="E99" i="6" s="1"/>
  <c r="D99" i="6" s="1"/>
  <c r="C99" i="6" s="1"/>
  <c r="E97" i="6" a="1"/>
  <c r="E97" i="6" s="1"/>
  <c r="D97" i="6" s="1"/>
  <c r="C97" i="6" s="1"/>
  <c r="E89" i="6" a="1"/>
  <c r="E89" i="6" s="1"/>
  <c r="D89" i="6" s="1"/>
  <c r="C89" i="6" s="1"/>
  <c r="E81" i="6" a="1"/>
  <c r="E81" i="6" s="1"/>
  <c r="D81" i="6" s="1"/>
  <c r="C81" i="6" s="1"/>
  <c r="E73" i="6" a="1"/>
  <c r="E73" i="6" s="1"/>
  <c r="D73" i="6" s="1"/>
  <c r="C73" i="6" s="1"/>
  <c r="E53" i="6" a="1"/>
  <c r="E53" i="6" s="1"/>
  <c r="D53" i="6" s="1"/>
  <c r="C53" i="6" s="1"/>
  <c r="E5" i="6" a="1"/>
  <c r="E5" i="6" s="1"/>
  <c r="D5" i="6" s="1"/>
  <c r="C5" i="6" s="1"/>
  <c r="E7" i="6" a="1"/>
  <c r="E7" i="6" s="1"/>
  <c r="D7" i="6" s="1"/>
  <c r="C7" i="6" s="1"/>
  <c r="E9" i="6" a="1"/>
  <c r="E9" i="6" s="1"/>
  <c r="D9" i="6" s="1"/>
  <c r="C9" i="6" s="1"/>
  <c r="E11" i="6" a="1"/>
  <c r="E11" i="6" s="1"/>
  <c r="D11" i="6" s="1"/>
  <c r="C11" i="6" s="1"/>
  <c r="E13" i="6" a="1"/>
  <c r="E13" i="6" s="1"/>
  <c r="D13" i="6" s="1"/>
  <c r="C13" i="6" s="1"/>
  <c r="E15" i="6" a="1"/>
  <c r="E15" i="6" s="1"/>
  <c r="D15" i="6" s="1"/>
  <c r="C15" i="6" s="1"/>
  <c r="E17" i="6" a="1"/>
  <c r="E17" i="6" s="1"/>
  <c r="D17" i="6" s="1"/>
  <c r="C17" i="6" s="1"/>
  <c r="E19" i="6" a="1"/>
  <c r="E19" i="6" s="1"/>
  <c r="D19" i="6" s="1"/>
  <c r="C19" i="6" s="1"/>
  <c r="E21" i="6" a="1"/>
  <c r="E21" i="6" s="1"/>
  <c r="D21" i="6" s="1"/>
  <c r="C21" i="6" s="1"/>
  <c r="E23" i="6" a="1"/>
  <c r="E23" i="6" s="1"/>
  <c r="D23" i="6" s="1"/>
  <c r="C23" i="6" s="1"/>
  <c r="E25" i="6" a="1"/>
  <c r="E25" i="6" s="1"/>
  <c r="D25" i="6" s="1"/>
  <c r="C25" i="6" s="1"/>
  <c r="E27" i="6" a="1"/>
  <c r="E27" i="6" s="1"/>
  <c r="D27" i="6" s="1"/>
  <c r="C27" i="6" s="1"/>
  <c r="E29" i="6" a="1"/>
  <c r="E29" i="6" s="1"/>
  <c r="D29" i="6" s="1"/>
  <c r="C29" i="6" s="1"/>
  <c r="E34" i="6" a="1"/>
  <c r="E34" i="6" s="1"/>
  <c r="D34" i="6" s="1"/>
  <c r="C34" i="6" s="1"/>
  <c r="E54" i="6" a="1"/>
  <c r="E54" i="6" s="1"/>
  <c r="D54" i="6" s="1"/>
  <c r="C54" i="6" s="1"/>
  <c r="E58" i="6" a="1"/>
  <c r="E58" i="6" s="1"/>
  <c r="D58" i="6" s="1"/>
  <c r="C58" i="6" s="1"/>
  <c r="E43" i="6" a="1"/>
  <c r="E43" i="6" s="1"/>
  <c r="D43" i="6" s="1"/>
  <c r="C43" i="6" s="1"/>
  <c r="D60" i="5"/>
  <c r="C60" i="5" s="1"/>
  <c r="D73" i="5"/>
  <c r="C73" i="5" s="1"/>
  <c r="D8" i="5"/>
  <c r="C8" i="5" s="1"/>
  <c r="E3" i="5" a="1"/>
  <c r="E3" i="5" s="1"/>
  <c r="D3" i="5" s="1"/>
  <c r="C3" i="5" s="1"/>
  <c r="D104" i="5"/>
  <c r="C104" i="5" s="1"/>
  <c r="D14" i="5"/>
  <c r="C14" i="5" s="1"/>
  <c r="D6" i="5"/>
  <c r="C6" i="5" s="1"/>
  <c r="D20" i="5"/>
  <c r="C20" i="5" s="1"/>
  <c r="D12" i="5"/>
  <c r="C12" i="5" s="1"/>
  <c r="D4" i="5"/>
  <c r="C4" i="5" s="1"/>
  <c r="D16" i="5"/>
  <c r="C16" i="5" s="1"/>
  <c r="D18" i="5"/>
  <c r="C18" i="5" s="1"/>
  <c r="D10" i="5"/>
  <c r="C10" i="5" s="1"/>
  <c r="L3" i="5" a="1"/>
  <c r="E106" i="5" a="1"/>
  <c r="E106" i="5" s="1"/>
  <c r="D106" i="5" s="1"/>
  <c r="C106" i="5" s="1"/>
  <c r="E101" i="5" a="1"/>
  <c r="E101" i="5" s="1"/>
  <c r="D101" i="5" s="1"/>
  <c r="C101" i="5" s="1"/>
  <c r="E91" i="5" a="1"/>
  <c r="E91" i="5" s="1"/>
  <c r="D91" i="5" s="1"/>
  <c r="C91" i="5" s="1"/>
  <c r="E83" i="5" a="1"/>
  <c r="E83" i="5" s="1"/>
  <c r="D83" i="5" s="1"/>
  <c r="C83" i="5" s="1"/>
  <c r="E75" i="5" a="1"/>
  <c r="E75" i="5" s="1"/>
  <c r="D75" i="5" s="1"/>
  <c r="C75" i="5" s="1"/>
  <c r="E70" i="5" a="1"/>
  <c r="E70" i="5" s="1"/>
  <c r="D70" i="5" s="1"/>
  <c r="C70" i="5" s="1"/>
  <c r="E68" i="5" a="1"/>
  <c r="E68" i="5" s="1"/>
  <c r="D68" i="5" s="1"/>
  <c r="C68" i="5" s="1"/>
  <c r="E66" i="5" a="1"/>
  <c r="E66" i="5" s="1"/>
  <c r="D66" i="5" s="1"/>
  <c r="C66" i="5" s="1"/>
  <c r="E64" i="5" a="1"/>
  <c r="E64" i="5" s="1"/>
  <c r="D64" i="5" s="1"/>
  <c r="C64" i="5" s="1"/>
  <c r="E62" i="5" a="1"/>
  <c r="E62" i="5" s="1"/>
  <c r="D62" i="5" s="1"/>
  <c r="C62" i="5" s="1"/>
  <c r="E55" i="5" a="1"/>
  <c r="E55" i="5" s="1"/>
  <c r="D55" i="5" s="1"/>
  <c r="C55" i="5" s="1"/>
  <c r="E47" i="5" a="1"/>
  <c r="E47" i="5" s="1"/>
  <c r="D47" i="5" s="1"/>
  <c r="C47" i="5" s="1"/>
  <c r="E45" i="5" a="1"/>
  <c r="E45" i="5" s="1"/>
  <c r="D45" i="5" s="1"/>
  <c r="C45" i="5" s="1"/>
  <c r="E103" i="5" a="1"/>
  <c r="E103" i="5" s="1"/>
  <c r="D103" i="5" s="1"/>
  <c r="C103" i="5" s="1"/>
  <c r="E98" i="5" a="1"/>
  <c r="E98" i="5" s="1"/>
  <c r="D98" i="5" s="1"/>
  <c r="C98" i="5" s="1"/>
  <c r="E96" i="5" a="1"/>
  <c r="E96" i="5" s="1"/>
  <c r="D96" i="5" s="1"/>
  <c r="C96" i="5" s="1"/>
  <c r="E88" i="5" a="1"/>
  <c r="E88" i="5" s="1"/>
  <c r="D88" i="5" s="1"/>
  <c r="C88" i="5" s="1"/>
  <c r="E80" i="5" a="1"/>
  <c r="E80" i="5" s="1"/>
  <c r="D80" i="5" s="1"/>
  <c r="C80" i="5" s="1"/>
  <c r="E72" i="5" a="1"/>
  <c r="E72" i="5" s="1"/>
  <c r="D72" i="5" s="1"/>
  <c r="C72" i="5" s="1"/>
  <c r="E93" i="5" a="1"/>
  <c r="E93" i="5" s="1"/>
  <c r="D93" i="5" s="1"/>
  <c r="C93" i="5" s="1"/>
  <c r="E85" i="5" a="1"/>
  <c r="E85" i="5" s="1"/>
  <c r="D85" i="5" s="1"/>
  <c r="C85" i="5" s="1"/>
  <c r="E77" i="5" a="1"/>
  <c r="E77" i="5" s="1"/>
  <c r="D77" i="5" s="1"/>
  <c r="C77" i="5" s="1"/>
  <c r="E57" i="5" a="1"/>
  <c r="E57" i="5" s="1"/>
  <c r="D57" i="5" s="1"/>
  <c r="C57" i="5" s="1"/>
  <c r="E49" i="5" a="1"/>
  <c r="E49" i="5" s="1"/>
  <c r="D49" i="5" s="1"/>
  <c r="C49" i="5" s="1"/>
  <c r="E105" i="5" a="1"/>
  <c r="E105" i="5" s="1"/>
  <c r="D105" i="5" s="1"/>
  <c r="C105" i="5" s="1"/>
  <c r="E100" i="5" a="1"/>
  <c r="E100" i="5" s="1"/>
  <c r="D100" i="5" s="1"/>
  <c r="C100" i="5" s="1"/>
  <c r="E90" i="5" a="1"/>
  <c r="E90" i="5" s="1"/>
  <c r="D90" i="5" s="1"/>
  <c r="C90" i="5" s="1"/>
  <c r="E82" i="5" a="1"/>
  <c r="E82" i="5" s="1"/>
  <c r="D82" i="5" s="1"/>
  <c r="C82" i="5" s="1"/>
  <c r="E74" i="5" a="1"/>
  <c r="E74" i="5" s="1"/>
  <c r="D74" i="5" s="1"/>
  <c r="C74" i="5" s="1"/>
  <c r="E79" i="5" a="1"/>
  <c r="E79" i="5" s="1"/>
  <c r="D79" i="5" s="1"/>
  <c r="C79" i="5" s="1"/>
  <c r="E69" i="5" a="1"/>
  <c r="E69" i="5" s="1"/>
  <c r="D69" i="5" s="1"/>
  <c r="C69" i="5" s="1"/>
  <c r="E67" i="5" a="1"/>
  <c r="E67" i="5" s="1"/>
  <c r="D67" i="5" s="1"/>
  <c r="C67" i="5" s="1"/>
  <c r="E65" i="5" a="1"/>
  <c r="E65" i="5" s="1"/>
  <c r="D65" i="5" s="1"/>
  <c r="C65" i="5" s="1"/>
  <c r="E63" i="5" a="1"/>
  <c r="E63" i="5" s="1"/>
  <c r="D63" i="5" s="1"/>
  <c r="C63" i="5" s="1"/>
  <c r="E61" i="5" a="1"/>
  <c r="E61" i="5" s="1"/>
  <c r="D61" i="5" s="1"/>
  <c r="C61" i="5" s="1"/>
  <c r="E59" i="5" a="1"/>
  <c r="E59" i="5" s="1"/>
  <c r="D59" i="5" s="1"/>
  <c r="C59" i="5" s="1"/>
  <c r="E51" i="5" a="1"/>
  <c r="E51" i="5" s="1"/>
  <c r="D51" i="5" s="1"/>
  <c r="C51" i="5" s="1"/>
  <c r="E46" i="5" a="1"/>
  <c r="E46" i="5" s="1"/>
  <c r="D46" i="5" s="1"/>
  <c r="C46" i="5" s="1"/>
  <c r="E102" i="5" a="1"/>
  <c r="E102" i="5" s="1"/>
  <c r="D102" i="5" s="1"/>
  <c r="C102" i="5" s="1"/>
  <c r="E92" i="5" a="1"/>
  <c r="E92" i="5" s="1"/>
  <c r="D92" i="5" s="1"/>
  <c r="C92" i="5" s="1"/>
  <c r="E84" i="5" a="1"/>
  <c r="E84" i="5" s="1"/>
  <c r="D84" i="5" s="1"/>
  <c r="C84" i="5" s="1"/>
  <c r="E76" i="5" a="1"/>
  <c r="E76" i="5" s="1"/>
  <c r="D76" i="5" s="1"/>
  <c r="C76" i="5" s="1"/>
  <c r="E56" i="5" a="1"/>
  <c r="E56" i="5" s="1"/>
  <c r="D56" i="5" s="1"/>
  <c r="C56" i="5" s="1"/>
  <c r="E48" i="5" a="1"/>
  <c r="E48" i="5" s="1"/>
  <c r="D48" i="5" s="1"/>
  <c r="C48" i="5" s="1"/>
  <c r="E94" i="5" a="1"/>
  <c r="E94" i="5" s="1"/>
  <c r="D94" i="5" s="1"/>
  <c r="C94" i="5" s="1"/>
  <c r="E86" i="5" a="1"/>
  <c r="E86" i="5" s="1"/>
  <c r="D86" i="5" s="1"/>
  <c r="C86" i="5" s="1"/>
  <c r="E78" i="5" a="1"/>
  <c r="E78" i="5" s="1"/>
  <c r="D78" i="5" s="1"/>
  <c r="C78" i="5" s="1"/>
  <c r="E58" i="5" a="1"/>
  <c r="E58" i="5" s="1"/>
  <c r="D58" i="5" s="1"/>
  <c r="C58" i="5" s="1"/>
  <c r="E50" i="5" a="1"/>
  <c r="E50" i="5" s="1"/>
  <c r="D50" i="5" s="1"/>
  <c r="C50" i="5" s="1"/>
  <c r="E5" i="5" a="1"/>
  <c r="E5" i="5" s="1"/>
  <c r="D5" i="5" s="1"/>
  <c r="C5" i="5" s="1"/>
  <c r="E7" i="5" a="1"/>
  <c r="E7" i="5" s="1"/>
  <c r="D7" i="5" s="1"/>
  <c r="C7" i="5" s="1"/>
  <c r="E9" i="5" a="1"/>
  <c r="E9" i="5" s="1"/>
  <c r="D9" i="5" s="1"/>
  <c r="C9" i="5" s="1"/>
  <c r="E11" i="5" a="1"/>
  <c r="E11" i="5" s="1"/>
  <c r="D11" i="5" s="1"/>
  <c r="C11" i="5" s="1"/>
  <c r="E13" i="5" a="1"/>
  <c r="E13" i="5" s="1"/>
  <c r="D13" i="5" s="1"/>
  <c r="C13" i="5" s="1"/>
  <c r="E15" i="5" a="1"/>
  <c r="E15" i="5" s="1"/>
  <c r="D15" i="5" s="1"/>
  <c r="C15" i="5" s="1"/>
  <c r="E17" i="5" a="1"/>
  <c r="E17" i="5" s="1"/>
  <c r="D17" i="5" s="1"/>
  <c r="C17" i="5" s="1"/>
  <c r="E19" i="5" a="1"/>
  <c r="E19" i="5" s="1"/>
  <c r="D19" i="5" s="1"/>
  <c r="C19" i="5" s="1"/>
  <c r="E21" i="5" a="1"/>
  <c r="E21" i="5" s="1"/>
  <c r="D21" i="5" s="1"/>
  <c r="C21" i="5" s="1"/>
  <c r="E23" i="5" a="1"/>
  <c r="E23" i="5" s="1"/>
  <c r="D23" i="5" s="1"/>
  <c r="C23" i="5" s="1"/>
  <c r="E25" i="5" a="1"/>
  <c r="E25" i="5" s="1"/>
  <c r="D25" i="5" s="1"/>
  <c r="C25" i="5" s="1"/>
  <c r="E27" i="5" a="1"/>
  <c r="E27" i="5" s="1"/>
  <c r="D27" i="5" s="1"/>
  <c r="C27" i="5" s="1"/>
  <c r="E29" i="5" a="1"/>
  <c r="E29" i="5" s="1"/>
  <c r="D29" i="5" s="1"/>
  <c r="C29" i="5" s="1"/>
  <c r="E34" i="5" a="1"/>
  <c r="E34" i="5" s="1"/>
  <c r="D34" i="5" s="1"/>
  <c r="C34" i="5" s="1"/>
  <c r="E32" i="5" a="1"/>
  <c r="E32" i="5" s="1"/>
  <c r="D32" i="5" s="1"/>
  <c r="C32" i="5" s="1"/>
  <c r="E39" i="5" a="1"/>
  <c r="E39" i="5" s="1"/>
  <c r="D39" i="5" s="1"/>
  <c r="C39" i="5" s="1"/>
  <c r="E41" i="5" a="1"/>
  <c r="E41" i="5" s="1"/>
  <c r="D41" i="5" s="1"/>
  <c r="C41" i="5" s="1"/>
  <c r="E53" i="5" a="1"/>
  <c r="E53" i="5" s="1"/>
  <c r="D53" i="5" s="1"/>
  <c r="C53" i="5" s="1"/>
  <c r="E35" i="5" a="1"/>
  <c r="E35" i="5" s="1"/>
  <c r="D35" i="5" s="1"/>
  <c r="C35" i="5" s="1"/>
  <c r="E37" i="5" a="1"/>
  <c r="E37" i="5" s="1"/>
  <c r="D37" i="5" s="1"/>
  <c r="C37" i="5" s="1"/>
  <c r="E42" i="5" a="1"/>
  <c r="E42" i="5" s="1"/>
  <c r="D42" i="5" s="1"/>
  <c r="C42" i="5" s="1"/>
  <c r="E81" i="5" a="1"/>
  <c r="E81" i="5" s="1"/>
  <c r="D81" i="5" s="1"/>
  <c r="C81" i="5" s="1"/>
  <c r="E22" i="5" a="1"/>
  <c r="E22" i="5" s="1"/>
  <c r="D22" i="5" s="1"/>
  <c r="C22" i="5" s="1"/>
  <c r="E24" i="5" a="1"/>
  <c r="E24" i="5" s="1"/>
  <c r="D24" i="5" s="1"/>
  <c r="C24" i="5" s="1"/>
  <c r="E26" i="5" a="1"/>
  <c r="E26" i="5" s="1"/>
  <c r="D26" i="5" s="1"/>
  <c r="C26" i="5" s="1"/>
  <c r="E28" i="5" a="1"/>
  <c r="E28" i="5" s="1"/>
  <c r="D28" i="5" s="1"/>
  <c r="C28" i="5" s="1"/>
  <c r="E30" i="5" a="1"/>
  <c r="E30" i="5" s="1"/>
  <c r="D30" i="5" s="1"/>
  <c r="C30" i="5" s="1"/>
  <c r="E52" i="5" a="1"/>
  <c r="E52" i="5" s="1"/>
  <c r="D52" i="5" s="1"/>
  <c r="C52" i="5" s="1"/>
  <c r="E33" i="5" a="1"/>
  <c r="E33" i="5" s="1"/>
  <c r="D33" i="5" s="1"/>
  <c r="C33" i="5" s="1"/>
  <c r="E43" i="5" a="1"/>
  <c r="E43" i="5" s="1"/>
  <c r="D43" i="5" s="1"/>
  <c r="C43" i="5" s="1"/>
  <c r="E44" i="5" a="1"/>
  <c r="E44" i="5" s="1"/>
  <c r="D44" i="5" s="1"/>
  <c r="C44" i="5" s="1"/>
  <c r="E89" i="5" a="1"/>
  <c r="E89" i="5" s="1"/>
  <c r="D89" i="5" s="1"/>
  <c r="C89" i="5" s="1"/>
  <c r="E99" i="5" a="1"/>
  <c r="E99" i="5" s="1"/>
  <c r="D99" i="5" s="1"/>
  <c r="C99" i="5" s="1"/>
  <c r="E36" i="5" a="1"/>
  <c r="E36" i="5" s="1"/>
  <c r="D36" i="5" s="1"/>
  <c r="C36" i="5" s="1"/>
  <c r="E38" i="5" a="1"/>
  <c r="E38" i="5" s="1"/>
  <c r="D38" i="5" s="1"/>
  <c r="C38" i="5" s="1"/>
  <c r="E40" i="5" a="1"/>
  <c r="E40" i="5" s="1"/>
  <c r="D40" i="5" s="1"/>
  <c r="C40" i="5" s="1"/>
  <c r="E54" i="5" a="1"/>
  <c r="E54" i="5" s="1"/>
  <c r="D54" i="5" s="1"/>
  <c r="C54" i="5" s="1"/>
  <c r="E31" i="5" a="1"/>
  <c r="E31" i="5" s="1"/>
  <c r="D31" i="5" s="1"/>
  <c r="C31" i="5" s="1"/>
  <c r="E97" i="5" a="1"/>
  <c r="E97" i="5" s="1"/>
  <c r="D97" i="5" s="1"/>
  <c r="C97" i="5" s="1"/>
  <c r="L3" i="2" a="1"/>
  <c r="R3" i="1"/>
  <c r="E105" i="2" a="1"/>
  <c r="E105" i="2" s="1"/>
  <c r="D105" i="2" s="1"/>
  <c r="E97" i="2" a="1"/>
  <c r="E97" i="2" s="1"/>
  <c r="D97" i="2" s="1"/>
  <c r="E89" i="2" a="1"/>
  <c r="E89" i="2" s="1"/>
  <c r="D89" i="2" s="1"/>
  <c r="E81" i="2" a="1"/>
  <c r="E81" i="2" s="1"/>
  <c r="D81" i="2" s="1"/>
  <c r="E73" i="2" a="1"/>
  <c r="E73" i="2" s="1"/>
  <c r="D73" i="2" s="1"/>
  <c r="E65" i="2" a="1"/>
  <c r="E65" i="2" s="1"/>
  <c r="D65" i="2" s="1"/>
  <c r="E57" i="2" a="1"/>
  <c r="E57" i="2" s="1"/>
  <c r="D57" i="2" s="1"/>
  <c r="E49" i="2" a="1"/>
  <c r="E49" i="2" s="1"/>
  <c r="D49" i="2" s="1"/>
  <c r="E41" i="2" a="1"/>
  <c r="E41" i="2" s="1"/>
  <c r="D41" i="2" s="1"/>
  <c r="E33" i="2" a="1"/>
  <c r="E33" i="2" s="1"/>
  <c r="D33" i="2" s="1"/>
  <c r="E25" i="2" a="1"/>
  <c r="E25" i="2" s="1"/>
  <c r="D25" i="2" s="1"/>
  <c r="E17" i="2" a="1"/>
  <c r="E17" i="2" s="1"/>
  <c r="D17" i="2" s="1"/>
  <c r="E9" i="2" a="1"/>
  <c r="E9" i="2" s="1"/>
  <c r="D9" i="2" s="1"/>
  <c r="E3" i="2" a="1"/>
  <c r="E3" i="2" s="1"/>
  <c r="D3" i="2" s="1"/>
  <c r="E100" i="2" a="1"/>
  <c r="E100" i="2" s="1"/>
  <c r="D100" i="2" s="1"/>
  <c r="E92" i="2" a="1"/>
  <c r="E92" i="2" s="1"/>
  <c r="D92" i="2" s="1"/>
  <c r="E84" i="2" a="1"/>
  <c r="E84" i="2" s="1"/>
  <c r="D84" i="2" s="1"/>
  <c r="E76" i="2" a="1"/>
  <c r="E76" i="2" s="1"/>
  <c r="D76" i="2" s="1"/>
  <c r="E68" i="2" a="1"/>
  <c r="E68" i="2" s="1"/>
  <c r="D68" i="2" s="1"/>
  <c r="E60" i="2" a="1"/>
  <c r="E60" i="2" s="1"/>
  <c r="D60" i="2" s="1"/>
  <c r="E52" i="2" a="1"/>
  <c r="E52" i="2" s="1"/>
  <c r="D52" i="2" s="1"/>
  <c r="E44" i="2" a="1"/>
  <c r="E44" i="2" s="1"/>
  <c r="D44" i="2" s="1"/>
  <c r="E36" i="2" a="1"/>
  <c r="E36" i="2" s="1"/>
  <c r="D36" i="2" s="1"/>
  <c r="E28" i="2" a="1"/>
  <c r="E28" i="2" s="1"/>
  <c r="D28" i="2" s="1"/>
  <c r="E20" i="2" a="1"/>
  <c r="E20" i="2" s="1"/>
  <c r="D20" i="2" s="1"/>
  <c r="E12" i="2" a="1"/>
  <c r="E12" i="2" s="1"/>
  <c r="D12" i="2" s="1"/>
  <c r="E106" i="2" a="1"/>
  <c r="E106" i="2" s="1"/>
  <c r="D106" i="2" s="1"/>
  <c r="E98" i="2" a="1"/>
  <c r="E98" i="2" s="1"/>
  <c r="D98" i="2" s="1"/>
  <c r="E90" i="2" a="1"/>
  <c r="E90" i="2" s="1"/>
  <c r="D90" i="2" s="1"/>
  <c r="E82" i="2" a="1"/>
  <c r="E82" i="2" s="1"/>
  <c r="D82" i="2" s="1"/>
  <c r="E74" i="2" a="1"/>
  <c r="E74" i="2" s="1"/>
  <c r="D74" i="2" s="1"/>
  <c r="E66" i="2" a="1"/>
  <c r="E66" i="2" s="1"/>
  <c r="D66" i="2" s="1"/>
  <c r="E58" i="2" a="1"/>
  <c r="E58" i="2" s="1"/>
  <c r="D58" i="2" s="1"/>
  <c r="E50" i="2" a="1"/>
  <c r="E50" i="2" s="1"/>
  <c r="D50" i="2" s="1"/>
  <c r="E42" i="2" a="1"/>
  <c r="E42" i="2" s="1"/>
  <c r="D42" i="2" s="1"/>
  <c r="E34" i="2" a="1"/>
  <c r="E34" i="2" s="1"/>
  <c r="D34" i="2" s="1"/>
  <c r="E26" i="2" a="1"/>
  <c r="E26" i="2" s="1"/>
  <c r="D26" i="2" s="1"/>
  <c r="E18" i="2" a="1"/>
  <c r="E18" i="2" s="1"/>
  <c r="D18" i="2" s="1"/>
  <c r="E10" i="2" a="1"/>
  <c r="E10" i="2" s="1"/>
  <c r="D10" i="2" s="1"/>
  <c r="E96" i="2" a="1"/>
  <c r="E96" i="2" s="1"/>
  <c r="D96" i="2" s="1"/>
  <c r="E72" i="2" a="1"/>
  <c r="E72" i="2" s="1"/>
  <c r="D72" i="2" s="1"/>
  <c r="E64" i="2" a="1"/>
  <c r="E64" i="2" s="1"/>
  <c r="D64" i="2" s="1"/>
  <c r="E56" i="2" a="1"/>
  <c r="E56" i="2" s="1"/>
  <c r="D56" i="2" s="1"/>
  <c r="E48" i="2" a="1"/>
  <c r="E48" i="2" s="1"/>
  <c r="D48" i="2" s="1"/>
  <c r="E40" i="2" a="1"/>
  <c r="E40" i="2" s="1"/>
  <c r="D40" i="2" s="1"/>
  <c r="E32" i="2" a="1"/>
  <c r="E32" i="2" s="1"/>
  <c r="D32" i="2" s="1"/>
  <c r="E24" i="2" a="1"/>
  <c r="E24" i="2" s="1"/>
  <c r="D24" i="2" s="1"/>
  <c r="E16" i="2" a="1"/>
  <c r="E16" i="2" s="1"/>
  <c r="D16" i="2" s="1"/>
  <c r="E8" i="2" a="1"/>
  <c r="E8" i="2" s="1"/>
  <c r="D8" i="2" s="1"/>
  <c r="E104" i="2" a="1"/>
  <c r="E104" i="2" s="1"/>
  <c r="D104" i="2" s="1"/>
  <c r="E88" i="2" a="1"/>
  <c r="E88" i="2" s="1"/>
  <c r="D88" i="2" s="1"/>
  <c r="E80" i="2" a="1"/>
  <c r="E80" i="2" s="1"/>
  <c r="D80" i="2" s="1"/>
  <c r="E103" i="2" a="1"/>
  <c r="E103" i="2" s="1"/>
  <c r="D103" i="2" s="1"/>
  <c r="E79" i="2" a="1"/>
  <c r="E79" i="2" s="1"/>
  <c r="D79" i="2" s="1"/>
  <c r="E63" i="2" a="1"/>
  <c r="E63" i="2" s="1"/>
  <c r="D63" i="2" s="1"/>
  <c r="E55" i="2" a="1"/>
  <c r="E55" i="2" s="1"/>
  <c r="D55" i="2" s="1"/>
  <c r="E47" i="2" a="1"/>
  <c r="E47" i="2" s="1"/>
  <c r="D47" i="2" s="1"/>
  <c r="E39" i="2" a="1"/>
  <c r="E39" i="2" s="1"/>
  <c r="D39" i="2" s="1"/>
  <c r="E31" i="2" a="1"/>
  <c r="E31" i="2" s="1"/>
  <c r="D31" i="2" s="1"/>
  <c r="E23" i="2" a="1"/>
  <c r="E23" i="2" s="1"/>
  <c r="D23" i="2" s="1"/>
  <c r="E15" i="2" a="1"/>
  <c r="E15" i="2" s="1"/>
  <c r="D15" i="2" s="1"/>
  <c r="E7" i="2" a="1"/>
  <c r="E7" i="2" s="1"/>
  <c r="D7" i="2" s="1"/>
  <c r="E102" i="2" a="1"/>
  <c r="E102" i="2" s="1"/>
  <c r="D102" i="2" s="1"/>
  <c r="E94" i="2" a="1"/>
  <c r="E94" i="2" s="1"/>
  <c r="D94" i="2" s="1"/>
  <c r="E86" i="2" a="1"/>
  <c r="E86" i="2" s="1"/>
  <c r="D86" i="2" s="1"/>
  <c r="E78" i="2" a="1"/>
  <c r="E78" i="2" s="1"/>
  <c r="D78" i="2" s="1"/>
  <c r="E70" i="2" a="1"/>
  <c r="E70" i="2" s="1"/>
  <c r="D70" i="2" s="1"/>
  <c r="E62" i="2" a="1"/>
  <c r="E62" i="2" s="1"/>
  <c r="D62" i="2" s="1"/>
  <c r="E54" i="2" a="1"/>
  <c r="E54" i="2" s="1"/>
  <c r="D54" i="2" s="1"/>
  <c r="E46" i="2" a="1"/>
  <c r="E46" i="2" s="1"/>
  <c r="D46" i="2" s="1"/>
  <c r="E38" i="2" a="1"/>
  <c r="E38" i="2" s="1"/>
  <c r="D38" i="2" s="1"/>
  <c r="E30" i="2" a="1"/>
  <c r="E30" i="2" s="1"/>
  <c r="D30" i="2" s="1"/>
  <c r="E22" i="2" a="1"/>
  <c r="E22" i="2" s="1"/>
  <c r="D22" i="2" s="1"/>
  <c r="E14" i="2" a="1"/>
  <c r="E14" i="2" s="1"/>
  <c r="D14" i="2" s="1"/>
  <c r="E6" i="2" a="1"/>
  <c r="E6" i="2" s="1"/>
  <c r="D6" i="2" s="1"/>
  <c r="E101" i="2" a="1"/>
  <c r="E101" i="2" s="1"/>
  <c r="D101" i="2" s="1"/>
  <c r="E93" i="2" a="1"/>
  <c r="E93" i="2" s="1"/>
  <c r="D93" i="2" s="1"/>
  <c r="E85" i="2" a="1"/>
  <c r="E85" i="2" s="1"/>
  <c r="D85" i="2" s="1"/>
  <c r="E77" i="2" a="1"/>
  <c r="E77" i="2" s="1"/>
  <c r="D77" i="2" s="1"/>
  <c r="E69" i="2" a="1"/>
  <c r="E69" i="2" s="1"/>
  <c r="D69" i="2" s="1"/>
  <c r="E61" i="2" a="1"/>
  <c r="E61" i="2" s="1"/>
  <c r="D61" i="2" s="1"/>
  <c r="E53" i="2" a="1"/>
  <c r="E53" i="2" s="1"/>
  <c r="D53" i="2" s="1"/>
  <c r="E45" i="2" a="1"/>
  <c r="E45" i="2" s="1"/>
  <c r="D45" i="2" s="1"/>
  <c r="E37" i="2" a="1"/>
  <c r="E37" i="2" s="1"/>
  <c r="D37" i="2" s="1"/>
  <c r="E29" i="2" a="1"/>
  <c r="E29" i="2" s="1"/>
  <c r="D29" i="2" s="1"/>
  <c r="E21" i="2" a="1"/>
  <c r="E21" i="2" s="1"/>
  <c r="D21" i="2" s="1"/>
  <c r="E13" i="2" a="1"/>
  <c r="E13" i="2" s="1"/>
  <c r="D13" i="2" s="1"/>
  <c r="E5" i="2" a="1"/>
  <c r="E5" i="2" s="1"/>
  <c r="D5" i="2" s="1"/>
  <c r="E4" i="2" a="1"/>
  <c r="E4" i="2" s="1"/>
  <c r="D4" i="2" s="1"/>
  <c r="E99" i="2" a="1"/>
  <c r="E99" i="2" s="1"/>
  <c r="D99" i="2" s="1"/>
  <c r="E91" i="2" a="1"/>
  <c r="E91" i="2" s="1"/>
  <c r="D91" i="2" s="1"/>
  <c r="E83" i="2" a="1"/>
  <c r="E83" i="2" s="1"/>
  <c r="D83" i="2" s="1"/>
  <c r="E75" i="2" a="1"/>
  <c r="E75" i="2" s="1"/>
  <c r="D75" i="2" s="1"/>
  <c r="E67" i="2" a="1"/>
  <c r="E67" i="2" s="1"/>
  <c r="D67" i="2" s="1"/>
  <c r="E59" i="2" a="1"/>
  <c r="E59" i="2" s="1"/>
  <c r="D59" i="2" s="1"/>
  <c r="E51" i="2" a="1"/>
  <c r="E51" i="2" s="1"/>
  <c r="D51" i="2" s="1"/>
  <c r="E43" i="2" a="1"/>
  <c r="E43" i="2" s="1"/>
  <c r="D43" i="2" s="1"/>
  <c r="E35" i="2" a="1"/>
  <c r="E35" i="2" s="1"/>
  <c r="D35" i="2" s="1"/>
  <c r="E27" i="2" a="1"/>
  <c r="E27" i="2" s="1"/>
  <c r="D27" i="2" s="1"/>
  <c r="E19" i="2" a="1"/>
  <c r="E19" i="2" s="1"/>
  <c r="D19" i="2" s="1"/>
  <c r="E11" i="2" a="1"/>
  <c r="E11" i="2" s="1"/>
  <c r="D11" i="2" s="1"/>
  <c r="S97" i="1"/>
  <c r="S65" i="1"/>
  <c r="S33" i="1"/>
  <c r="S9" i="1"/>
  <c r="S98" i="1"/>
  <c r="S66" i="1"/>
  <c r="S34" i="1"/>
  <c r="S90" i="1"/>
  <c r="S58" i="1"/>
  <c r="S26" i="1"/>
  <c r="S89" i="1"/>
  <c r="S57" i="1"/>
  <c r="S25" i="1"/>
  <c r="S82" i="1"/>
  <c r="S50" i="1"/>
  <c r="S18" i="1"/>
  <c r="S81" i="1"/>
  <c r="S49" i="1"/>
  <c r="S17" i="1"/>
  <c r="S106" i="1"/>
  <c r="S74" i="1"/>
  <c r="S42" i="1"/>
  <c r="S10" i="1"/>
  <c r="S105" i="1"/>
  <c r="S73" i="1"/>
  <c r="S41" i="1"/>
  <c r="S99" i="1"/>
  <c r="S91" i="1"/>
  <c r="S83" i="1"/>
  <c r="S75" i="1"/>
  <c r="S67" i="1"/>
  <c r="S59" i="1"/>
  <c r="S51" i="1"/>
  <c r="S43" i="1"/>
  <c r="S35" i="1"/>
  <c r="S27" i="1"/>
  <c r="S19" i="1"/>
  <c r="S11" i="1"/>
  <c r="S104" i="1"/>
  <c r="S96" i="1"/>
  <c r="S88" i="1"/>
  <c r="S80" i="1"/>
  <c r="S72" i="1"/>
  <c r="S64" i="1"/>
  <c r="S56" i="1"/>
  <c r="S48" i="1"/>
  <c r="S40" i="1"/>
  <c r="S32" i="1"/>
  <c r="S24" i="1"/>
  <c r="S16" i="1"/>
  <c r="S8" i="1"/>
  <c r="S103" i="1"/>
  <c r="S95" i="1"/>
  <c r="S87" i="1"/>
  <c r="S79" i="1"/>
  <c r="S71" i="1"/>
  <c r="S63" i="1"/>
  <c r="S55" i="1"/>
  <c r="S47" i="1"/>
  <c r="S39" i="1"/>
  <c r="S31" i="1"/>
  <c r="S23" i="1"/>
  <c r="S15" i="1"/>
  <c r="S7" i="1"/>
  <c r="S102" i="1"/>
  <c r="S94" i="1"/>
  <c r="S86" i="1"/>
  <c r="S78" i="1"/>
  <c r="S70" i="1"/>
  <c r="S62" i="1"/>
  <c r="S54" i="1"/>
  <c r="S46" i="1"/>
  <c r="S38" i="1"/>
  <c r="S30" i="1"/>
  <c r="S22" i="1"/>
  <c r="S14" i="1"/>
  <c r="S6" i="1"/>
  <c r="S101" i="1"/>
  <c r="S93" i="1"/>
  <c r="S85" i="1"/>
  <c r="S77" i="1"/>
  <c r="S69" i="1"/>
  <c r="S61" i="1"/>
  <c r="S53" i="1"/>
  <c r="S45" i="1"/>
  <c r="S37" i="1"/>
  <c r="S29" i="1"/>
  <c r="S21" i="1"/>
  <c r="S13" i="1"/>
  <c r="S5" i="1"/>
  <c r="S100" i="1"/>
  <c r="S92" i="1"/>
  <c r="S84" i="1"/>
  <c r="S76" i="1"/>
  <c r="S68" i="1"/>
  <c r="S60" i="1"/>
  <c r="S52" i="1"/>
  <c r="S44" i="1"/>
  <c r="S36" i="1"/>
  <c r="S28" i="1"/>
  <c r="S20" i="1"/>
  <c r="S12" i="1"/>
  <c r="S4" i="1"/>
  <c r="S3" i="1"/>
  <c r="R61" i="1"/>
  <c r="R103" i="1"/>
  <c r="R39" i="1"/>
  <c r="R85" i="1"/>
  <c r="R63" i="1"/>
  <c r="R43" i="1"/>
  <c r="R21" i="1"/>
  <c r="R101" i="1"/>
  <c r="R79" i="1"/>
  <c r="R59" i="1"/>
  <c r="R37" i="1"/>
  <c r="R15" i="1"/>
  <c r="R19" i="1"/>
  <c r="R99" i="1"/>
  <c r="R77" i="1"/>
  <c r="R55" i="1"/>
  <c r="R35" i="1"/>
  <c r="R13" i="1"/>
  <c r="R75" i="1"/>
  <c r="R53" i="1"/>
  <c r="R31" i="1"/>
  <c r="R11" i="1"/>
  <c r="R93" i="1"/>
  <c r="R51" i="1"/>
  <c r="R29" i="1"/>
  <c r="R7" i="1"/>
  <c r="R91" i="1"/>
  <c r="R69" i="1"/>
  <c r="R47" i="1"/>
  <c r="R27" i="1"/>
  <c r="R5" i="1"/>
  <c r="R83" i="1"/>
  <c r="R67" i="1"/>
  <c r="R45" i="1"/>
  <c r="R23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Q95" i="1"/>
  <c r="E95" i="2" s="1" a="1"/>
  <c r="E95" i="2" s="1"/>
  <c r="D95" i="2" s="1"/>
  <c r="Q71" i="1"/>
  <c r="E71" i="2" s="1" a="1"/>
  <c r="E71" i="2" s="1"/>
  <c r="D71" i="2" s="1"/>
  <c r="Q87" i="1"/>
  <c r="E87" i="2" s="1" a="1"/>
  <c r="E87" i="2" s="1"/>
  <c r="D87" i="2" s="1"/>
  <c r="E95" i="6" l="1" a="1"/>
  <c r="E95" i="6" s="1"/>
  <c r="D95" i="6" s="1"/>
  <c r="C95" i="6" s="1"/>
  <c r="E87" i="6" a="1"/>
  <c r="E87" i="6" s="1"/>
  <c r="D87" i="6" s="1"/>
  <c r="C87" i="6" s="1"/>
  <c r="AB106" i="6"/>
  <c r="P106" i="6"/>
  <c r="Y104" i="6"/>
  <c r="M104" i="6"/>
  <c r="V102" i="6"/>
  <c r="AB101" i="6"/>
  <c r="P101" i="6"/>
  <c r="Y99" i="6"/>
  <c r="M99" i="6"/>
  <c r="V97" i="6"/>
  <c r="V95" i="6"/>
  <c r="S93" i="6"/>
  <c r="AB91" i="6"/>
  <c r="P91" i="6"/>
  <c r="Y89" i="6"/>
  <c r="M89" i="6"/>
  <c r="V87" i="6"/>
  <c r="S85" i="6"/>
  <c r="AB83" i="6"/>
  <c r="P83" i="6"/>
  <c r="Y81" i="6"/>
  <c r="M81" i="6"/>
  <c r="V79" i="6"/>
  <c r="S77" i="6"/>
  <c r="AB75" i="6"/>
  <c r="P75" i="6"/>
  <c r="Y73" i="6"/>
  <c r="M73" i="6"/>
  <c r="V71" i="6"/>
  <c r="P70" i="6"/>
  <c r="P68" i="6"/>
  <c r="P66" i="6"/>
  <c r="P64" i="6"/>
  <c r="P62" i="6"/>
  <c r="V59" i="6"/>
  <c r="S57" i="6"/>
  <c r="AB55" i="6"/>
  <c r="P55" i="6"/>
  <c r="S105" i="6"/>
  <c r="AB103" i="6"/>
  <c r="P103" i="6"/>
  <c r="S100" i="6"/>
  <c r="AB98" i="6"/>
  <c r="P98" i="6"/>
  <c r="AB96" i="6"/>
  <c r="P96" i="6"/>
  <c r="Y94" i="6"/>
  <c r="M94" i="6"/>
  <c r="V92" i="6"/>
  <c r="S90" i="6"/>
  <c r="AB88" i="6"/>
  <c r="P88" i="6"/>
  <c r="Y86" i="6"/>
  <c r="M86" i="6"/>
  <c r="V84" i="6"/>
  <c r="S82" i="6"/>
  <c r="AB80" i="6"/>
  <c r="P80" i="6"/>
  <c r="Y78" i="6"/>
  <c r="M78" i="6"/>
  <c r="V76" i="6"/>
  <c r="S74" i="6"/>
  <c r="AB72" i="6"/>
  <c r="P72" i="6"/>
  <c r="Y70" i="6"/>
  <c r="Y68" i="6"/>
  <c r="Y66" i="6"/>
  <c r="Y64" i="6"/>
  <c r="Y106" i="6"/>
  <c r="M106" i="6"/>
  <c r="V104" i="6"/>
  <c r="Y101" i="6"/>
  <c r="M101" i="6"/>
  <c r="V99" i="6"/>
  <c r="S97" i="6"/>
  <c r="S95" i="6"/>
  <c r="AB93" i="6"/>
  <c r="P93" i="6"/>
  <c r="Y91" i="6"/>
  <c r="M91" i="6"/>
  <c r="V89" i="6"/>
  <c r="S87" i="6"/>
  <c r="AB85" i="6"/>
  <c r="P85" i="6"/>
  <c r="Y83" i="6"/>
  <c r="M83" i="6"/>
  <c r="V81" i="6"/>
  <c r="S79" i="6"/>
  <c r="AB77" i="6"/>
  <c r="P77" i="6"/>
  <c r="Y75" i="6"/>
  <c r="M75" i="6"/>
  <c r="V73" i="6"/>
  <c r="S71" i="6"/>
  <c r="M70" i="6"/>
  <c r="S69" i="6"/>
  <c r="M68" i="6"/>
  <c r="S67" i="6"/>
  <c r="M66" i="6"/>
  <c r="S65" i="6"/>
  <c r="M64" i="6"/>
  <c r="S63" i="6"/>
  <c r="M62" i="6"/>
  <c r="S61" i="6"/>
  <c r="S59" i="6"/>
  <c r="AB57" i="6"/>
  <c r="P57" i="6"/>
  <c r="Y55" i="6"/>
  <c r="M55" i="6"/>
  <c r="V53" i="6"/>
  <c r="S51" i="6"/>
  <c r="AB49" i="6"/>
  <c r="P49" i="6"/>
  <c r="Y47" i="6"/>
  <c r="M47" i="6"/>
  <c r="S46" i="6"/>
  <c r="M45" i="6"/>
  <c r="S44" i="6"/>
  <c r="M43" i="6"/>
  <c r="AB105" i="6"/>
  <c r="P105" i="6"/>
  <c r="Y103" i="6"/>
  <c r="M103" i="6"/>
  <c r="S102" i="6"/>
  <c r="AB100" i="6"/>
  <c r="P100" i="6"/>
  <c r="Y98" i="6"/>
  <c r="M98" i="6"/>
  <c r="Y96" i="6"/>
  <c r="M96" i="6"/>
  <c r="V94" i="6"/>
  <c r="S92" i="6"/>
  <c r="AB90" i="6"/>
  <c r="P90" i="6"/>
  <c r="Y88" i="6"/>
  <c r="M88" i="6"/>
  <c r="V86" i="6"/>
  <c r="S84" i="6"/>
  <c r="AB82" i="6"/>
  <c r="P82" i="6"/>
  <c r="Y80" i="6"/>
  <c r="M80" i="6"/>
  <c r="V78" i="6"/>
  <c r="S76" i="6"/>
  <c r="AB74" i="6"/>
  <c r="P74" i="6"/>
  <c r="Y72" i="6"/>
  <c r="M72" i="6"/>
  <c r="V70" i="6"/>
  <c r="AB69" i="6"/>
  <c r="V68" i="6"/>
  <c r="AB67" i="6"/>
  <c r="V66" i="6"/>
  <c r="AB65" i="6"/>
  <c r="V64" i="6"/>
  <c r="AB63" i="6"/>
  <c r="V62" i="6"/>
  <c r="AB61" i="6"/>
  <c r="V60" i="6"/>
  <c r="V106" i="6"/>
  <c r="S104" i="6"/>
  <c r="AB102" i="6"/>
  <c r="V101" i="6"/>
  <c r="S99" i="6"/>
  <c r="AB97" i="6"/>
  <c r="P97" i="6"/>
  <c r="AB95" i="6"/>
  <c r="P95" i="6"/>
  <c r="Y93" i="6"/>
  <c r="M93" i="6"/>
  <c r="V91" i="6"/>
  <c r="S89" i="6"/>
  <c r="AB87" i="6"/>
  <c r="P87" i="6"/>
  <c r="Y85" i="6"/>
  <c r="M85" i="6"/>
  <c r="V83" i="6"/>
  <c r="S81" i="6"/>
  <c r="AB79" i="6"/>
  <c r="P79" i="6"/>
  <c r="Y77" i="6"/>
  <c r="M77" i="6"/>
  <c r="V75" i="6"/>
  <c r="S73" i="6"/>
  <c r="AB71" i="6"/>
  <c r="P71" i="6"/>
  <c r="P69" i="6"/>
  <c r="P67" i="6"/>
  <c r="P65" i="6"/>
  <c r="P63" i="6"/>
  <c r="P61" i="6"/>
  <c r="Y105" i="6"/>
  <c r="M105" i="6"/>
  <c r="V103" i="6"/>
  <c r="P102" i="6"/>
  <c r="Y100" i="6"/>
  <c r="M100" i="6"/>
  <c r="V98" i="6"/>
  <c r="V96" i="6"/>
  <c r="S94" i="6"/>
  <c r="AB92" i="6"/>
  <c r="P92" i="6"/>
  <c r="Y90" i="6"/>
  <c r="M90" i="6"/>
  <c r="V88" i="6"/>
  <c r="S86" i="6"/>
  <c r="AB84" i="6"/>
  <c r="P84" i="6"/>
  <c r="Y82" i="6"/>
  <c r="M82" i="6"/>
  <c r="V80" i="6"/>
  <c r="S78" i="6"/>
  <c r="AB76" i="6"/>
  <c r="P76" i="6"/>
  <c r="Y74" i="6"/>
  <c r="M74" i="6"/>
  <c r="V72" i="6"/>
  <c r="Y69" i="6"/>
  <c r="Y67" i="6"/>
  <c r="Y65" i="6"/>
  <c r="Y63" i="6"/>
  <c r="Y61" i="6"/>
  <c r="S60" i="6"/>
  <c r="S58" i="6"/>
  <c r="AB56" i="6"/>
  <c r="P56" i="6"/>
  <c r="Y54" i="6"/>
  <c r="M54" i="6"/>
  <c r="S106" i="6"/>
  <c r="AB104" i="6"/>
  <c r="P104" i="6"/>
  <c r="Y102" i="6"/>
  <c r="S101" i="6"/>
  <c r="AB99" i="6"/>
  <c r="P99" i="6"/>
  <c r="Y97" i="6"/>
  <c r="M97" i="6"/>
  <c r="Y95" i="6"/>
  <c r="M95" i="6"/>
  <c r="V93" i="6"/>
  <c r="S91" i="6"/>
  <c r="AB89" i="6"/>
  <c r="P89" i="6"/>
  <c r="Y87" i="6"/>
  <c r="M87" i="6"/>
  <c r="V85" i="6"/>
  <c r="S83" i="6"/>
  <c r="AB81" i="6"/>
  <c r="P81" i="6"/>
  <c r="Y79" i="6"/>
  <c r="M79" i="6"/>
  <c r="V77" i="6"/>
  <c r="S75" i="6"/>
  <c r="AB73" i="6"/>
  <c r="P73" i="6"/>
  <c r="Y71" i="6"/>
  <c r="M71" i="6"/>
  <c r="S70" i="6"/>
  <c r="M69" i="6"/>
  <c r="S68" i="6"/>
  <c r="M67" i="6"/>
  <c r="S66" i="6"/>
  <c r="M65" i="6"/>
  <c r="S64" i="6"/>
  <c r="M63" i="6"/>
  <c r="S62" i="6"/>
  <c r="M61" i="6"/>
  <c r="Y59" i="6"/>
  <c r="M59" i="6"/>
  <c r="V57" i="6"/>
  <c r="S55" i="6"/>
  <c r="AB53" i="6"/>
  <c r="P53" i="6"/>
  <c r="Y51" i="6"/>
  <c r="M51" i="6"/>
  <c r="V49" i="6"/>
  <c r="S47" i="6"/>
  <c r="M46" i="6"/>
  <c r="S45" i="6"/>
  <c r="M44" i="6"/>
  <c r="S43" i="6"/>
  <c r="S96" i="6"/>
  <c r="AB94" i="6"/>
  <c r="Y84" i="6"/>
  <c r="V65" i="6"/>
  <c r="AB64" i="6"/>
  <c r="S53" i="6"/>
  <c r="V51" i="6"/>
  <c r="V50" i="6"/>
  <c r="Y46" i="6"/>
  <c r="AB44" i="6"/>
  <c r="P44" i="6"/>
  <c r="Y41" i="6"/>
  <c r="Y39" i="6"/>
  <c r="Y37" i="6"/>
  <c r="M37" i="6"/>
  <c r="Y35" i="6"/>
  <c r="M35" i="6"/>
  <c r="V33" i="6"/>
  <c r="S31" i="6"/>
  <c r="AB29" i="6"/>
  <c r="V28" i="6"/>
  <c r="AB27" i="6"/>
  <c r="V26" i="6"/>
  <c r="AB25" i="6"/>
  <c r="V24" i="6"/>
  <c r="AB23" i="6"/>
  <c r="V22" i="6"/>
  <c r="AB21" i="6"/>
  <c r="V20" i="6"/>
  <c r="AB19" i="6"/>
  <c r="V18" i="6"/>
  <c r="AB17" i="6"/>
  <c r="V16" i="6"/>
  <c r="AB15" i="6"/>
  <c r="V14" i="6"/>
  <c r="AB13" i="6"/>
  <c r="V12" i="6"/>
  <c r="AB11" i="6"/>
  <c r="V10" i="6"/>
  <c r="AB9" i="6"/>
  <c r="V8" i="6"/>
  <c r="AB7" i="6"/>
  <c r="V6" i="6"/>
  <c r="AB5" i="6"/>
  <c r="V4" i="6"/>
  <c r="S103" i="6"/>
  <c r="P78" i="6"/>
  <c r="V74" i="6"/>
  <c r="Y62" i="6"/>
  <c r="Y60" i="6"/>
  <c r="M57" i="6"/>
  <c r="M56" i="6"/>
  <c r="S54" i="6"/>
  <c r="S52" i="6"/>
  <c r="V48" i="6"/>
  <c r="Y45" i="6"/>
  <c r="AB43" i="6"/>
  <c r="P43" i="6"/>
  <c r="S42" i="6"/>
  <c r="M41" i="6"/>
  <c r="S40" i="6"/>
  <c r="M39" i="6"/>
  <c r="S38" i="6"/>
  <c r="AB36" i="6"/>
  <c r="P36" i="6"/>
  <c r="AB34" i="6"/>
  <c r="P34" i="6"/>
  <c r="Y32" i="6"/>
  <c r="M32" i="6"/>
  <c r="V30" i="6"/>
  <c r="P29" i="6"/>
  <c r="P27" i="6"/>
  <c r="P25" i="6"/>
  <c r="P23" i="6"/>
  <c r="P21" i="6"/>
  <c r="P19" i="6"/>
  <c r="P17" i="6"/>
  <c r="P15" i="6"/>
  <c r="P13" i="6"/>
  <c r="P11" i="6"/>
  <c r="P9" i="6"/>
  <c r="P7" i="6"/>
  <c r="P5" i="6"/>
  <c r="S88" i="6"/>
  <c r="AB86" i="6"/>
  <c r="Y76" i="6"/>
  <c r="V67" i="6"/>
  <c r="AB66" i="6"/>
  <c r="P58" i="6"/>
  <c r="Y56" i="6"/>
  <c r="V55" i="6"/>
  <c r="S50" i="6"/>
  <c r="S49" i="6"/>
  <c r="V47" i="6"/>
  <c r="V46" i="6"/>
  <c r="Y44" i="6"/>
  <c r="AB42" i="6"/>
  <c r="V41" i="6"/>
  <c r="AB40" i="6"/>
  <c r="V39" i="6"/>
  <c r="AB38" i="6"/>
  <c r="V37" i="6"/>
  <c r="V35" i="6"/>
  <c r="S33" i="6"/>
  <c r="AB31" i="6"/>
  <c r="P31" i="6"/>
  <c r="Y29" i="6"/>
  <c r="Y27" i="6"/>
  <c r="Y25" i="6"/>
  <c r="Y23" i="6"/>
  <c r="Y21" i="6"/>
  <c r="Y19" i="6"/>
  <c r="Y17" i="6"/>
  <c r="Y15" i="6"/>
  <c r="Y13" i="6"/>
  <c r="Y11" i="6"/>
  <c r="Y9" i="6"/>
  <c r="Y7" i="6"/>
  <c r="Y5" i="6"/>
  <c r="S98" i="6"/>
  <c r="M92" i="6"/>
  <c r="P59" i="6"/>
  <c r="AB58" i="6"/>
  <c r="P54" i="6"/>
  <c r="M53" i="6"/>
  <c r="AB52" i="6"/>
  <c r="P52" i="6"/>
  <c r="P51" i="6"/>
  <c r="S48" i="6"/>
  <c r="V45" i="6"/>
  <c r="Y43" i="6"/>
  <c r="P42" i="6"/>
  <c r="P40" i="6"/>
  <c r="P38" i="6"/>
  <c r="Y36" i="6"/>
  <c r="M36" i="6"/>
  <c r="Y34" i="6"/>
  <c r="M34" i="6"/>
  <c r="V32" i="6"/>
  <c r="S30" i="6"/>
  <c r="M29" i="6"/>
  <c r="S28" i="6"/>
  <c r="M27" i="6"/>
  <c r="S26" i="6"/>
  <c r="M25" i="6"/>
  <c r="S24" i="6"/>
  <c r="M23" i="6"/>
  <c r="S22" i="6"/>
  <c r="M21" i="6"/>
  <c r="S20" i="6"/>
  <c r="M19" i="6"/>
  <c r="S18" i="6"/>
  <c r="M17" i="6"/>
  <c r="S16" i="6"/>
  <c r="M15" i="6"/>
  <c r="S14" i="6"/>
  <c r="M13" i="6"/>
  <c r="S12" i="6"/>
  <c r="M11" i="6"/>
  <c r="S10" i="6"/>
  <c r="M9" i="6"/>
  <c r="S8" i="6"/>
  <c r="M7" i="6"/>
  <c r="S6" i="6"/>
  <c r="M5" i="6"/>
  <c r="S4" i="6"/>
  <c r="V105" i="6"/>
  <c r="M102" i="6"/>
  <c r="S80" i="6"/>
  <c r="AB78" i="6"/>
  <c r="V69" i="6"/>
  <c r="AB68" i="6"/>
  <c r="M58" i="6"/>
  <c r="Y57" i="6"/>
  <c r="V56" i="6"/>
  <c r="AB54" i="6"/>
  <c r="AB50" i="6"/>
  <c r="P50" i="6"/>
  <c r="V44" i="6"/>
  <c r="Y42" i="6"/>
  <c r="Y40" i="6"/>
  <c r="Y38" i="6"/>
  <c r="S37" i="6"/>
  <c r="S35" i="6"/>
  <c r="AB33" i="6"/>
  <c r="P33" i="6"/>
  <c r="Y31" i="6"/>
  <c r="M31" i="6"/>
  <c r="V29" i="6"/>
  <c r="AB28" i="6"/>
  <c r="V27" i="6"/>
  <c r="AB26" i="6"/>
  <c r="V25" i="6"/>
  <c r="AB24" i="6"/>
  <c r="V23" i="6"/>
  <c r="AB22" i="6"/>
  <c r="V21" i="6"/>
  <c r="AB20" i="6"/>
  <c r="V19" i="6"/>
  <c r="AB18" i="6"/>
  <c r="V17" i="6"/>
  <c r="AB16" i="6"/>
  <c r="V15" i="6"/>
  <c r="AB14" i="6"/>
  <c r="V13" i="6"/>
  <c r="AB12" i="6"/>
  <c r="V11" i="6"/>
  <c r="AB10" i="6"/>
  <c r="V9" i="6"/>
  <c r="AB8" i="6"/>
  <c r="V7" i="6"/>
  <c r="AB6" i="6"/>
  <c r="V5" i="6"/>
  <c r="AB4" i="6"/>
  <c r="L3" i="6"/>
  <c r="P94" i="6"/>
  <c r="V90" i="6"/>
  <c r="M84" i="6"/>
  <c r="P60" i="6"/>
  <c r="Y58" i="6"/>
  <c r="Y53" i="6"/>
  <c r="Y52" i="6"/>
  <c r="M52" i="6"/>
  <c r="AB51" i="6"/>
  <c r="M49" i="6"/>
  <c r="AB48" i="6"/>
  <c r="P48" i="6"/>
  <c r="P47" i="6"/>
  <c r="V43" i="6"/>
  <c r="M42" i="6"/>
  <c r="S41" i="6"/>
  <c r="M40" i="6"/>
  <c r="S39" i="6"/>
  <c r="M38" i="6"/>
  <c r="V36" i="6"/>
  <c r="V34" i="6"/>
  <c r="S32" i="6"/>
  <c r="AB30" i="6"/>
  <c r="P30" i="6"/>
  <c r="P28" i="6"/>
  <c r="P26" i="6"/>
  <c r="P24" i="6"/>
  <c r="P22" i="6"/>
  <c r="P20" i="6"/>
  <c r="P18" i="6"/>
  <c r="P16" i="6"/>
  <c r="P14" i="6"/>
  <c r="P12" i="6"/>
  <c r="P10" i="6"/>
  <c r="P8" i="6"/>
  <c r="P6" i="6"/>
  <c r="P4" i="6"/>
  <c r="V100" i="6"/>
  <c r="Y92" i="6"/>
  <c r="S72" i="6"/>
  <c r="AB70" i="6"/>
  <c r="AB59" i="6"/>
  <c r="S56" i="6"/>
  <c r="Y50" i="6"/>
  <c r="M50" i="6"/>
  <c r="AB46" i="6"/>
  <c r="P46" i="6"/>
  <c r="V42" i="6"/>
  <c r="AB41" i="6"/>
  <c r="V40" i="6"/>
  <c r="AB39" i="6"/>
  <c r="V38" i="6"/>
  <c r="AB37" i="6"/>
  <c r="P37" i="6"/>
  <c r="AB35" i="6"/>
  <c r="P35" i="6"/>
  <c r="Y33" i="6"/>
  <c r="M33" i="6"/>
  <c r="V31" i="6"/>
  <c r="Y28" i="6"/>
  <c r="Y26" i="6"/>
  <c r="Y24" i="6"/>
  <c r="Y22" i="6"/>
  <c r="Y20" i="6"/>
  <c r="Y18" i="6"/>
  <c r="Y16" i="6"/>
  <c r="Y14" i="6"/>
  <c r="Y12" i="6"/>
  <c r="Y10" i="6"/>
  <c r="Y49" i="6"/>
  <c r="S7" i="6"/>
  <c r="Y6" i="6"/>
  <c r="P86" i="6"/>
  <c r="S36" i="6"/>
  <c r="M30" i="6"/>
  <c r="M26" i="6"/>
  <c r="M22" i="6"/>
  <c r="M18" i="6"/>
  <c r="M14" i="6"/>
  <c r="M10" i="6"/>
  <c r="S15" i="6"/>
  <c r="M60" i="6"/>
  <c r="V54" i="6"/>
  <c r="Y48" i="6"/>
  <c r="S29" i="6"/>
  <c r="S25" i="6"/>
  <c r="S21" i="6"/>
  <c r="S17" i="6"/>
  <c r="S13" i="6"/>
  <c r="S9" i="6"/>
  <c r="Y8" i="6"/>
  <c r="M4" i="6"/>
  <c r="P41" i="6"/>
  <c r="S11" i="6"/>
  <c r="V58" i="6"/>
  <c r="P39" i="6"/>
  <c r="P32" i="6"/>
  <c r="S34" i="6"/>
  <c r="S27" i="6"/>
  <c r="S23" i="6"/>
  <c r="S19" i="6"/>
  <c r="Y4" i="6"/>
  <c r="V82" i="6"/>
  <c r="V61" i="6"/>
  <c r="AB60" i="6"/>
  <c r="AB47" i="6"/>
  <c r="Y30" i="6"/>
  <c r="M6" i="6"/>
  <c r="V52" i="6"/>
  <c r="P45" i="6"/>
  <c r="M28" i="6"/>
  <c r="M24" i="6"/>
  <c r="M20" i="6"/>
  <c r="M16" i="6"/>
  <c r="M12" i="6"/>
  <c r="AB32" i="6"/>
  <c r="M8" i="6"/>
  <c r="S5" i="6"/>
  <c r="M76" i="6"/>
  <c r="V63" i="6"/>
  <c r="AB62" i="6"/>
  <c r="M48" i="6"/>
  <c r="AB45" i="6"/>
  <c r="E71" i="6" a="1"/>
  <c r="E71" i="6" s="1"/>
  <c r="D71" i="6" s="1"/>
  <c r="C71" i="6" s="1"/>
  <c r="E95" i="5" a="1"/>
  <c r="E95" i="5" s="1"/>
  <c r="D95" i="5" s="1"/>
  <c r="C95" i="5" s="1"/>
  <c r="E71" i="5" a="1"/>
  <c r="E71" i="5" s="1"/>
  <c r="D71" i="5" s="1"/>
  <c r="C71" i="5" s="1"/>
  <c r="AB106" i="5"/>
  <c r="P106" i="5"/>
  <c r="Y104" i="5"/>
  <c r="M104" i="5"/>
  <c r="V102" i="5"/>
  <c r="AB101" i="5"/>
  <c r="P101" i="5"/>
  <c r="Y99" i="5"/>
  <c r="M99" i="5"/>
  <c r="V97" i="5"/>
  <c r="V95" i="5"/>
  <c r="S93" i="5"/>
  <c r="AB91" i="5"/>
  <c r="P91" i="5"/>
  <c r="Y89" i="5"/>
  <c r="M89" i="5"/>
  <c r="V87" i="5"/>
  <c r="S85" i="5"/>
  <c r="AB83" i="5"/>
  <c r="P83" i="5"/>
  <c r="Y81" i="5"/>
  <c r="M81" i="5"/>
  <c r="V79" i="5"/>
  <c r="S77" i="5"/>
  <c r="AB75" i="5"/>
  <c r="P75" i="5"/>
  <c r="Y73" i="5"/>
  <c r="M73" i="5"/>
  <c r="V71" i="5"/>
  <c r="P70" i="5"/>
  <c r="P68" i="5"/>
  <c r="P66" i="5"/>
  <c r="P64" i="5"/>
  <c r="P62" i="5"/>
  <c r="V59" i="5"/>
  <c r="S57" i="5"/>
  <c r="AB55" i="5"/>
  <c r="P55" i="5"/>
  <c r="Y53" i="5"/>
  <c r="M53" i="5"/>
  <c r="V51" i="5"/>
  <c r="S49" i="5"/>
  <c r="AB47" i="5"/>
  <c r="P47" i="5"/>
  <c r="P45" i="5"/>
  <c r="S105" i="5"/>
  <c r="AB103" i="5"/>
  <c r="P103" i="5"/>
  <c r="S100" i="5"/>
  <c r="AB98" i="5"/>
  <c r="P98" i="5"/>
  <c r="AB96" i="5"/>
  <c r="P96" i="5"/>
  <c r="Y94" i="5"/>
  <c r="M94" i="5"/>
  <c r="V92" i="5"/>
  <c r="S90" i="5"/>
  <c r="AB88" i="5"/>
  <c r="P88" i="5"/>
  <c r="Y86" i="5"/>
  <c r="M86" i="5"/>
  <c r="V84" i="5"/>
  <c r="S82" i="5"/>
  <c r="AB80" i="5"/>
  <c r="P80" i="5"/>
  <c r="Y78" i="5"/>
  <c r="M78" i="5"/>
  <c r="V76" i="5"/>
  <c r="S74" i="5"/>
  <c r="AB72" i="5"/>
  <c r="P72" i="5"/>
  <c r="Y70" i="5"/>
  <c r="Y68" i="5"/>
  <c r="Y66" i="5"/>
  <c r="Y106" i="5"/>
  <c r="M106" i="5"/>
  <c r="V104" i="5"/>
  <c r="Y101" i="5"/>
  <c r="M101" i="5"/>
  <c r="V99" i="5"/>
  <c r="S97" i="5"/>
  <c r="S95" i="5"/>
  <c r="AB93" i="5"/>
  <c r="P93" i="5"/>
  <c r="Y91" i="5"/>
  <c r="M91" i="5"/>
  <c r="V89" i="5"/>
  <c r="S87" i="5"/>
  <c r="AB85" i="5"/>
  <c r="P85" i="5"/>
  <c r="Y83" i="5"/>
  <c r="M83" i="5"/>
  <c r="V81" i="5"/>
  <c r="S79" i="5"/>
  <c r="AB77" i="5"/>
  <c r="P77" i="5"/>
  <c r="Y75" i="5"/>
  <c r="M75" i="5"/>
  <c r="V73" i="5"/>
  <c r="S71" i="5"/>
  <c r="M70" i="5"/>
  <c r="S69" i="5"/>
  <c r="M68" i="5"/>
  <c r="S67" i="5"/>
  <c r="M66" i="5"/>
  <c r="S65" i="5"/>
  <c r="M64" i="5"/>
  <c r="S63" i="5"/>
  <c r="M62" i="5"/>
  <c r="S61" i="5"/>
  <c r="S59" i="5"/>
  <c r="AB57" i="5"/>
  <c r="P57" i="5"/>
  <c r="Y55" i="5"/>
  <c r="M55" i="5"/>
  <c r="V53" i="5"/>
  <c r="S51" i="5"/>
  <c r="AB49" i="5"/>
  <c r="P49" i="5"/>
  <c r="Y47" i="5"/>
  <c r="M47" i="5"/>
  <c r="S46" i="5"/>
  <c r="M45" i="5"/>
  <c r="S44" i="5"/>
  <c r="AB105" i="5"/>
  <c r="P105" i="5"/>
  <c r="Y103" i="5"/>
  <c r="M103" i="5"/>
  <c r="S102" i="5"/>
  <c r="AB100" i="5"/>
  <c r="P100" i="5"/>
  <c r="Y98" i="5"/>
  <c r="M98" i="5"/>
  <c r="Y96" i="5"/>
  <c r="M96" i="5"/>
  <c r="V94" i="5"/>
  <c r="S92" i="5"/>
  <c r="AB90" i="5"/>
  <c r="P90" i="5"/>
  <c r="Y88" i="5"/>
  <c r="M88" i="5"/>
  <c r="V86" i="5"/>
  <c r="S84" i="5"/>
  <c r="AB82" i="5"/>
  <c r="P82" i="5"/>
  <c r="Y80" i="5"/>
  <c r="M80" i="5"/>
  <c r="V78" i="5"/>
  <c r="S76" i="5"/>
  <c r="AB74" i="5"/>
  <c r="P74" i="5"/>
  <c r="Y72" i="5"/>
  <c r="M72" i="5"/>
  <c r="V70" i="5"/>
  <c r="AB69" i="5"/>
  <c r="V68" i="5"/>
  <c r="AB67" i="5"/>
  <c r="V66" i="5"/>
  <c r="AB65" i="5"/>
  <c r="V64" i="5"/>
  <c r="AB63" i="5"/>
  <c r="V62" i="5"/>
  <c r="AB61" i="5"/>
  <c r="V60" i="5"/>
  <c r="V106" i="5"/>
  <c r="S104" i="5"/>
  <c r="AB102" i="5"/>
  <c r="V101" i="5"/>
  <c r="S99" i="5"/>
  <c r="AB97" i="5"/>
  <c r="P97" i="5"/>
  <c r="AB95" i="5"/>
  <c r="P95" i="5"/>
  <c r="Y93" i="5"/>
  <c r="M93" i="5"/>
  <c r="V91" i="5"/>
  <c r="S89" i="5"/>
  <c r="AB87" i="5"/>
  <c r="P87" i="5"/>
  <c r="Y85" i="5"/>
  <c r="M85" i="5"/>
  <c r="V83" i="5"/>
  <c r="S81" i="5"/>
  <c r="AB79" i="5"/>
  <c r="P79" i="5"/>
  <c r="Y77" i="5"/>
  <c r="M77" i="5"/>
  <c r="V75" i="5"/>
  <c r="S73" i="5"/>
  <c r="AB71" i="5"/>
  <c r="P71" i="5"/>
  <c r="P69" i="5"/>
  <c r="P67" i="5"/>
  <c r="P65" i="5"/>
  <c r="P63" i="5"/>
  <c r="P61" i="5"/>
  <c r="AB59" i="5"/>
  <c r="P59" i="5"/>
  <c r="Y57" i="5"/>
  <c r="M57" i="5"/>
  <c r="V55" i="5"/>
  <c r="S53" i="5"/>
  <c r="AB51" i="5"/>
  <c r="P51" i="5"/>
  <c r="Y49" i="5"/>
  <c r="M49" i="5"/>
  <c r="V47" i="5"/>
  <c r="P46" i="5"/>
  <c r="Y105" i="5"/>
  <c r="M105" i="5"/>
  <c r="V103" i="5"/>
  <c r="P102" i="5"/>
  <c r="Y100" i="5"/>
  <c r="M100" i="5"/>
  <c r="V98" i="5"/>
  <c r="V96" i="5"/>
  <c r="S94" i="5"/>
  <c r="AB92" i="5"/>
  <c r="P92" i="5"/>
  <c r="Y90" i="5"/>
  <c r="M90" i="5"/>
  <c r="V88" i="5"/>
  <c r="S86" i="5"/>
  <c r="AB84" i="5"/>
  <c r="P84" i="5"/>
  <c r="Y82" i="5"/>
  <c r="M82" i="5"/>
  <c r="V80" i="5"/>
  <c r="S78" i="5"/>
  <c r="AB76" i="5"/>
  <c r="P76" i="5"/>
  <c r="Y74" i="5"/>
  <c r="M74" i="5"/>
  <c r="V72" i="5"/>
  <c r="Y69" i="5"/>
  <c r="Y67" i="5"/>
  <c r="Y65" i="5"/>
  <c r="Y63" i="5"/>
  <c r="Y61" i="5"/>
  <c r="S60" i="5"/>
  <c r="S58" i="5"/>
  <c r="AB56" i="5"/>
  <c r="P56" i="5"/>
  <c r="Y54" i="5"/>
  <c r="M54" i="5"/>
  <c r="V52" i="5"/>
  <c r="S50" i="5"/>
  <c r="AB48" i="5"/>
  <c r="P48" i="5"/>
  <c r="Y46" i="5"/>
  <c r="Y44" i="5"/>
  <c r="Y42" i="5"/>
  <c r="V105" i="5"/>
  <c r="S103" i="5"/>
  <c r="M102" i="5"/>
  <c r="V100" i="5"/>
  <c r="S98" i="5"/>
  <c r="S96" i="5"/>
  <c r="AB94" i="5"/>
  <c r="P94" i="5"/>
  <c r="Y92" i="5"/>
  <c r="M92" i="5"/>
  <c r="V90" i="5"/>
  <c r="S88" i="5"/>
  <c r="AB86" i="5"/>
  <c r="P86" i="5"/>
  <c r="Y84" i="5"/>
  <c r="M84" i="5"/>
  <c r="V82" i="5"/>
  <c r="S80" i="5"/>
  <c r="AB78" i="5"/>
  <c r="P78" i="5"/>
  <c r="Y76" i="5"/>
  <c r="M76" i="5"/>
  <c r="V74" i="5"/>
  <c r="S72" i="5"/>
  <c r="AB70" i="5"/>
  <c r="V69" i="5"/>
  <c r="AB68" i="5"/>
  <c r="V67" i="5"/>
  <c r="AB66" i="5"/>
  <c r="V65" i="5"/>
  <c r="AB64" i="5"/>
  <c r="V63" i="5"/>
  <c r="AB62" i="5"/>
  <c r="V61" i="5"/>
  <c r="AB60" i="5"/>
  <c r="P60" i="5"/>
  <c r="AB58" i="5"/>
  <c r="P58" i="5"/>
  <c r="Y56" i="5"/>
  <c r="M56" i="5"/>
  <c r="V54" i="5"/>
  <c r="S52" i="5"/>
  <c r="AB50" i="5"/>
  <c r="P50" i="5"/>
  <c r="Y48" i="5"/>
  <c r="M48" i="5"/>
  <c r="V46" i="5"/>
  <c r="AB45" i="5"/>
  <c r="V44" i="5"/>
  <c r="AB43" i="5"/>
  <c r="V42" i="5"/>
  <c r="AB41" i="5"/>
  <c r="P104" i="5"/>
  <c r="M95" i="5"/>
  <c r="P73" i="5"/>
  <c r="S64" i="5"/>
  <c r="Y59" i="5"/>
  <c r="V56" i="5"/>
  <c r="Y52" i="5"/>
  <c r="S48" i="5"/>
  <c r="AB40" i="5"/>
  <c r="V39" i="5"/>
  <c r="AB38" i="5"/>
  <c r="V37" i="5"/>
  <c r="V35" i="5"/>
  <c r="S33" i="5"/>
  <c r="AB31" i="5"/>
  <c r="P31" i="5"/>
  <c r="Y29" i="5"/>
  <c r="Y27" i="5"/>
  <c r="Y25" i="5"/>
  <c r="Y23" i="5"/>
  <c r="Y21" i="5"/>
  <c r="Y19" i="5"/>
  <c r="Y17" i="5"/>
  <c r="Y15" i="5"/>
  <c r="Y13" i="5"/>
  <c r="Y11" i="5"/>
  <c r="Y9" i="5"/>
  <c r="Y7" i="5"/>
  <c r="Y5" i="5"/>
  <c r="Y102" i="5"/>
  <c r="S83" i="5"/>
  <c r="AB81" i="5"/>
  <c r="Y71" i="5"/>
  <c r="M69" i="5"/>
  <c r="S68" i="5"/>
  <c r="S54" i="5"/>
  <c r="M50" i="5"/>
  <c r="M46" i="5"/>
  <c r="Y45" i="5"/>
  <c r="S43" i="5"/>
  <c r="V41" i="5"/>
  <c r="P40" i="5"/>
  <c r="P38" i="5"/>
  <c r="Y36" i="5"/>
  <c r="M36" i="5"/>
  <c r="Y34" i="5"/>
  <c r="M34" i="5"/>
  <c r="V32" i="5"/>
  <c r="S30" i="5"/>
  <c r="M29" i="5"/>
  <c r="S28" i="5"/>
  <c r="M27" i="5"/>
  <c r="S26" i="5"/>
  <c r="M25" i="5"/>
  <c r="S24" i="5"/>
  <c r="M23" i="5"/>
  <c r="S22" i="5"/>
  <c r="M21" i="5"/>
  <c r="S20" i="5"/>
  <c r="M19" i="5"/>
  <c r="S18" i="5"/>
  <c r="M17" i="5"/>
  <c r="S16" i="5"/>
  <c r="M15" i="5"/>
  <c r="S14" i="5"/>
  <c r="M13" i="5"/>
  <c r="S12" i="5"/>
  <c r="M11" i="5"/>
  <c r="S10" i="5"/>
  <c r="M9" i="5"/>
  <c r="S8" i="5"/>
  <c r="M7" i="5"/>
  <c r="S6" i="5"/>
  <c r="M5" i="5"/>
  <c r="S4" i="5"/>
  <c r="M97" i="5"/>
  <c r="V93" i="5"/>
  <c r="M87" i="5"/>
  <c r="Y60" i="5"/>
  <c r="S56" i="5"/>
  <c r="AB53" i="5"/>
  <c r="V49" i="5"/>
  <c r="P44" i="5"/>
  <c r="S42" i="5"/>
  <c r="Y40" i="5"/>
  <c r="Y38" i="5"/>
  <c r="S37" i="5"/>
  <c r="S35" i="5"/>
  <c r="AB33" i="5"/>
  <c r="P33" i="5"/>
  <c r="Y31" i="5"/>
  <c r="M31" i="5"/>
  <c r="V29" i="5"/>
  <c r="AB28" i="5"/>
  <c r="V27" i="5"/>
  <c r="AB26" i="5"/>
  <c r="V25" i="5"/>
  <c r="AB24" i="5"/>
  <c r="V23" i="5"/>
  <c r="AB22" i="5"/>
  <c r="V21" i="5"/>
  <c r="AB20" i="5"/>
  <c r="V19" i="5"/>
  <c r="AB18" i="5"/>
  <c r="V17" i="5"/>
  <c r="AB16" i="5"/>
  <c r="V15" i="5"/>
  <c r="AB14" i="5"/>
  <c r="V13" i="5"/>
  <c r="AB12" i="5"/>
  <c r="V11" i="5"/>
  <c r="AB10" i="5"/>
  <c r="V9" i="5"/>
  <c r="AB8" i="5"/>
  <c r="V7" i="5"/>
  <c r="AB6" i="5"/>
  <c r="V5" i="5"/>
  <c r="AB4" i="5"/>
  <c r="L3" i="5"/>
  <c r="S106" i="5"/>
  <c r="AB104" i="5"/>
  <c r="Y95" i="5"/>
  <c r="S75" i="5"/>
  <c r="AB73" i="5"/>
  <c r="M61" i="5"/>
  <c r="M58" i="5"/>
  <c r="P54" i="5"/>
  <c r="M51" i="5"/>
  <c r="Y50" i="5"/>
  <c r="S47" i="5"/>
  <c r="AB46" i="5"/>
  <c r="V45" i="5"/>
  <c r="P43" i="5"/>
  <c r="S41" i="5"/>
  <c r="M40" i="5"/>
  <c r="S39" i="5"/>
  <c r="M38" i="5"/>
  <c r="V36" i="5"/>
  <c r="V34" i="5"/>
  <c r="S32" i="5"/>
  <c r="AB30" i="5"/>
  <c r="P30" i="5"/>
  <c r="P28" i="5"/>
  <c r="P26" i="5"/>
  <c r="P24" i="5"/>
  <c r="P22" i="5"/>
  <c r="P20" i="5"/>
  <c r="P18" i="5"/>
  <c r="P16" i="5"/>
  <c r="P14" i="5"/>
  <c r="P12" i="5"/>
  <c r="P10" i="5"/>
  <c r="P8" i="5"/>
  <c r="P6" i="5"/>
  <c r="P4" i="5"/>
  <c r="P99" i="5"/>
  <c r="P89" i="5"/>
  <c r="V85" i="5"/>
  <c r="M79" i="5"/>
  <c r="M67" i="5"/>
  <c r="S66" i="5"/>
  <c r="Y62" i="5"/>
  <c r="V57" i="5"/>
  <c r="P52" i="5"/>
  <c r="S45" i="5"/>
  <c r="AB44" i="5"/>
  <c r="M44" i="5"/>
  <c r="P42" i="5"/>
  <c r="V40" i="5"/>
  <c r="AB39" i="5"/>
  <c r="V38" i="5"/>
  <c r="AB37" i="5"/>
  <c r="P37" i="5"/>
  <c r="AB35" i="5"/>
  <c r="P35" i="5"/>
  <c r="Y33" i="5"/>
  <c r="M33" i="5"/>
  <c r="V31" i="5"/>
  <c r="Y28" i="5"/>
  <c r="Y26" i="5"/>
  <c r="Y24" i="5"/>
  <c r="Y22" i="5"/>
  <c r="Y20" i="5"/>
  <c r="Y18" i="5"/>
  <c r="Y16" i="5"/>
  <c r="Y14" i="5"/>
  <c r="Y12" i="5"/>
  <c r="Y10" i="5"/>
  <c r="Y8" i="5"/>
  <c r="Y6" i="5"/>
  <c r="Y4" i="5"/>
  <c r="M71" i="5"/>
  <c r="S70" i="5"/>
  <c r="Y64" i="5"/>
  <c r="S62" i="5"/>
  <c r="Y97" i="5"/>
  <c r="Y87" i="5"/>
  <c r="M63" i="5"/>
  <c r="M59" i="5"/>
  <c r="Y58" i="5"/>
  <c r="S55" i="5"/>
  <c r="AB54" i="5"/>
  <c r="V50" i="5"/>
  <c r="Y43" i="5"/>
  <c r="M43" i="5"/>
  <c r="AB42" i="5"/>
  <c r="P41" i="5"/>
  <c r="P39" i="5"/>
  <c r="S36" i="5"/>
  <c r="S34" i="5"/>
  <c r="AB32" i="5"/>
  <c r="P32" i="5"/>
  <c r="Y30" i="5"/>
  <c r="M30" i="5"/>
  <c r="S29" i="5"/>
  <c r="M28" i="5"/>
  <c r="S27" i="5"/>
  <c r="M26" i="5"/>
  <c r="S25" i="5"/>
  <c r="M24" i="5"/>
  <c r="S23" i="5"/>
  <c r="M22" i="5"/>
  <c r="S21" i="5"/>
  <c r="M20" i="5"/>
  <c r="S19" i="5"/>
  <c r="M18" i="5"/>
  <c r="S17" i="5"/>
  <c r="M16" i="5"/>
  <c r="S15" i="5"/>
  <c r="M14" i="5"/>
  <c r="S13" i="5"/>
  <c r="M12" i="5"/>
  <c r="S11" i="5"/>
  <c r="M10" i="5"/>
  <c r="S9" i="5"/>
  <c r="M8" i="5"/>
  <c r="S7" i="5"/>
  <c r="M6" i="5"/>
  <c r="S5" i="5"/>
  <c r="M4" i="5"/>
  <c r="P81" i="5"/>
  <c r="V77" i="5"/>
  <c r="AB52" i="5"/>
  <c r="M52" i="5"/>
  <c r="Y51" i="5"/>
  <c r="V48" i="5"/>
  <c r="S101" i="5"/>
  <c r="AB99" i="5"/>
  <c r="S91" i="5"/>
  <c r="AB89" i="5"/>
  <c r="Y79" i="5"/>
  <c r="M65" i="5"/>
  <c r="M60" i="5"/>
  <c r="V58" i="5"/>
  <c r="P53" i="5"/>
  <c r="V43" i="5"/>
  <c r="Y41" i="5"/>
  <c r="M41" i="5"/>
  <c r="S40" i="5"/>
  <c r="M39" i="5"/>
  <c r="S38" i="5"/>
  <c r="AB36" i="5"/>
  <c r="P36" i="5"/>
  <c r="AB34" i="5"/>
  <c r="P34" i="5"/>
  <c r="Y32" i="5"/>
  <c r="M32" i="5"/>
  <c r="V30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Y39" i="5"/>
  <c r="S31" i="5"/>
  <c r="AB29" i="5"/>
  <c r="V26" i="5"/>
  <c r="AB25" i="5"/>
  <c r="V22" i="5"/>
  <c r="AB21" i="5"/>
  <c r="V18" i="5"/>
  <c r="AB17" i="5"/>
  <c r="V14" i="5"/>
  <c r="AB13" i="5"/>
  <c r="V10" i="5"/>
  <c r="AB9" i="5"/>
  <c r="V6" i="5"/>
  <c r="AB5" i="5"/>
  <c r="M35" i="5"/>
  <c r="M37" i="5"/>
  <c r="V33" i="5"/>
  <c r="AB27" i="5"/>
  <c r="Y35" i="5"/>
  <c r="V28" i="5"/>
  <c r="V24" i="5"/>
  <c r="AB23" i="5"/>
  <c r="V20" i="5"/>
  <c r="AB19" i="5"/>
  <c r="V16" i="5"/>
  <c r="AB15" i="5"/>
  <c r="V12" i="5"/>
  <c r="AB11" i="5"/>
  <c r="V8" i="5"/>
  <c r="AB7" i="5"/>
  <c r="V4" i="5"/>
  <c r="M42" i="5"/>
  <c r="Y37" i="5"/>
  <c r="E87" i="5" a="1"/>
  <c r="E87" i="5" s="1"/>
  <c r="D87" i="5" s="1"/>
  <c r="C87" i="5" s="1"/>
  <c r="C3" i="2"/>
  <c r="C13" i="2"/>
  <c r="C57" i="2"/>
  <c r="C21" i="2"/>
  <c r="C7" i="2"/>
  <c r="C18" i="2"/>
  <c r="C65" i="2"/>
  <c r="C11" i="2"/>
  <c r="C75" i="2"/>
  <c r="C29" i="2"/>
  <c r="C93" i="2"/>
  <c r="C54" i="2"/>
  <c r="C15" i="2"/>
  <c r="C103" i="2"/>
  <c r="C40" i="2"/>
  <c r="C26" i="2"/>
  <c r="C90" i="2"/>
  <c r="C52" i="2"/>
  <c r="C9" i="2"/>
  <c r="C73" i="2"/>
  <c r="C59" i="2"/>
  <c r="C36" i="2"/>
  <c r="C82" i="2"/>
  <c r="C87" i="2"/>
  <c r="C19" i="2"/>
  <c r="C83" i="2"/>
  <c r="C37" i="2"/>
  <c r="C101" i="2"/>
  <c r="C62" i="2"/>
  <c r="C23" i="2"/>
  <c r="C80" i="2"/>
  <c r="C48" i="2"/>
  <c r="C34" i="2"/>
  <c r="C98" i="2"/>
  <c r="C60" i="2"/>
  <c r="C17" i="2"/>
  <c r="C81" i="2"/>
  <c r="C102" i="2"/>
  <c r="C24" i="2"/>
  <c r="C85" i="2"/>
  <c r="C71" i="2"/>
  <c r="C27" i="2"/>
  <c r="C91" i="2"/>
  <c r="C45" i="2"/>
  <c r="C6" i="2"/>
  <c r="C70" i="2"/>
  <c r="C31" i="2"/>
  <c r="C88" i="2"/>
  <c r="C56" i="2"/>
  <c r="C42" i="2"/>
  <c r="C106" i="2"/>
  <c r="C68" i="2"/>
  <c r="C25" i="2"/>
  <c r="C89" i="2"/>
  <c r="C100" i="2"/>
  <c r="C46" i="2"/>
  <c r="C44" i="2"/>
  <c r="C95" i="2"/>
  <c r="C35" i="2"/>
  <c r="C99" i="2"/>
  <c r="C53" i="2"/>
  <c r="C14" i="2"/>
  <c r="C78" i="2"/>
  <c r="C39" i="2"/>
  <c r="C104" i="2"/>
  <c r="C64" i="2"/>
  <c r="C50" i="2"/>
  <c r="C12" i="2"/>
  <c r="C76" i="2"/>
  <c r="C33" i="2"/>
  <c r="C97" i="2"/>
  <c r="C38" i="2"/>
  <c r="C10" i="2"/>
  <c r="C79" i="2"/>
  <c r="C4" i="2"/>
  <c r="C61" i="2"/>
  <c r="C22" i="2"/>
  <c r="C86" i="2"/>
  <c r="C47" i="2"/>
  <c r="C8" i="2"/>
  <c r="C72" i="2"/>
  <c r="C58" i="2"/>
  <c r="C20" i="2"/>
  <c r="C84" i="2"/>
  <c r="C41" i="2"/>
  <c r="C105" i="2"/>
  <c r="C77" i="2"/>
  <c r="C74" i="2"/>
  <c r="C67" i="2"/>
  <c r="C32" i="2"/>
  <c r="C43" i="2"/>
  <c r="C51" i="2"/>
  <c r="C5" i="2"/>
  <c r="C69" i="2"/>
  <c r="C30" i="2"/>
  <c r="C94" i="2"/>
  <c r="C55" i="2"/>
  <c r="C16" i="2"/>
  <c r="C96" i="2"/>
  <c r="C66" i="2"/>
  <c r="C28" i="2"/>
  <c r="C92" i="2"/>
  <c r="C49" i="2"/>
  <c r="C63" i="2"/>
  <c r="AB4" i="2"/>
  <c r="AB12" i="2"/>
  <c r="AB20" i="2"/>
  <c r="AB28" i="2"/>
  <c r="AB36" i="2"/>
  <c r="AB44" i="2"/>
  <c r="AB52" i="2"/>
  <c r="AB60" i="2"/>
  <c r="AB68" i="2"/>
  <c r="AB76" i="2"/>
  <c r="AB84" i="2"/>
  <c r="AB92" i="2"/>
  <c r="AB100" i="2"/>
  <c r="AB5" i="2"/>
  <c r="AB61" i="2"/>
  <c r="AB85" i="2"/>
  <c r="AB101" i="2"/>
  <c r="AB6" i="2"/>
  <c r="AB14" i="2"/>
  <c r="AB22" i="2"/>
  <c r="AB30" i="2"/>
  <c r="AB38" i="2"/>
  <c r="AB46" i="2"/>
  <c r="AB54" i="2"/>
  <c r="AB62" i="2"/>
  <c r="AB70" i="2"/>
  <c r="AB78" i="2"/>
  <c r="AB86" i="2"/>
  <c r="AB94" i="2"/>
  <c r="AB102" i="2"/>
  <c r="AB26" i="2"/>
  <c r="AB7" i="2"/>
  <c r="AB15" i="2"/>
  <c r="AB23" i="2"/>
  <c r="AB31" i="2"/>
  <c r="AB39" i="2"/>
  <c r="AB47" i="2"/>
  <c r="AB55" i="2"/>
  <c r="AB63" i="2"/>
  <c r="AB71" i="2"/>
  <c r="AB79" i="2"/>
  <c r="AB87" i="2"/>
  <c r="AB95" i="2"/>
  <c r="AB103" i="2"/>
  <c r="AB18" i="2"/>
  <c r="AB50" i="2"/>
  <c r="AB74" i="2"/>
  <c r="AB106" i="2"/>
  <c r="AB8" i="2"/>
  <c r="AB16" i="2"/>
  <c r="AB24" i="2"/>
  <c r="AB32" i="2"/>
  <c r="AB40" i="2"/>
  <c r="AB48" i="2"/>
  <c r="AB56" i="2"/>
  <c r="AB64" i="2"/>
  <c r="AB72" i="2"/>
  <c r="AB80" i="2"/>
  <c r="AB88" i="2"/>
  <c r="AB96" i="2"/>
  <c r="AB104" i="2"/>
  <c r="AB10" i="2"/>
  <c r="AB42" i="2"/>
  <c r="AB66" i="2"/>
  <c r="AB90" i="2"/>
  <c r="AB9" i="2"/>
  <c r="AB17" i="2"/>
  <c r="AB25" i="2"/>
  <c r="AB33" i="2"/>
  <c r="AB41" i="2"/>
  <c r="AB49" i="2"/>
  <c r="AB57" i="2"/>
  <c r="AB65" i="2"/>
  <c r="AB73" i="2"/>
  <c r="AB81" i="2"/>
  <c r="AB89" i="2"/>
  <c r="AB97" i="2"/>
  <c r="AB105" i="2"/>
  <c r="AB34" i="2"/>
  <c r="AB58" i="2"/>
  <c r="AB82" i="2"/>
  <c r="AB98" i="2"/>
  <c r="AB11" i="2"/>
  <c r="AB19" i="2"/>
  <c r="AB27" i="2"/>
  <c r="AB35" i="2"/>
  <c r="AB43" i="2"/>
  <c r="AB51" i="2"/>
  <c r="AB59" i="2"/>
  <c r="AB67" i="2"/>
  <c r="AB75" i="2"/>
  <c r="AB83" i="2"/>
  <c r="AB91" i="2"/>
  <c r="AB99" i="2"/>
  <c r="AB13" i="2"/>
  <c r="AB21" i="2"/>
  <c r="AB29" i="2"/>
  <c r="AB37" i="2"/>
  <c r="AB45" i="2"/>
  <c r="AB53" i="2"/>
  <c r="AB69" i="2"/>
  <c r="AB77" i="2"/>
  <c r="AB93" i="2"/>
  <c r="Y4" i="2"/>
  <c r="Y12" i="2"/>
  <c r="Y20" i="2"/>
  <c r="Y28" i="2"/>
  <c r="Y36" i="2"/>
  <c r="Y44" i="2"/>
  <c r="Y52" i="2"/>
  <c r="Y60" i="2"/>
  <c r="Y68" i="2"/>
  <c r="Y76" i="2"/>
  <c r="Y84" i="2"/>
  <c r="Y92" i="2"/>
  <c r="Y100" i="2"/>
  <c r="Y51" i="2"/>
  <c r="Y5" i="2"/>
  <c r="Y13" i="2"/>
  <c r="Y21" i="2"/>
  <c r="Y29" i="2"/>
  <c r="Y37" i="2"/>
  <c r="Y45" i="2"/>
  <c r="Y53" i="2"/>
  <c r="Y61" i="2"/>
  <c r="Y69" i="2"/>
  <c r="Y77" i="2"/>
  <c r="Y85" i="2"/>
  <c r="Y93" i="2"/>
  <c r="Y101" i="2"/>
  <c r="Y59" i="2"/>
  <c r="Y6" i="2"/>
  <c r="Y14" i="2"/>
  <c r="Y22" i="2"/>
  <c r="Y30" i="2"/>
  <c r="Y38" i="2"/>
  <c r="Y46" i="2"/>
  <c r="Y54" i="2"/>
  <c r="Y62" i="2"/>
  <c r="Y70" i="2"/>
  <c r="Y78" i="2"/>
  <c r="Y86" i="2"/>
  <c r="Y94" i="2"/>
  <c r="Y102" i="2"/>
  <c r="Y43" i="2"/>
  <c r="Y7" i="2"/>
  <c r="Y15" i="2"/>
  <c r="Y23" i="2"/>
  <c r="Y31" i="2"/>
  <c r="Y39" i="2"/>
  <c r="Y47" i="2"/>
  <c r="Y55" i="2"/>
  <c r="Y63" i="2"/>
  <c r="Y71" i="2"/>
  <c r="Y79" i="2"/>
  <c r="Y87" i="2"/>
  <c r="Y95" i="2"/>
  <c r="Y103" i="2"/>
  <c r="Y35" i="2"/>
  <c r="Y67" i="2"/>
  <c r="Y75" i="2"/>
  <c r="Y83" i="2"/>
  <c r="Y91" i="2"/>
  <c r="Y99" i="2"/>
  <c r="Y8" i="2"/>
  <c r="Y16" i="2"/>
  <c r="Y24" i="2"/>
  <c r="Y32" i="2"/>
  <c r="Y40" i="2"/>
  <c r="Y48" i="2"/>
  <c r="Y56" i="2"/>
  <c r="Y64" i="2"/>
  <c r="Y72" i="2"/>
  <c r="Y80" i="2"/>
  <c r="Y88" i="2"/>
  <c r="Y96" i="2"/>
  <c r="Y104" i="2"/>
  <c r="Y27" i="2"/>
  <c r="Y9" i="2"/>
  <c r="Y17" i="2"/>
  <c r="Y25" i="2"/>
  <c r="Y33" i="2"/>
  <c r="Y41" i="2"/>
  <c r="Y49" i="2"/>
  <c r="Y57" i="2"/>
  <c r="Y65" i="2"/>
  <c r="Y73" i="2"/>
  <c r="Y81" i="2"/>
  <c r="Y89" i="2"/>
  <c r="Y97" i="2"/>
  <c r="Y105" i="2"/>
  <c r="Y19" i="2"/>
  <c r="Y10" i="2"/>
  <c r="Y18" i="2"/>
  <c r="Y26" i="2"/>
  <c r="Y34" i="2"/>
  <c r="Y42" i="2"/>
  <c r="Y50" i="2"/>
  <c r="Y58" i="2"/>
  <c r="Y66" i="2"/>
  <c r="Y74" i="2"/>
  <c r="Y82" i="2"/>
  <c r="Y90" i="2"/>
  <c r="Y98" i="2"/>
  <c r="Y106" i="2"/>
  <c r="Y11" i="2"/>
  <c r="V4" i="2"/>
  <c r="V12" i="2"/>
  <c r="V20" i="2"/>
  <c r="V28" i="2"/>
  <c r="V36" i="2"/>
  <c r="V44" i="2"/>
  <c r="V52" i="2"/>
  <c r="V60" i="2"/>
  <c r="V68" i="2"/>
  <c r="V76" i="2"/>
  <c r="V84" i="2"/>
  <c r="V92" i="2"/>
  <c r="V100" i="2"/>
  <c r="V43" i="2"/>
  <c r="V5" i="2"/>
  <c r="V13" i="2"/>
  <c r="V21" i="2"/>
  <c r="V29" i="2"/>
  <c r="V37" i="2"/>
  <c r="V45" i="2"/>
  <c r="V53" i="2"/>
  <c r="V61" i="2"/>
  <c r="V69" i="2"/>
  <c r="V77" i="2"/>
  <c r="V85" i="2"/>
  <c r="V93" i="2"/>
  <c r="V101" i="2"/>
  <c r="V59" i="2"/>
  <c r="V6" i="2"/>
  <c r="V14" i="2"/>
  <c r="V22" i="2"/>
  <c r="V30" i="2"/>
  <c r="V38" i="2"/>
  <c r="V46" i="2"/>
  <c r="V54" i="2"/>
  <c r="V62" i="2"/>
  <c r="V70" i="2"/>
  <c r="V78" i="2"/>
  <c r="V86" i="2"/>
  <c r="V94" i="2"/>
  <c r="V102" i="2"/>
  <c r="V35" i="2"/>
  <c r="V7" i="2"/>
  <c r="V15" i="2"/>
  <c r="V23" i="2"/>
  <c r="V31" i="2"/>
  <c r="V39" i="2"/>
  <c r="V47" i="2"/>
  <c r="V55" i="2"/>
  <c r="V63" i="2"/>
  <c r="V71" i="2"/>
  <c r="V79" i="2"/>
  <c r="V87" i="2"/>
  <c r="V95" i="2"/>
  <c r="V103" i="2"/>
  <c r="V51" i="2"/>
  <c r="V8" i="2"/>
  <c r="V16" i="2"/>
  <c r="V24" i="2"/>
  <c r="V32" i="2"/>
  <c r="V40" i="2"/>
  <c r="V48" i="2"/>
  <c r="V56" i="2"/>
  <c r="V64" i="2"/>
  <c r="V72" i="2"/>
  <c r="V80" i="2"/>
  <c r="V88" i="2"/>
  <c r="V96" i="2"/>
  <c r="V104" i="2"/>
  <c r="V27" i="2"/>
  <c r="V9" i="2"/>
  <c r="V17" i="2"/>
  <c r="V25" i="2"/>
  <c r="V33" i="2"/>
  <c r="V41" i="2"/>
  <c r="V49" i="2"/>
  <c r="V57" i="2"/>
  <c r="V65" i="2"/>
  <c r="V73" i="2"/>
  <c r="V81" i="2"/>
  <c r="V89" i="2"/>
  <c r="V97" i="2"/>
  <c r="V105" i="2"/>
  <c r="V19" i="2"/>
  <c r="V67" i="2"/>
  <c r="V83" i="2"/>
  <c r="V91" i="2"/>
  <c r="V99" i="2"/>
  <c r="V10" i="2"/>
  <c r="V18" i="2"/>
  <c r="V26" i="2"/>
  <c r="V34" i="2"/>
  <c r="V42" i="2"/>
  <c r="V50" i="2"/>
  <c r="V58" i="2"/>
  <c r="V66" i="2"/>
  <c r="V74" i="2"/>
  <c r="V82" i="2"/>
  <c r="V90" i="2"/>
  <c r="V98" i="2"/>
  <c r="V106" i="2"/>
  <c r="V11" i="2"/>
  <c r="V75" i="2"/>
  <c r="S4" i="2"/>
  <c r="S12" i="2"/>
  <c r="S20" i="2"/>
  <c r="S28" i="2"/>
  <c r="S36" i="2"/>
  <c r="S44" i="2"/>
  <c r="S52" i="2"/>
  <c r="S60" i="2"/>
  <c r="S68" i="2"/>
  <c r="S76" i="2"/>
  <c r="S84" i="2"/>
  <c r="S92" i="2"/>
  <c r="S100" i="2"/>
  <c r="S35" i="2"/>
  <c r="S75" i="2"/>
  <c r="S99" i="2"/>
  <c r="S5" i="2"/>
  <c r="S13" i="2"/>
  <c r="S21" i="2"/>
  <c r="S29" i="2"/>
  <c r="S37" i="2"/>
  <c r="S45" i="2"/>
  <c r="S53" i="2"/>
  <c r="S61" i="2"/>
  <c r="S69" i="2"/>
  <c r="S77" i="2"/>
  <c r="S85" i="2"/>
  <c r="S93" i="2"/>
  <c r="S101" i="2"/>
  <c r="S59" i="2"/>
  <c r="S6" i="2"/>
  <c r="S14" i="2"/>
  <c r="S22" i="2"/>
  <c r="S30" i="2"/>
  <c r="S38" i="2"/>
  <c r="S46" i="2"/>
  <c r="S54" i="2"/>
  <c r="S62" i="2"/>
  <c r="S70" i="2"/>
  <c r="S78" i="2"/>
  <c r="S86" i="2"/>
  <c r="S94" i="2"/>
  <c r="S102" i="2"/>
  <c r="S43" i="2"/>
  <c r="S7" i="2"/>
  <c r="S15" i="2"/>
  <c r="S23" i="2"/>
  <c r="S31" i="2"/>
  <c r="S39" i="2"/>
  <c r="S47" i="2"/>
  <c r="S55" i="2"/>
  <c r="S63" i="2"/>
  <c r="S71" i="2"/>
  <c r="S79" i="2"/>
  <c r="S87" i="2"/>
  <c r="S95" i="2"/>
  <c r="S103" i="2"/>
  <c r="S51" i="2"/>
  <c r="S83" i="2"/>
  <c r="S8" i="2"/>
  <c r="S16" i="2"/>
  <c r="S24" i="2"/>
  <c r="S32" i="2"/>
  <c r="S40" i="2"/>
  <c r="S48" i="2"/>
  <c r="S56" i="2"/>
  <c r="S64" i="2"/>
  <c r="S72" i="2"/>
  <c r="S80" i="2"/>
  <c r="S88" i="2"/>
  <c r="S96" i="2"/>
  <c r="S104" i="2"/>
  <c r="S27" i="2"/>
  <c r="S9" i="2"/>
  <c r="S17" i="2"/>
  <c r="S25" i="2"/>
  <c r="S33" i="2"/>
  <c r="S41" i="2"/>
  <c r="S49" i="2"/>
  <c r="S57" i="2"/>
  <c r="S65" i="2"/>
  <c r="S73" i="2"/>
  <c r="S81" i="2"/>
  <c r="S89" i="2"/>
  <c r="S97" i="2"/>
  <c r="S105" i="2"/>
  <c r="S19" i="2"/>
  <c r="S67" i="2"/>
  <c r="S91" i="2"/>
  <c r="S10" i="2"/>
  <c r="S18" i="2"/>
  <c r="S26" i="2"/>
  <c r="S34" i="2"/>
  <c r="S42" i="2"/>
  <c r="S50" i="2"/>
  <c r="S58" i="2"/>
  <c r="S66" i="2"/>
  <c r="S74" i="2"/>
  <c r="S82" i="2"/>
  <c r="S90" i="2"/>
  <c r="S98" i="2"/>
  <c r="S106" i="2"/>
  <c r="S11" i="2"/>
  <c r="P4" i="2"/>
  <c r="P12" i="2"/>
  <c r="P20" i="2"/>
  <c r="P28" i="2"/>
  <c r="P36" i="2"/>
  <c r="P44" i="2"/>
  <c r="P52" i="2"/>
  <c r="P60" i="2"/>
  <c r="P68" i="2"/>
  <c r="P76" i="2"/>
  <c r="P84" i="2"/>
  <c r="P92" i="2"/>
  <c r="P100" i="2"/>
  <c r="P13" i="2"/>
  <c r="P21" i="2"/>
  <c r="P29" i="2"/>
  <c r="P37" i="2"/>
  <c r="P45" i="2"/>
  <c r="P53" i="2"/>
  <c r="P61" i="2"/>
  <c r="P69" i="2"/>
  <c r="P77" i="2"/>
  <c r="P85" i="2"/>
  <c r="P93" i="2"/>
  <c r="P101" i="2"/>
  <c r="P5" i="2"/>
  <c r="P6" i="2"/>
  <c r="P14" i="2"/>
  <c r="P22" i="2"/>
  <c r="P30" i="2"/>
  <c r="P38" i="2"/>
  <c r="P46" i="2"/>
  <c r="P54" i="2"/>
  <c r="P62" i="2"/>
  <c r="P70" i="2"/>
  <c r="P78" i="2"/>
  <c r="P86" i="2"/>
  <c r="P94" i="2"/>
  <c r="P102" i="2"/>
  <c r="P7" i="2"/>
  <c r="P15" i="2"/>
  <c r="P23" i="2"/>
  <c r="P31" i="2"/>
  <c r="P39" i="2"/>
  <c r="P47" i="2"/>
  <c r="P55" i="2"/>
  <c r="P63" i="2"/>
  <c r="P71" i="2"/>
  <c r="P79" i="2"/>
  <c r="P87" i="2"/>
  <c r="P95" i="2"/>
  <c r="P103" i="2"/>
  <c r="P8" i="2"/>
  <c r="P16" i="2"/>
  <c r="P24" i="2"/>
  <c r="P32" i="2"/>
  <c r="P40" i="2"/>
  <c r="P48" i="2"/>
  <c r="P56" i="2"/>
  <c r="P64" i="2"/>
  <c r="P72" i="2"/>
  <c r="P80" i="2"/>
  <c r="P88" i="2"/>
  <c r="P96" i="2"/>
  <c r="P104" i="2"/>
  <c r="P27" i="2"/>
  <c r="P9" i="2"/>
  <c r="P17" i="2"/>
  <c r="P25" i="2"/>
  <c r="P33" i="2"/>
  <c r="P41" i="2"/>
  <c r="P49" i="2"/>
  <c r="P57" i="2"/>
  <c r="P65" i="2"/>
  <c r="P73" i="2"/>
  <c r="P81" i="2"/>
  <c r="P89" i="2"/>
  <c r="P97" i="2"/>
  <c r="P105" i="2"/>
  <c r="P19" i="2"/>
  <c r="P35" i="2"/>
  <c r="P43" i="2"/>
  <c r="P51" i="2"/>
  <c r="P67" i="2"/>
  <c r="P75" i="2"/>
  <c r="P83" i="2"/>
  <c r="P91" i="2"/>
  <c r="P10" i="2"/>
  <c r="P18" i="2"/>
  <c r="P26" i="2"/>
  <c r="P34" i="2"/>
  <c r="P42" i="2"/>
  <c r="P50" i="2"/>
  <c r="P58" i="2"/>
  <c r="P66" i="2"/>
  <c r="P74" i="2"/>
  <c r="P82" i="2"/>
  <c r="P90" i="2"/>
  <c r="P98" i="2"/>
  <c r="P106" i="2"/>
  <c r="P11" i="2"/>
  <c r="P59" i="2"/>
  <c r="P99" i="2"/>
  <c r="L3" i="2"/>
  <c r="M4" i="2"/>
  <c r="M12" i="2"/>
  <c r="M20" i="2"/>
  <c r="M28" i="2"/>
  <c r="M36" i="2"/>
  <c r="M44" i="2"/>
  <c r="M52" i="2"/>
  <c r="M60" i="2"/>
  <c r="M68" i="2"/>
  <c r="M76" i="2"/>
  <c r="M84" i="2"/>
  <c r="M92" i="2"/>
  <c r="M100" i="2"/>
  <c r="M42" i="2"/>
  <c r="M11" i="2"/>
  <c r="M75" i="2"/>
  <c r="M5" i="2"/>
  <c r="M13" i="2"/>
  <c r="M21" i="2"/>
  <c r="M29" i="2"/>
  <c r="M37" i="2"/>
  <c r="M45" i="2"/>
  <c r="M53" i="2"/>
  <c r="M61" i="2"/>
  <c r="M69" i="2"/>
  <c r="M77" i="2"/>
  <c r="M85" i="2"/>
  <c r="M93" i="2"/>
  <c r="M101" i="2"/>
  <c r="M50" i="2"/>
  <c r="M51" i="2"/>
  <c r="M6" i="2"/>
  <c r="M14" i="2"/>
  <c r="M22" i="2"/>
  <c r="M30" i="2"/>
  <c r="M38" i="2"/>
  <c r="M46" i="2"/>
  <c r="M54" i="2"/>
  <c r="M62" i="2"/>
  <c r="M70" i="2"/>
  <c r="M78" i="2"/>
  <c r="M86" i="2"/>
  <c r="M94" i="2"/>
  <c r="M102" i="2"/>
  <c r="M26" i="2"/>
  <c r="M66" i="2"/>
  <c r="M82" i="2"/>
  <c r="M98" i="2"/>
  <c r="M27" i="2"/>
  <c r="M59" i="2"/>
  <c r="M67" i="2"/>
  <c r="M91" i="2"/>
  <c r="M7" i="2"/>
  <c r="M15" i="2"/>
  <c r="M23" i="2"/>
  <c r="M31" i="2"/>
  <c r="M39" i="2"/>
  <c r="M47" i="2"/>
  <c r="M55" i="2"/>
  <c r="M63" i="2"/>
  <c r="M71" i="2"/>
  <c r="M79" i="2"/>
  <c r="M87" i="2"/>
  <c r="M95" i="2"/>
  <c r="M103" i="2"/>
  <c r="M34" i="2"/>
  <c r="M43" i="2"/>
  <c r="M8" i="2"/>
  <c r="M16" i="2"/>
  <c r="M24" i="2"/>
  <c r="M32" i="2"/>
  <c r="M40" i="2"/>
  <c r="M48" i="2"/>
  <c r="M56" i="2"/>
  <c r="M64" i="2"/>
  <c r="M72" i="2"/>
  <c r="M80" i="2"/>
  <c r="M88" i="2"/>
  <c r="M96" i="2"/>
  <c r="M104" i="2"/>
  <c r="M18" i="2"/>
  <c r="M19" i="2"/>
  <c r="M83" i="2"/>
  <c r="M9" i="2"/>
  <c r="M17" i="2"/>
  <c r="M25" i="2"/>
  <c r="M33" i="2"/>
  <c r="M41" i="2"/>
  <c r="M49" i="2"/>
  <c r="M57" i="2"/>
  <c r="M65" i="2"/>
  <c r="M73" i="2"/>
  <c r="M81" i="2"/>
  <c r="M89" i="2"/>
  <c r="M97" i="2"/>
  <c r="M105" i="2"/>
  <c r="M10" i="2"/>
  <c r="M58" i="2"/>
  <c r="M74" i="2"/>
  <c r="M90" i="2"/>
  <c r="M106" i="2"/>
  <c r="M35" i="2"/>
  <c r="M99" i="2"/>
  <c r="AB3" i="6" l="1"/>
  <c r="P3" i="6"/>
  <c r="Y3" i="6"/>
  <c r="M3" i="6"/>
  <c r="V3" i="6"/>
  <c r="S3" i="6"/>
  <c r="Y3" i="5"/>
  <c r="M3" i="5"/>
  <c r="V3" i="5"/>
  <c r="S3" i="5"/>
  <c r="P3" i="5"/>
  <c r="AB3" i="5"/>
  <c r="Y3" i="2"/>
  <c r="AB3" i="2"/>
  <c r="V3" i="2"/>
  <c r="S3" i="2"/>
  <c r="P3" i="2"/>
  <c r="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<sst xmlns="http://schemas.openxmlformats.org/spreadsheetml/2006/main" count="766" uniqueCount="54">
  <si>
    <t>SKUS</t>
  </si>
  <si>
    <t>sku_a</t>
  </si>
  <si>
    <t>sku_b</t>
  </si>
  <si>
    <t>sku_c</t>
  </si>
  <si>
    <t>Start date</t>
  </si>
  <si>
    <t>base price</t>
  </si>
  <si>
    <t>date</t>
  </si>
  <si>
    <t>sku</t>
  </si>
  <si>
    <t>sales</t>
  </si>
  <si>
    <t>units</t>
  </si>
  <si>
    <t>price</t>
  </si>
  <si>
    <t>oos</t>
  </si>
  <si>
    <t>events</t>
  </si>
  <si>
    <t>product_level_branded_clicks</t>
  </si>
  <si>
    <t>product_level_branded_spends</t>
  </si>
  <si>
    <t>product_level_nonbranded_clicks</t>
  </si>
  <si>
    <t>product_level_nonbranded_spends</t>
  </si>
  <si>
    <t>brand_level_branded_clicks</t>
  </si>
  <si>
    <t>brand_level_branded_spends</t>
  </si>
  <si>
    <t>brand_level_nonbranded_clicks</t>
  </si>
  <si>
    <t>brand_level_nonbranded_spends</t>
  </si>
  <si>
    <t>insta_clicks</t>
  </si>
  <si>
    <t>insta_spends</t>
  </si>
  <si>
    <t>fb_clicks</t>
  </si>
  <si>
    <t>fb_spends</t>
  </si>
  <si>
    <t>random</t>
  </si>
  <si>
    <t>norm_slope</t>
  </si>
  <si>
    <t>inc_slope</t>
  </si>
  <si>
    <t>sku_a_price_effect</t>
  </si>
  <si>
    <t>sku_b_price_effect</t>
  </si>
  <si>
    <t>sku_c_price_effect</t>
  </si>
  <si>
    <t>dec_slope</t>
  </si>
  <si>
    <t>norm_dec_slope</t>
  </si>
  <si>
    <t>OOS</t>
  </si>
  <si>
    <t>product_level_branded_template</t>
  </si>
  <si>
    <t>product_level_branded_cpc_template</t>
  </si>
  <si>
    <t>p_b_cpc_rand</t>
  </si>
  <si>
    <t>p_b_cpc</t>
  </si>
  <si>
    <t>product_level_nonbranded_template</t>
  </si>
  <si>
    <t>brand_level_branded_template</t>
  </si>
  <si>
    <t>insta_template</t>
  </si>
  <si>
    <t>fb_template</t>
  </si>
  <si>
    <t>Row Labels</t>
  </si>
  <si>
    <t>Sum of product_level_branded_clicks</t>
  </si>
  <si>
    <t>Sum of product_level_nonbranded_clicks</t>
  </si>
  <si>
    <t>Sum of brand_level_branded_clicks</t>
  </si>
  <si>
    <t>Sum of brand_level_nonbranded_clicks</t>
  </si>
  <si>
    <t>Sum of insta_clicks</t>
  </si>
  <si>
    <t>Sum of fb_clicks</t>
  </si>
  <si>
    <t>Grand Total</t>
  </si>
  <si>
    <t>2025</t>
  </si>
  <si>
    <t>2026</t>
  </si>
  <si>
    <t>2027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</si>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</sst>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 vertical="top"/>
    </xf>
    <xf numFmtId="14" fontId="0" fillId="0" borderId="1" xfId="0" applyNumberFormat="1" applyBorder="1"/>
    <xf numFmtId="14" fontId="0" fillId="0" borderId="2" xfId="0" applyNumberFormat="1" applyBorder="1"/>
    <xf numFmtId="14" fontId="0" fillId="0" borderId="4" xfId="0" applyNumberFormat="1" applyBorder="1"/>
    <xf numFmtId="14" fontId="2" fillId="2" borderId="1" xfId="0" applyNumberFormat="1" applyFont="1" applyFill="1" applyBorder="1"/>
    <xf numFmtId="0" fontId="2" fillId="2" borderId="6" xfId="0" applyFont="1" applyFill="1" applyBorder="1"/>
    <xf numFmtId="164" fontId="0" fillId="0" borderId="0" xfId="0" applyNumberFormat="1"/>
    <xf numFmtId="0" fontId="0" fillId="3" borderId="0" xfId="0" applyFill="1"/>
    <xf numFmtId="0" fontId="1" fillId="4" borderId="1" xfId="0" applyFont="1" applyFill="1" applyBorder="1"/>
    <xf numFmtId="164" fontId="2" fillId="0" borderId="5" xfId="0" applyNumberFormat="1" applyFont="1" applyBorder="1"/>
    <xf numFmtId="0" fontId="2" fillId="0" borderId="12" xfId="0" applyFont="1" applyBorder="1"/>
    <xf numFmtId="0" fontId="0" fillId="0" borderId="12" xfId="0" applyBorder="1"/>
    <xf numFmtId="0" fontId="0" fillId="0" borderId="6" xfId="0" applyBorder="1"/>
    <xf numFmtId="164" fontId="4" fillId="4" borderId="11" xfId="0" applyNumberFormat="1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2" fontId="4" fillId="4" borderId="11" xfId="0" applyNumberFormat="1" applyFont="1" applyFill="1" applyBorder="1" applyAlignment="1">
      <alignment horizontal="center" vertical="top"/>
    </xf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[manual_data.xlsx]pivot_chart!PivotTable37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pivot_chart!$B$3</c:f>
              <c:strCache>
                <c:ptCount val="1"/>
                <c:pt idx="0">
                  <c:v>Sum of product_level_branded_clicks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pivot_chart!$A$4:$A$107</c:f>
              <c:strCache>
                <c:ptCount val="104"/>
                <c:pt idx="0">
                  <c:v>07-06-2025</c:v>
                </c:pt>
                <c:pt idx="1">
                  <c:v>14-06-2025</c:v>
                </c:pt>
                <c:pt idx="2">
                  <c:v>21-06-2025</c:v>
                </c:pt>
                <c:pt idx="3">
                  <c:v>28-06-2025</c:v>
                </c:pt>
                <c:pt idx="4">
                  <c:v>05-07-2025</c:v>
                </c:pt>
                <c:pt idx="5">
                  <c:v>12-07-2025</c:v>
                </c:pt>
                <c:pt idx="6">
                  <c:v>19-07-2025</c:v>
                </c:pt>
                <c:pt idx="7">
                  <c:v>26-07-2025</c:v>
                </c:pt>
                <c:pt idx="8">
                  <c:v>02-08-2025</c:v>
                </c:pt>
                <c:pt idx="9">
                  <c:v>09-08-2025</c:v>
                </c:pt>
                <c:pt idx="10">
                  <c:v>16-08-2025</c:v>
                </c:pt>
                <c:pt idx="11">
                  <c:v>23-08-2025</c:v>
                </c:pt>
                <c:pt idx="12">
                  <c:v>30-08-2025</c:v>
                </c:pt>
                <c:pt idx="13">
                  <c:v>06-09-2025</c:v>
                </c:pt>
                <c:pt idx="14">
                  <c:v>13-09-2025</c:v>
                </c:pt>
                <c:pt idx="15">
                  <c:v>20-09-2025</c:v>
                </c:pt>
                <c:pt idx="16">
                  <c:v>27-09-2025</c:v>
                </c:pt>
                <c:pt idx="17">
                  <c:v>04-10-2025</c:v>
                </c:pt>
                <c:pt idx="18">
                  <c:v>11-10-2025</c:v>
                </c:pt>
                <c:pt idx="19">
                  <c:v>18-10-2025</c:v>
                </c:pt>
                <c:pt idx="20">
                  <c:v>25-10-2025</c:v>
                </c:pt>
                <c:pt idx="21">
                  <c:v>01-11-2025</c:v>
                </c:pt>
                <c:pt idx="22">
                  <c:v>08-11-2025</c:v>
                </c:pt>
                <c:pt idx="23">
                  <c:v>15-11-2025</c:v>
                </c:pt>
                <c:pt idx="24">
                  <c:v>22-11-2025</c:v>
                </c:pt>
                <c:pt idx="25">
                  <c:v>29-11-2025</c:v>
                </c:pt>
                <c:pt idx="26">
                  <c:v>06-12-2025</c:v>
                </c:pt>
                <c:pt idx="27">
                  <c:v>13-12-2025</c:v>
                </c:pt>
                <c:pt idx="28">
                  <c:v>20-12-2025</c:v>
                </c:pt>
                <c:pt idx="29">
                  <c:v>27-12-2025</c:v>
                </c:pt>
                <c:pt idx="30">
                  <c:v>03-01-2026</c:v>
                </c:pt>
                <c:pt idx="31">
                  <c:v>10-01-2026</c:v>
                </c:pt>
                <c:pt idx="32">
                  <c:v>17-01-2026</c:v>
                </c:pt>
                <c:pt idx="33">
                  <c:v>24-01-2026</c:v>
                </c:pt>
                <c:pt idx="34">
                  <c:v>31-01-2026</c:v>
                </c:pt>
                <c:pt idx="35">
                  <c:v>07-02-2026</c:v>
                </c:pt>
                <c:pt idx="36">
                  <c:v>14-02-2026</c:v>
                </c:pt>
                <c:pt idx="37">
                  <c:v>21-02-2026</c:v>
                </c:pt>
                <c:pt idx="38">
                  <c:v>28-02-2026</c:v>
                </c:pt>
                <c:pt idx="39">
                  <c:v>07-03-2026</c:v>
                </c:pt>
                <c:pt idx="40">
                  <c:v>14-03-2026</c:v>
                </c:pt>
                <c:pt idx="41">
                  <c:v>21-03-2026</c:v>
                </c:pt>
                <c:pt idx="42">
                  <c:v>28-03-2026</c:v>
                </c:pt>
                <c:pt idx="43">
                  <c:v>04-04-2026</c:v>
                </c:pt>
                <c:pt idx="44">
                  <c:v>11-04-2026</c:v>
                </c:pt>
                <c:pt idx="45">
                  <c:v>18-04-2026</c:v>
                </c:pt>
                <c:pt idx="46">
                  <c:v>25-04-2026</c:v>
                </c:pt>
                <c:pt idx="47">
                  <c:v>02-05-2026</c:v>
                </c:pt>
                <c:pt idx="48">
                  <c:v>09-05-2026</c:v>
                </c:pt>
                <c:pt idx="49">
                  <c:v>16-05-2026</c:v>
                </c:pt>
                <c:pt idx="50">
                  <c:v>23-05-2026</c:v>
                </c:pt>
                <c:pt idx="51">
                  <c:v>30-05-2026</c:v>
                </c:pt>
                <c:pt idx="52">
                  <c:v>06-06-2026</c:v>
                </c:pt>
                <c:pt idx="53">
                  <c:v>13-06-2026</c:v>
                </c:pt>
                <c:pt idx="54">
                  <c:v>20-06-2026</c:v>
                </c:pt>
                <c:pt idx="55">
                  <c:v>27-06-2026</c:v>
                </c:pt>
                <c:pt idx="56">
                  <c:v>04-07-2026</c:v>
                </c:pt>
                <c:pt idx="57">
                  <c:v>11-07-2026</c:v>
                </c:pt>
                <c:pt idx="58">
                  <c:v>18-07-2026</c:v>
                </c:pt>
                <c:pt idx="59">
                  <c:v>25-07-2026</c:v>
                </c:pt>
                <c:pt idx="60">
                  <c:v>01-08-2026</c:v>
                </c:pt>
                <c:pt idx="61">
                  <c:v>08-08-2026</c:v>
                </c:pt>
                <c:pt idx="62">
                  <c:v>15-08-2026</c:v>
                </c:pt>
                <c:pt idx="63">
                  <c:v>22-08-2026</c:v>
                </c:pt>
                <c:pt idx="64">
                  <c:v>29-08-2026</c:v>
                </c:pt>
                <c:pt idx="65">
                  <c:v>05-09-2026</c:v>
                </c:pt>
                <c:pt idx="66">
                  <c:v>12-09-2026</c:v>
                </c:pt>
                <c:pt idx="67">
                  <c:v>19-09-2026</c:v>
                </c:pt>
                <c:pt idx="68">
                  <c:v>26-09-2026</c:v>
                </c:pt>
                <c:pt idx="69">
                  <c:v>03-10-2026</c:v>
                </c:pt>
                <c:pt idx="70">
                  <c:v>10-10-2026</c:v>
                </c:pt>
                <c:pt idx="71">
                  <c:v>17-10-2026</c:v>
                </c:pt>
                <c:pt idx="72">
                  <c:v>24-10-2026</c:v>
                </c:pt>
                <c:pt idx="73">
                  <c:v>31-10-2026</c:v>
                </c:pt>
                <c:pt idx="74">
                  <c:v>07-11-2026</c:v>
                </c:pt>
                <c:pt idx="75">
                  <c:v>14-11-2026</c:v>
                </c:pt>
                <c:pt idx="76">
                  <c:v>21-11-2026</c:v>
                </c:pt>
                <c:pt idx="77">
                  <c:v>28-11-2026</c:v>
                </c:pt>
                <c:pt idx="78">
                  <c:v>05-12-2026</c:v>
                </c:pt>
                <c:pt idx="79">
                  <c:v>12-12-2026</c:v>
                </c:pt>
                <c:pt idx="80">
                  <c:v>19-12-2026</c:v>
                </c:pt>
                <c:pt idx="81">
                  <c:v>26-12-2026</c:v>
                </c:pt>
                <c:pt idx="82">
                  <c:v>02-01-2027</c:v>
                </c:pt>
                <c:pt idx="83">
                  <c:v>09-01-2027</c:v>
                </c:pt>
                <c:pt idx="84">
                  <c:v>16-01-2027</c:v>
                </c:pt>
                <c:pt idx="85">
                  <c:v>23-01-2027</c:v>
                </c:pt>
                <c:pt idx="86">
                  <c:v>30-01-2027</c:v>
                </c:pt>
                <c:pt idx="87">
                  <c:v>06-02-2027</c:v>
                </c:pt>
                <c:pt idx="88">
                  <c:v>13-02-2027</c:v>
                </c:pt>
                <c:pt idx="89">
                  <c:v>20-02-2027</c:v>
                </c:pt>
                <c:pt idx="90">
                  <c:v>27-02-2027</c:v>
                </c:pt>
                <c:pt idx="91">
                  <c:v>06-03-2027</c:v>
                </c:pt>
                <c:pt idx="92">
                  <c:v>13-03-2027</c:v>
                </c:pt>
                <c:pt idx="93">
                  <c:v>20-03-2027</c:v>
                </c:pt>
                <c:pt idx="94">
                  <c:v>27-03-2027</c:v>
                </c:pt>
                <c:pt idx="95">
                  <c:v>03-04-2027</c:v>
                </c:pt>
                <c:pt idx="96">
                  <c:v>10-04-2027</c:v>
                </c:pt>
                <c:pt idx="97">
                  <c:v>17-04-2027</c:v>
                </c:pt>
                <c:pt idx="98">
                  <c:v>24-04-2027</c:v>
                </c:pt>
                <c:pt idx="99">
                  <c:v>01-05-2027</c:v>
                </c:pt>
                <c:pt idx="100">
                  <c:v>08-05-2027</c:v>
                </c:pt>
                <c:pt idx="101">
                  <c:v>15-05-2027</c:v>
                </c:pt>
                <c:pt idx="102">
                  <c:v>22-05-2027</c:v>
                </c:pt>
                <c:pt idx="103">
                  <c:v>29-05-2027</c:v>
                </c:pt>
              </c:strCache>
            </c:strRef>
          </c:cat>
          <c:val>
            <c:numRef>
              <c:f>pivot_chart!$B$4:$B$107</c:f>
              <c:numCache>
                <c:formatCode>0</c:formatCode>
                <c:ptCount val="104"/>
                <c:pt idx="0">
                  <c:v>802</c:v>
                </c:pt>
                <c:pt idx="1">
                  <c:v>816</c:v>
                </c:pt>
                <c:pt idx="2">
                  <c:v>802</c:v>
                </c:pt>
                <c:pt idx="3">
                  <c:v>819</c:v>
                </c:pt>
                <c:pt idx="4">
                  <c:v>819</c:v>
                </c:pt>
                <c:pt idx="5">
                  <c:v>802</c:v>
                </c:pt>
                <c:pt idx="6">
                  <c:v>815</c:v>
                </c:pt>
                <c:pt idx="7">
                  <c:v>815</c:v>
                </c:pt>
                <c:pt idx="8">
                  <c:v>806</c:v>
                </c:pt>
                <c:pt idx="9">
                  <c:v>813</c:v>
                </c:pt>
                <c:pt idx="10">
                  <c:v>797</c:v>
                </c:pt>
                <c:pt idx="11">
                  <c:v>793</c:v>
                </c:pt>
                <c:pt idx="12">
                  <c:v>783</c:v>
                </c:pt>
                <c:pt idx="13">
                  <c:v>797</c:v>
                </c:pt>
                <c:pt idx="14">
                  <c:v>808</c:v>
                </c:pt>
                <c:pt idx="15">
                  <c:v>808</c:v>
                </c:pt>
                <c:pt idx="16">
                  <c:v>719</c:v>
                </c:pt>
                <c:pt idx="17">
                  <c:v>717</c:v>
                </c:pt>
                <c:pt idx="18">
                  <c:v>715</c:v>
                </c:pt>
                <c:pt idx="19">
                  <c:v>708</c:v>
                </c:pt>
                <c:pt idx="20">
                  <c:v>707</c:v>
                </c:pt>
                <c:pt idx="21">
                  <c:v>715</c:v>
                </c:pt>
                <c:pt idx="22">
                  <c:v>708</c:v>
                </c:pt>
                <c:pt idx="23">
                  <c:v>709</c:v>
                </c:pt>
                <c:pt idx="24">
                  <c:v>703</c:v>
                </c:pt>
                <c:pt idx="25">
                  <c:v>705</c:v>
                </c:pt>
                <c:pt idx="26">
                  <c:v>702</c:v>
                </c:pt>
                <c:pt idx="27">
                  <c:v>683</c:v>
                </c:pt>
                <c:pt idx="28">
                  <c:v>688</c:v>
                </c:pt>
                <c:pt idx="29">
                  <c:v>696</c:v>
                </c:pt>
                <c:pt idx="30">
                  <c:v>695</c:v>
                </c:pt>
                <c:pt idx="31">
                  <c:v>697</c:v>
                </c:pt>
                <c:pt idx="32">
                  <c:v>692</c:v>
                </c:pt>
                <c:pt idx="33">
                  <c:v>681</c:v>
                </c:pt>
                <c:pt idx="34">
                  <c:v>691</c:v>
                </c:pt>
                <c:pt idx="35">
                  <c:v>682</c:v>
                </c:pt>
                <c:pt idx="36">
                  <c:v>755</c:v>
                </c:pt>
                <c:pt idx="37">
                  <c:v>745</c:v>
                </c:pt>
                <c:pt idx="38">
                  <c:v>753</c:v>
                </c:pt>
                <c:pt idx="39">
                  <c:v>743</c:v>
                </c:pt>
                <c:pt idx="40">
                  <c:v>762</c:v>
                </c:pt>
                <c:pt idx="41">
                  <c:v>758</c:v>
                </c:pt>
                <c:pt idx="42">
                  <c:v>756</c:v>
                </c:pt>
                <c:pt idx="43">
                  <c:v>765</c:v>
                </c:pt>
                <c:pt idx="44">
                  <c:v>766</c:v>
                </c:pt>
                <c:pt idx="45">
                  <c:v>760</c:v>
                </c:pt>
                <c:pt idx="46">
                  <c:v>756</c:v>
                </c:pt>
                <c:pt idx="47">
                  <c:v>766</c:v>
                </c:pt>
                <c:pt idx="48">
                  <c:v>752</c:v>
                </c:pt>
                <c:pt idx="49">
                  <c:v>754</c:v>
                </c:pt>
                <c:pt idx="50">
                  <c:v>681</c:v>
                </c:pt>
                <c:pt idx="51">
                  <c:v>697</c:v>
                </c:pt>
                <c:pt idx="52">
                  <c:v>686</c:v>
                </c:pt>
                <c:pt idx="53">
                  <c:v>686</c:v>
                </c:pt>
                <c:pt idx="54">
                  <c:v>699</c:v>
                </c:pt>
                <c:pt idx="55">
                  <c:v>699</c:v>
                </c:pt>
                <c:pt idx="56">
                  <c:v>696</c:v>
                </c:pt>
                <c:pt idx="57">
                  <c:v>688</c:v>
                </c:pt>
                <c:pt idx="58">
                  <c:v>688</c:v>
                </c:pt>
                <c:pt idx="59">
                  <c:v>642</c:v>
                </c:pt>
                <c:pt idx="60">
                  <c:v>641</c:v>
                </c:pt>
                <c:pt idx="61">
                  <c:v>644</c:v>
                </c:pt>
                <c:pt idx="62">
                  <c:v>641</c:v>
                </c:pt>
                <c:pt idx="63">
                  <c:v>652</c:v>
                </c:pt>
                <c:pt idx="64">
                  <c:v>642</c:v>
                </c:pt>
                <c:pt idx="65">
                  <c:v>12</c:v>
                </c:pt>
                <c:pt idx="66">
                  <c:v>14</c:v>
                </c:pt>
                <c:pt idx="67">
                  <c:v>15</c:v>
                </c:pt>
                <c:pt idx="68">
                  <c:v>6</c:v>
                </c:pt>
                <c:pt idx="69">
                  <c:v>1</c:v>
                </c:pt>
                <c:pt idx="70">
                  <c:v>15</c:v>
                </c:pt>
                <c:pt idx="71">
                  <c:v>9</c:v>
                </c:pt>
                <c:pt idx="72">
                  <c:v>2</c:v>
                </c:pt>
                <c:pt idx="73">
                  <c:v>17</c:v>
                </c:pt>
                <c:pt idx="74">
                  <c:v>5</c:v>
                </c:pt>
                <c:pt idx="75">
                  <c:v>9</c:v>
                </c:pt>
                <c:pt idx="76">
                  <c:v>13</c:v>
                </c:pt>
                <c:pt idx="77">
                  <c:v>14</c:v>
                </c:pt>
                <c:pt idx="78">
                  <c:v>6</c:v>
                </c:pt>
                <c:pt idx="79">
                  <c:v>4</c:v>
                </c:pt>
                <c:pt idx="80">
                  <c:v>4</c:v>
                </c:pt>
                <c:pt idx="81">
                  <c:v>686</c:v>
                </c:pt>
                <c:pt idx="82">
                  <c:v>677</c:v>
                </c:pt>
                <c:pt idx="83">
                  <c:v>671</c:v>
                </c:pt>
                <c:pt idx="84">
                  <c:v>685</c:v>
                </c:pt>
                <c:pt idx="85">
                  <c:v>671</c:v>
                </c:pt>
                <c:pt idx="86">
                  <c:v>673</c:v>
                </c:pt>
                <c:pt idx="87">
                  <c:v>679</c:v>
                </c:pt>
                <c:pt idx="88">
                  <c:v>677</c:v>
                </c:pt>
                <c:pt idx="89">
                  <c:v>678</c:v>
                </c:pt>
                <c:pt idx="90">
                  <c:v>686</c:v>
                </c:pt>
                <c:pt idx="91">
                  <c:v>679</c:v>
                </c:pt>
                <c:pt idx="92">
                  <c:v>636</c:v>
                </c:pt>
                <c:pt idx="93">
                  <c:v>643</c:v>
                </c:pt>
                <c:pt idx="94">
                  <c:v>635</c:v>
                </c:pt>
                <c:pt idx="95">
                  <c:v>634</c:v>
                </c:pt>
                <c:pt idx="96">
                  <c:v>635</c:v>
                </c:pt>
                <c:pt idx="97">
                  <c:v>641</c:v>
                </c:pt>
                <c:pt idx="98">
                  <c:v>5</c:v>
                </c:pt>
                <c:pt idx="99">
                  <c:v>9</c:v>
                </c:pt>
                <c:pt idx="100">
                  <c:v>14</c:v>
                </c:pt>
                <c:pt idx="101">
                  <c:v>14</c:v>
                </c:pt>
                <c:pt idx="102">
                  <c:v>13</c:v>
                </c:pt>
                <c:pt idx="10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5-45EC-9280-16A1A040D65D}"/>
            </c:ext>
          </c:extLst>
        </c:ser>
        <c:ser>
          <c:idx val="1"/>
          <c:order val="1"/>
          <c:tx>
            <c:strRef>
              <c:f>pivot_chart!$C$3</c:f>
              <c:strCache>
                <c:ptCount val="1"/>
                <c:pt idx="0">
                  <c:v>Sum of product_level_nonbranded_clicks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pivot_chart!$A$4:$A$107</c:f>
              <c:strCache>
                <c:ptCount val="104"/>
                <c:pt idx="0">
                  <c:v>07-06-2025</c:v>
                </c:pt>
                <c:pt idx="1">
                  <c:v>14-06-2025</c:v>
                </c:pt>
                <c:pt idx="2">
                  <c:v>21-06-2025</c:v>
                </c:pt>
                <c:pt idx="3">
                  <c:v>28-06-2025</c:v>
                </c:pt>
                <c:pt idx="4">
                  <c:v>05-07-2025</c:v>
                </c:pt>
                <c:pt idx="5">
                  <c:v>12-07-2025</c:v>
                </c:pt>
                <c:pt idx="6">
                  <c:v>19-07-2025</c:v>
                </c:pt>
                <c:pt idx="7">
                  <c:v>26-07-2025</c:v>
                </c:pt>
                <c:pt idx="8">
                  <c:v>02-08-2025</c:v>
                </c:pt>
                <c:pt idx="9">
                  <c:v>09-08-2025</c:v>
                </c:pt>
                <c:pt idx="10">
                  <c:v>16-08-2025</c:v>
                </c:pt>
                <c:pt idx="11">
                  <c:v>23-08-2025</c:v>
                </c:pt>
                <c:pt idx="12">
                  <c:v>30-08-2025</c:v>
                </c:pt>
                <c:pt idx="13">
                  <c:v>06-09-2025</c:v>
                </c:pt>
                <c:pt idx="14">
                  <c:v>13-09-2025</c:v>
                </c:pt>
                <c:pt idx="15">
                  <c:v>20-09-2025</c:v>
                </c:pt>
                <c:pt idx="16">
                  <c:v>27-09-2025</c:v>
                </c:pt>
                <c:pt idx="17">
                  <c:v>04-10-2025</c:v>
                </c:pt>
                <c:pt idx="18">
                  <c:v>11-10-2025</c:v>
                </c:pt>
                <c:pt idx="19">
                  <c:v>18-10-2025</c:v>
                </c:pt>
                <c:pt idx="20">
                  <c:v>25-10-2025</c:v>
                </c:pt>
                <c:pt idx="21">
                  <c:v>01-11-2025</c:v>
                </c:pt>
                <c:pt idx="22">
                  <c:v>08-11-2025</c:v>
                </c:pt>
                <c:pt idx="23">
                  <c:v>15-11-2025</c:v>
                </c:pt>
                <c:pt idx="24">
                  <c:v>22-11-2025</c:v>
                </c:pt>
                <c:pt idx="25">
                  <c:v>29-11-2025</c:v>
                </c:pt>
                <c:pt idx="26">
                  <c:v>06-12-2025</c:v>
                </c:pt>
                <c:pt idx="27">
                  <c:v>13-12-2025</c:v>
                </c:pt>
                <c:pt idx="28">
                  <c:v>20-12-2025</c:v>
                </c:pt>
                <c:pt idx="29">
                  <c:v>27-12-2025</c:v>
                </c:pt>
                <c:pt idx="30">
                  <c:v>03-01-2026</c:v>
                </c:pt>
                <c:pt idx="31">
                  <c:v>10-01-2026</c:v>
                </c:pt>
                <c:pt idx="32">
                  <c:v>17-01-2026</c:v>
                </c:pt>
                <c:pt idx="33">
                  <c:v>24-01-2026</c:v>
                </c:pt>
                <c:pt idx="34">
                  <c:v>31-01-2026</c:v>
                </c:pt>
                <c:pt idx="35">
                  <c:v>07-02-2026</c:v>
                </c:pt>
                <c:pt idx="36">
                  <c:v>14-02-2026</c:v>
                </c:pt>
                <c:pt idx="37">
                  <c:v>21-02-2026</c:v>
                </c:pt>
                <c:pt idx="38">
                  <c:v>28-02-2026</c:v>
                </c:pt>
                <c:pt idx="39">
                  <c:v>07-03-2026</c:v>
                </c:pt>
                <c:pt idx="40">
                  <c:v>14-03-2026</c:v>
                </c:pt>
                <c:pt idx="41">
                  <c:v>21-03-2026</c:v>
                </c:pt>
                <c:pt idx="42">
                  <c:v>28-03-2026</c:v>
                </c:pt>
                <c:pt idx="43">
                  <c:v>04-04-2026</c:v>
                </c:pt>
                <c:pt idx="44">
                  <c:v>11-04-2026</c:v>
                </c:pt>
                <c:pt idx="45">
                  <c:v>18-04-2026</c:v>
                </c:pt>
                <c:pt idx="46">
                  <c:v>25-04-2026</c:v>
                </c:pt>
                <c:pt idx="47">
                  <c:v>02-05-2026</c:v>
                </c:pt>
                <c:pt idx="48">
                  <c:v>09-05-2026</c:v>
                </c:pt>
                <c:pt idx="49">
                  <c:v>16-05-2026</c:v>
                </c:pt>
                <c:pt idx="50">
                  <c:v>23-05-2026</c:v>
                </c:pt>
                <c:pt idx="51">
                  <c:v>30-05-2026</c:v>
                </c:pt>
                <c:pt idx="52">
                  <c:v>06-06-2026</c:v>
                </c:pt>
                <c:pt idx="53">
                  <c:v>13-06-2026</c:v>
                </c:pt>
                <c:pt idx="54">
                  <c:v>20-06-2026</c:v>
                </c:pt>
                <c:pt idx="55">
                  <c:v>27-06-2026</c:v>
                </c:pt>
                <c:pt idx="56">
                  <c:v>04-07-2026</c:v>
                </c:pt>
                <c:pt idx="57">
                  <c:v>11-07-2026</c:v>
                </c:pt>
                <c:pt idx="58">
                  <c:v>18-07-2026</c:v>
                </c:pt>
                <c:pt idx="59">
                  <c:v>25-07-2026</c:v>
                </c:pt>
                <c:pt idx="60">
                  <c:v>01-08-2026</c:v>
                </c:pt>
                <c:pt idx="61">
                  <c:v>08-08-2026</c:v>
                </c:pt>
                <c:pt idx="62">
                  <c:v>15-08-2026</c:v>
                </c:pt>
                <c:pt idx="63">
                  <c:v>22-08-2026</c:v>
                </c:pt>
                <c:pt idx="64">
                  <c:v>29-08-2026</c:v>
                </c:pt>
                <c:pt idx="65">
                  <c:v>05-09-2026</c:v>
                </c:pt>
                <c:pt idx="66">
                  <c:v>12-09-2026</c:v>
                </c:pt>
                <c:pt idx="67">
                  <c:v>19-09-2026</c:v>
                </c:pt>
                <c:pt idx="68">
                  <c:v>26-09-2026</c:v>
                </c:pt>
                <c:pt idx="69">
                  <c:v>03-10-2026</c:v>
                </c:pt>
                <c:pt idx="70">
                  <c:v>10-10-2026</c:v>
                </c:pt>
                <c:pt idx="71">
                  <c:v>17-10-2026</c:v>
                </c:pt>
                <c:pt idx="72">
                  <c:v>24-10-2026</c:v>
                </c:pt>
                <c:pt idx="73">
                  <c:v>31-10-2026</c:v>
                </c:pt>
                <c:pt idx="74">
                  <c:v>07-11-2026</c:v>
                </c:pt>
                <c:pt idx="75">
                  <c:v>14-11-2026</c:v>
                </c:pt>
                <c:pt idx="76">
                  <c:v>21-11-2026</c:v>
                </c:pt>
                <c:pt idx="77">
                  <c:v>28-11-2026</c:v>
                </c:pt>
                <c:pt idx="78">
                  <c:v>05-12-2026</c:v>
                </c:pt>
                <c:pt idx="79">
                  <c:v>12-12-2026</c:v>
                </c:pt>
                <c:pt idx="80">
                  <c:v>19-12-2026</c:v>
                </c:pt>
                <c:pt idx="81">
                  <c:v>26-12-2026</c:v>
                </c:pt>
                <c:pt idx="82">
                  <c:v>02-01-2027</c:v>
                </c:pt>
                <c:pt idx="83">
                  <c:v>09-01-2027</c:v>
                </c:pt>
                <c:pt idx="84">
                  <c:v>16-01-2027</c:v>
                </c:pt>
                <c:pt idx="85">
                  <c:v>23-01-2027</c:v>
                </c:pt>
                <c:pt idx="86">
                  <c:v>30-01-2027</c:v>
                </c:pt>
                <c:pt idx="87">
                  <c:v>06-02-2027</c:v>
                </c:pt>
                <c:pt idx="88">
                  <c:v>13-02-2027</c:v>
                </c:pt>
                <c:pt idx="89">
                  <c:v>20-02-2027</c:v>
                </c:pt>
                <c:pt idx="90">
                  <c:v>27-02-2027</c:v>
                </c:pt>
                <c:pt idx="91">
                  <c:v>06-03-2027</c:v>
                </c:pt>
                <c:pt idx="92">
                  <c:v>13-03-2027</c:v>
                </c:pt>
                <c:pt idx="93">
                  <c:v>20-03-2027</c:v>
                </c:pt>
                <c:pt idx="94">
                  <c:v>27-03-2027</c:v>
                </c:pt>
                <c:pt idx="95">
                  <c:v>03-04-2027</c:v>
                </c:pt>
                <c:pt idx="96">
                  <c:v>10-04-2027</c:v>
                </c:pt>
                <c:pt idx="97">
                  <c:v>17-04-2027</c:v>
                </c:pt>
                <c:pt idx="98">
                  <c:v>24-04-2027</c:v>
                </c:pt>
                <c:pt idx="99">
                  <c:v>01-05-2027</c:v>
                </c:pt>
                <c:pt idx="100">
                  <c:v>08-05-2027</c:v>
                </c:pt>
                <c:pt idx="101">
                  <c:v>15-05-2027</c:v>
                </c:pt>
                <c:pt idx="102">
                  <c:v>22-05-2027</c:v>
                </c:pt>
                <c:pt idx="103">
                  <c:v>29-05-2027</c:v>
                </c:pt>
              </c:strCache>
            </c:strRef>
          </c:cat>
          <c:val>
            <c:numRef>
              <c:f>pivot_chart!$C$4:$C$107</c:f>
              <c:numCache>
                <c:formatCode>General</c:formatCode>
                <c:ptCount val="104"/>
                <c:pt idx="0">
                  <c:v>465</c:v>
                </c:pt>
                <c:pt idx="1">
                  <c:v>467</c:v>
                </c:pt>
                <c:pt idx="2">
                  <c:v>463</c:v>
                </c:pt>
                <c:pt idx="3">
                  <c:v>469</c:v>
                </c:pt>
                <c:pt idx="4">
                  <c:v>469</c:v>
                </c:pt>
                <c:pt idx="5">
                  <c:v>455</c:v>
                </c:pt>
                <c:pt idx="6">
                  <c:v>459</c:v>
                </c:pt>
                <c:pt idx="7">
                  <c:v>468</c:v>
                </c:pt>
                <c:pt idx="8">
                  <c:v>405</c:v>
                </c:pt>
                <c:pt idx="9">
                  <c:v>383</c:v>
                </c:pt>
                <c:pt idx="10">
                  <c:v>375</c:v>
                </c:pt>
                <c:pt idx="11">
                  <c:v>381</c:v>
                </c:pt>
                <c:pt idx="12">
                  <c:v>373</c:v>
                </c:pt>
                <c:pt idx="13">
                  <c:v>376</c:v>
                </c:pt>
                <c:pt idx="14">
                  <c:v>382</c:v>
                </c:pt>
                <c:pt idx="15">
                  <c:v>385</c:v>
                </c:pt>
                <c:pt idx="16">
                  <c:v>379</c:v>
                </c:pt>
                <c:pt idx="17">
                  <c:v>389</c:v>
                </c:pt>
                <c:pt idx="18">
                  <c:v>373</c:v>
                </c:pt>
                <c:pt idx="19">
                  <c:v>376</c:v>
                </c:pt>
                <c:pt idx="20">
                  <c:v>366</c:v>
                </c:pt>
                <c:pt idx="21">
                  <c:v>364</c:v>
                </c:pt>
                <c:pt idx="22">
                  <c:v>372</c:v>
                </c:pt>
                <c:pt idx="23">
                  <c:v>368</c:v>
                </c:pt>
                <c:pt idx="24">
                  <c:v>371</c:v>
                </c:pt>
                <c:pt idx="25">
                  <c:v>366</c:v>
                </c:pt>
                <c:pt idx="26">
                  <c:v>338</c:v>
                </c:pt>
                <c:pt idx="27">
                  <c:v>335</c:v>
                </c:pt>
                <c:pt idx="28">
                  <c:v>325</c:v>
                </c:pt>
                <c:pt idx="29">
                  <c:v>330</c:v>
                </c:pt>
                <c:pt idx="30">
                  <c:v>334</c:v>
                </c:pt>
                <c:pt idx="31">
                  <c:v>338</c:v>
                </c:pt>
                <c:pt idx="32">
                  <c:v>337</c:v>
                </c:pt>
                <c:pt idx="33">
                  <c:v>336</c:v>
                </c:pt>
                <c:pt idx="34">
                  <c:v>323</c:v>
                </c:pt>
                <c:pt idx="35">
                  <c:v>334</c:v>
                </c:pt>
                <c:pt idx="36">
                  <c:v>323</c:v>
                </c:pt>
                <c:pt idx="37">
                  <c:v>326</c:v>
                </c:pt>
                <c:pt idx="38">
                  <c:v>336</c:v>
                </c:pt>
                <c:pt idx="39">
                  <c:v>323</c:v>
                </c:pt>
                <c:pt idx="40">
                  <c:v>361</c:v>
                </c:pt>
                <c:pt idx="41">
                  <c:v>409</c:v>
                </c:pt>
                <c:pt idx="42">
                  <c:v>402</c:v>
                </c:pt>
                <c:pt idx="43">
                  <c:v>398</c:v>
                </c:pt>
                <c:pt idx="44">
                  <c:v>404</c:v>
                </c:pt>
                <c:pt idx="45">
                  <c:v>406</c:v>
                </c:pt>
                <c:pt idx="46">
                  <c:v>402</c:v>
                </c:pt>
                <c:pt idx="47">
                  <c:v>399</c:v>
                </c:pt>
                <c:pt idx="48">
                  <c:v>406</c:v>
                </c:pt>
                <c:pt idx="49">
                  <c:v>409</c:v>
                </c:pt>
                <c:pt idx="50">
                  <c:v>391</c:v>
                </c:pt>
                <c:pt idx="51">
                  <c:v>398</c:v>
                </c:pt>
                <c:pt idx="52">
                  <c:v>402</c:v>
                </c:pt>
                <c:pt idx="53">
                  <c:v>408</c:v>
                </c:pt>
                <c:pt idx="54">
                  <c:v>406</c:v>
                </c:pt>
                <c:pt idx="55">
                  <c:v>15</c:v>
                </c:pt>
                <c:pt idx="56">
                  <c:v>11</c:v>
                </c:pt>
                <c:pt idx="57">
                  <c:v>12</c:v>
                </c:pt>
                <c:pt idx="58">
                  <c:v>4</c:v>
                </c:pt>
                <c:pt idx="59">
                  <c:v>15</c:v>
                </c:pt>
                <c:pt idx="60">
                  <c:v>7</c:v>
                </c:pt>
                <c:pt idx="61">
                  <c:v>1</c:v>
                </c:pt>
                <c:pt idx="62">
                  <c:v>16</c:v>
                </c:pt>
                <c:pt idx="63">
                  <c:v>10</c:v>
                </c:pt>
                <c:pt idx="64">
                  <c:v>493</c:v>
                </c:pt>
                <c:pt idx="65">
                  <c:v>494</c:v>
                </c:pt>
                <c:pt idx="66">
                  <c:v>499</c:v>
                </c:pt>
                <c:pt idx="67">
                  <c:v>496</c:v>
                </c:pt>
                <c:pt idx="68">
                  <c:v>494</c:v>
                </c:pt>
                <c:pt idx="69">
                  <c:v>502</c:v>
                </c:pt>
                <c:pt idx="70">
                  <c:v>507</c:v>
                </c:pt>
                <c:pt idx="71">
                  <c:v>504</c:v>
                </c:pt>
                <c:pt idx="72">
                  <c:v>509</c:v>
                </c:pt>
                <c:pt idx="73">
                  <c:v>503</c:v>
                </c:pt>
                <c:pt idx="74">
                  <c:v>493</c:v>
                </c:pt>
                <c:pt idx="75">
                  <c:v>499</c:v>
                </c:pt>
                <c:pt idx="76">
                  <c:v>496</c:v>
                </c:pt>
                <c:pt idx="77">
                  <c:v>499</c:v>
                </c:pt>
                <c:pt idx="78">
                  <c:v>401</c:v>
                </c:pt>
                <c:pt idx="79">
                  <c:v>404</c:v>
                </c:pt>
                <c:pt idx="80">
                  <c:v>412</c:v>
                </c:pt>
                <c:pt idx="81">
                  <c:v>3</c:v>
                </c:pt>
                <c:pt idx="82">
                  <c:v>6</c:v>
                </c:pt>
                <c:pt idx="83">
                  <c:v>3</c:v>
                </c:pt>
                <c:pt idx="84">
                  <c:v>1</c:v>
                </c:pt>
                <c:pt idx="85">
                  <c:v>3</c:v>
                </c:pt>
                <c:pt idx="86">
                  <c:v>17</c:v>
                </c:pt>
                <c:pt idx="87">
                  <c:v>10</c:v>
                </c:pt>
                <c:pt idx="88">
                  <c:v>10</c:v>
                </c:pt>
                <c:pt idx="89">
                  <c:v>9</c:v>
                </c:pt>
                <c:pt idx="90">
                  <c:v>6</c:v>
                </c:pt>
                <c:pt idx="91">
                  <c:v>8</c:v>
                </c:pt>
                <c:pt idx="92">
                  <c:v>10</c:v>
                </c:pt>
                <c:pt idx="93">
                  <c:v>4</c:v>
                </c:pt>
                <c:pt idx="94">
                  <c:v>19</c:v>
                </c:pt>
                <c:pt idx="95">
                  <c:v>2</c:v>
                </c:pt>
                <c:pt idx="96">
                  <c:v>356</c:v>
                </c:pt>
                <c:pt idx="97">
                  <c:v>359</c:v>
                </c:pt>
                <c:pt idx="98">
                  <c:v>353</c:v>
                </c:pt>
                <c:pt idx="99">
                  <c:v>353</c:v>
                </c:pt>
                <c:pt idx="100">
                  <c:v>323</c:v>
                </c:pt>
                <c:pt idx="101">
                  <c:v>327</c:v>
                </c:pt>
                <c:pt idx="102">
                  <c:v>324</c:v>
                </c:pt>
                <c:pt idx="103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5-45EC-9280-16A1A040D65D}"/>
            </c:ext>
          </c:extLst>
        </c:ser>
        <c:ser>
          <c:idx val="2"/>
          <c:order val="2"/>
          <c:tx>
            <c:strRef>
              <c:f>pivot_chart!$D$3</c:f>
              <c:strCache>
                <c:ptCount val="1"/>
                <c:pt idx="0">
                  <c:v>Sum of brand_level_branded_clicks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pivot_chart!$A$4:$A$107</c:f>
              <c:strCache>
                <c:ptCount val="104"/>
                <c:pt idx="0">
                  <c:v>07-06-2025</c:v>
                </c:pt>
                <c:pt idx="1">
                  <c:v>14-06-2025</c:v>
                </c:pt>
                <c:pt idx="2">
                  <c:v>21-06-2025</c:v>
                </c:pt>
                <c:pt idx="3">
                  <c:v>28-06-2025</c:v>
                </c:pt>
                <c:pt idx="4">
                  <c:v>05-07-2025</c:v>
                </c:pt>
                <c:pt idx="5">
                  <c:v>12-07-2025</c:v>
                </c:pt>
                <c:pt idx="6">
                  <c:v>19-07-2025</c:v>
                </c:pt>
                <c:pt idx="7">
                  <c:v>26-07-2025</c:v>
                </c:pt>
                <c:pt idx="8">
                  <c:v>02-08-2025</c:v>
                </c:pt>
                <c:pt idx="9">
                  <c:v>09-08-2025</c:v>
                </c:pt>
                <c:pt idx="10">
                  <c:v>16-08-2025</c:v>
                </c:pt>
                <c:pt idx="11">
                  <c:v>23-08-2025</c:v>
                </c:pt>
                <c:pt idx="12">
                  <c:v>30-08-2025</c:v>
                </c:pt>
                <c:pt idx="13">
                  <c:v>06-09-2025</c:v>
                </c:pt>
                <c:pt idx="14">
                  <c:v>13-09-2025</c:v>
                </c:pt>
                <c:pt idx="15">
                  <c:v>20-09-2025</c:v>
                </c:pt>
                <c:pt idx="16">
                  <c:v>27-09-2025</c:v>
                </c:pt>
                <c:pt idx="17">
                  <c:v>04-10-2025</c:v>
                </c:pt>
                <c:pt idx="18">
                  <c:v>11-10-2025</c:v>
                </c:pt>
                <c:pt idx="19">
                  <c:v>18-10-2025</c:v>
                </c:pt>
                <c:pt idx="20">
                  <c:v>25-10-2025</c:v>
                </c:pt>
                <c:pt idx="21">
                  <c:v>01-11-2025</c:v>
                </c:pt>
                <c:pt idx="22">
                  <c:v>08-11-2025</c:v>
                </c:pt>
                <c:pt idx="23">
                  <c:v>15-11-2025</c:v>
                </c:pt>
                <c:pt idx="24">
                  <c:v>22-11-2025</c:v>
                </c:pt>
                <c:pt idx="25">
                  <c:v>29-11-2025</c:v>
                </c:pt>
                <c:pt idx="26">
                  <c:v>06-12-2025</c:v>
                </c:pt>
                <c:pt idx="27">
                  <c:v>13-12-2025</c:v>
                </c:pt>
                <c:pt idx="28">
                  <c:v>20-12-2025</c:v>
                </c:pt>
                <c:pt idx="29">
                  <c:v>27-12-2025</c:v>
                </c:pt>
                <c:pt idx="30">
                  <c:v>03-01-2026</c:v>
                </c:pt>
                <c:pt idx="31">
                  <c:v>10-01-2026</c:v>
                </c:pt>
                <c:pt idx="32">
                  <c:v>17-01-2026</c:v>
                </c:pt>
                <c:pt idx="33">
                  <c:v>24-01-2026</c:v>
                </c:pt>
                <c:pt idx="34">
                  <c:v>31-01-2026</c:v>
                </c:pt>
                <c:pt idx="35">
                  <c:v>07-02-2026</c:v>
                </c:pt>
                <c:pt idx="36">
                  <c:v>14-02-2026</c:v>
                </c:pt>
                <c:pt idx="37">
                  <c:v>21-02-2026</c:v>
                </c:pt>
                <c:pt idx="38">
                  <c:v>28-02-2026</c:v>
                </c:pt>
                <c:pt idx="39">
                  <c:v>07-03-2026</c:v>
                </c:pt>
                <c:pt idx="40">
                  <c:v>14-03-2026</c:v>
                </c:pt>
                <c:pt idx="41">
                  <c:v>21-03-2026</c:v>
                </c:pt>
                <c:pt idx="42">
                  <c:v>28-03-2026</c:v>
                </c:pt>
                <c:pt idx="43">
                  <c:v>04-04-2026</c:v>
                </c:pt>
                <c:pt idx="44">
                  <c:v>11-04-2026</c:v>
                </c:pt>
                <c:pt idx="45">
                  <c:v>18-04-2026</c:v>
                </c:pt>
                <c:pt idx="46">
                  <c:v>25-04-2026</c:v>
                </c:pt>
                <c:pt idx="47">
                  <c:v>02-05-2026</c:v>
                </c:pt>
                <c:pt idx="48">
                  <c:v>09-05-2026</c:v>
                </c:pt>
                <c:pt idx="49">
                  <c:v>16-05-2026</c:v>
                </c:pt>
                <c:pt idx="50">
                  <c:v>23-05-2026</c:v>
                </c:pt>
                <c:pt idx="51">
                  <c:v>30-05-2026</c:v>
                </c:pt>
                <c:pt idx="52">
                  <c:v>06-06-2026</c:v>
                </c:pt>
                <c:pt idx="53">
                  <c:v>13-06-2026</c:v>
                </c:pt>
                <c:pt idx="54">
                  <c:v>20-06-2026</c:v>
                </c:pt>
                <c:pt idx="55">
                  <c:v>27-06-2026</c:v>
                </c:pt>
                <c:pt idx="56">
                  <c:v>04-07-2026</c:v>
                </c:pt>
                <c:pt idx="57">
                  <c:v>11-07-2026</c:v>
                </c:pt>
                <c:pt idx="58">
                  <c:v>18-07-2026</c:v>
                </c:pt>
                <c:pt idx="59">
                  <c:v>25-07-2026</c:v>
                </c:pt>
                <c:pt idx="60">
                  <c:v>01-08-2026</c:v>
                </c:pt>
                <c:pt idx="61">
                  <c:v>08-08-2026</c:v>
                </c:pt>
                <c:pt idx="62">
                  <c:v>15-08-2026</c:v>
                </c:pt>
                <c:pt idx="63">
                  <c:v>22-08-2026</c:v>
                </c:pt>
                <c:pt idx="64">
                  <c:v>29-08-2026</c:v>
                </c:pt>
                <c:pt idx="65">
                  <c:v>05-09-2026</c:v>
                </c:pt>
                <c:pt idx="66">
                  <c:v>12-09-2026</c:v>
                </c:pt>
                <c:pt idx="67">
                  <c:v>19-09-2026</c:v>
                </c:pt>
                <c:pt idx="68">
                  <c:v>26-09-2026</c:v>
                </c:pt>
                <c:pt idx="69">
                  <c:v>03-10-2026</c:v>
                </c:pt>
                <c:pt idx="70">
                  <c:v>10-10-2026</c:v>
                </c:pt>
                <c:pt idx="71">
                  <c:v>17-10-2026</c:v>
                </c:pt>
                <c:pt idx="72">
                  <c:v>24-10-2026</c:v>
                </c:pt>
                <c:pt idx="73">
                  <c:v>31-10-2026</c:v>
                </c:pt>
                <c:pt idx="74">
                  <c:v>07-11-2026</c:v>
                </c:pt>
                <c:pt idx="75">
                  <c:v>14-11-2026</c:v>
                </c:pt>
                <c:pt idx="76">
                  <c:v>21-11-2026</c:v>
                </c:pt>
                <c:pt idx="77">
                  <c:v>28-11-2026</c:v>
                </c:pt>
                <c:pt idx="78">
                  <c:v>05-12-2026</c:v>
                </c:pt>
                <c:pt idx="79">
                  <c:v>12-12-2026</c:v>
                </c:pt>
                <c:pt idx="80">
                  <c:v>19-12-2026</c:v>
                </c:pt>
                <c:pt idx="81">
                  <c:v>26-12-2026</c:v>
                </c:pt>
                <c:pt idx="82">
                  <c:v>02-01-2027</c:v>
                </c:pt>
                <c:pt idx="83">
                  <c:v>09-01-2027</c:v>
                </c:pt>
                <c:pt idx="84">
                  <c:v>16-01-2027</c:v>
                </c:pt>
                <c:pt idx="85">
                  <c:v>23-01-2027</c:v>
                </c:pt>
                <c:pt idx="86">
                  <c:v>30-01-2027</c:v>
                </c:pt>
                <c:pt idx="87">
                  <c:v>06-02-2027</c:v>
                </c:pt>
                <c:pt idx="88">
                  <c:v>13-02-2027</c:v>
                </c:pt>
                <c:pt idx="89">
                  <c:v>20-02-2027</c:v>
                </c:pt>
                <c:pt idx="90">
                  <c:v>27-02-2027</c:v>
                </c:pt>
                <c:pt idx="91">
                  <c:v>06-03-2027</c:v>
                </c:pt>
                <c:pt idx="92">
                  <c:v>13-03-2027</c:v>
                </c:pt>
                <c:pt idx="93">
                  <c:v>20-03-2027</c:v>
                </c:pt>
                <c:pt idx="94">
                  <c:v>27-03-2027</c:v>
                </c:pt>
                <c:pt idx="95">
                  <c:v>03-04-2027</c:v>
                </c:pt>
                <c:pt idx="96">
                  <c:v>10-04-2027</c:v>
                </c:pt>
                <c:pt idx="97">
                  <c:v>17-04-2027</c:v>
                </c:pt>
                <c:pt idx="98">
                  <c:v>24-04-2027</c:v>
                </c:pt>
                <c:pt idx="99">
                  <c:v>01-05-2027</c:v>
                </c:pt>
                <c:pt idx="100">
                  <c:v>08-05-2027</c:v>
                </c:pt>
                <c:pt idx="101">
                  <c:v>15-05-2027</c:v>
                </c:pt>
                <c:pt idx="102">
                  <c:v>22-05-2027</c:v>
                </c:pt>
                <c:pt idx="103">
                  <c:v>29-05-2027</c:v>
                </c:pt>
              </c:strCache>
            </c:strRef>
          </c:cat>
          <c:val>
            <c:numRef>
              <c:f>pivot_chart!$D$4:$D$107</c:f>
              <c:numCache>
                <c:formatCode>General</c:formatCode>
                <c:ptCount val="104"/>
                <c:pt idx="0">
                  <c:v>317</c:v>
                </c:pt>
                <c:pt idx="1">
                  <c:v>303</c:v>
                </c:pt>
                <c:pt idx="2">
                  <c:v>315</c:v>
                </c:pt>
                <c:pt idx="3">
                  <c:v>304</c:v>
                </c:pt>
                <c:pt idx="4">
                  <c:v>312</c:v>
                </c:pt>
                <c:pt idx="5">
                  <c:v>306</c:v>
                </c:pt>
                <c:pt idx="6">
                  <c:v>369</c:v>
                </c:pt>
                <c:pt idx="7">
                  <c:v>389</c:v>
                </c:pt>
                <c:pt idx="8">
                  <c:v>385</c:v>
                </c:pt>
                <c:pt idx="9">
                  <c:v>399</c:v>
                </c:pt>
                <c:pt idx="10">
                  <c:v>417</c:v>
                </c:pt>
                <c:pt idx="11">
                  <c:v>415</c:v>
                </c:pt>
                <c:pt idx="12">
                  <c:v>428</c:v>
                </c:pt>
                <c:pt idx="13">
                  <c:v>446</c:v>
                </c:pt>
                <c:pt idx="14">
                  <c:v>441</c:v>
                </c:pt>
                <c:pt idx="15">
                  <c:v>464</c:v>
                </c:pt>
                <c:pt idx="16">
                  <c:v>479</c:v>
                </c:pt>
                <c:pt idx="17">
                  <c:v>489</c:v>
                </c:pt>
                <c:pt idx="18">
                  <c:v>499</c:v>
                </c:pt>
                <c:pt idx="19">
                  <c:v>505</c:v>
                </c:pt>
                <c:pt idx="20">
                  <c:v>341</c:v>
                </c:pt>
                <c:pt idx="21">
                  <c:v>356</c:v>
                </c:pt>
                <c:pt idx="22">
                  <c:v>373</c:v>
                </c:pt>
                <c:pt idx="23">
                  <c:v>373</c:v>
                </c:pt>
                <c:pt idx="24">
                  <c:v>434</c:v>
                </c:pt>
                <c:pt idx="25">
                  <c:v>442</c:v>
                </c:pt>
                <c:pt idx="26">
                  <c:v>467</c:v>
                </c:pt>
                <c:pt idx="27">
                  <c:v>466</c:v>
                </c:pt>
                <c:pt idx="28">
                  <c:v>487</c:v>
                </c:pt>
                <c:pt idx="29">
                  <c:v>488</c:v>
                </c:pt>
                <c:pt idx="30">
                  <c:v>359</c:v>
                </c:pt>
                <c:pt idx="31">
                  <c:v>302</c:v>
                </c:pt>
                <c:pt idx="32">
                  <c:v>276</c:v>
                </c:pt>
                <c:pt idx="33">
                  <c:v>252</c:v>
                </c:pt>
                <c:pt idx="34">
                  <c:v>226</c:v>
                </c:pt>
                <c:pt idx="35">
                  <c:v>223</c:v>
                </c:pt>
                <c:pt idx="36">
                  <c:v>4</c:v>
                </c:pt>
                <c:pt idx="37">
                  <c:v>4</c:v>
                </c:pt>
                <c:pt idx="38">
                  <c:v>16</c:v>
                </c:pt>
                <c:pt idx="39">
                  <c:v>2</c:v>
                </c:pt>
                <c:pt idx="40">
                  <c:v>7</c:v>
                </c:pt>
                <c:pt idx="41">
                  <c:v>299</c:v>
                </c:pt>
                <c:pt idx="42">
                  <c:v>292</c:v>
                </c:pt>
                <c:pt idx="43">
                  <c:v>297</c:v>
                </c:pt>
                <c:pt idx="44">
                  <c:v>282</c:v>
                </c:pt>
                <c:pt idx="45">
                  <c:v>293</c:v>
                </c:pt>
                <c:pt idx="46">
                  <c:v>283</c:v>
                </c:pt>
                <c:pt idx="47">
                  <c:v>295</c:v>
                </c:pt>
                <c:pt idx="48">
                  <c:v>289</c:v>
                </c:pt>
                <c:pt idx="49">
                  <c:v>286</c:v>
                </c:pt>
                <c:pt idx="50">
                  <c:v>297</c:v>
                </c:pt>
                <c:pt idx="51">
                  <c:v>297</c:v>
                </c:pt>
                <c:pt idx="52">
                  <c:v>12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12</c:v>
                </c:pt>
                <c:pt idx="57">
                  <c:v>18</c:v>
                </c:pt>
                <c:pt idx="58">
                  <c:v>395</c:v>
                </c:pt>
                <c:pt idx="59">
                  <c:v>395</c:v>
                </c:pt>
                <c:pt idx="60">
                  <c:v>406</c:v>
                </c:pt>
                <c:pt idx="61">
                  <c:v>412</c:v>
                </c:pt>
                <c:pt idx="62">
                  <c:v>402</c:v>
                </c:pt>
                <c:pt idx="63">
                  <c:v>412</c:v>
                </c:pt>
                <c:pt idx="64">
                  <c:v>414</c:v>
                </c:pt>
                <c:pt idx="65">
                  <c:v>392</c:v>
                </c:pt>
                <c:pt idx="66">
                  <c:v>385</c:v>
                </c:pt>
                <c:pt idx="67">
                  <c:v>399</c:v>
                </c:pt>
                <c:pt idx="68">
                  <c:v>396</c:v>
                </c:pt>
                <c:pt idx="69">
                  <c:v>416</c:v>
                </c:pt>
                <c:pt idx="70">
                  <c:v>424</c:v>
                </c:pt>
                <c:pt idx="71">
                  <c:v>431</c:v>
                </c:pt>
                <c:pt idx="72">
                  <c:v>432</c:v>
                </c:pt>
                <c:pt idx="73">
                  <c:v>457</c:v>
                </c:pt>
                <c:pt idx="74">
                  <c:v>472</c:v>
                </c:pt>
                <c:pt idx="75">
                  <c:v>472</c:v>
                </c:pt>
                <c:pt idx="76">
                  <c:v>485</c:v>
                </c:pt>
                <c:pt idx="77">
                  <c:v>493</c:v>
                </c:pt>
                <c:pt idx="78">
                  <c:v>513</c:v>
                </c:pt>
                <c:pt idx="79">
                  <c:v>529</c:v>
                </c:pt>
                <c:pt idx="80">
                  <c:v>524</c:v>
                </c:pt>
                <c:pt idx="81">
                  <c:v>543</c:v>
                </c:pt>
                <c:pt idx="82">
                  <c:v>559</c:v>
                </c:pt>
                <c:pt idx="83">
                  <c:v>605</c:v>
                </c:pt>
                <c:pt idx="84">
                  <c:v>613</c:v>
                </c:pt>
                <c:pt idx="85">
                  <c:v>602</c:v>
                </c:pt>
                <c:pt idx="86">
                  <c:v>617</c:v>
                </c:pt>
                <c:pt idx="87">
                  <c:v>601</c:v>
                </c:pt>
                <c:pt idx="88">
                  <c:v>605</c:v>
                </c:pt>
                <c:pt idx="89">
                  <c:v>2</c:v>
                </c:pt>
                <c:pt idx="90">
                  <c:v>6</c:v>
                </c:pt>
                <c:pt idx="91">
                  <c:v>15</c:v>
                </c:pt>
                <c:pt idx="92">
                  <c:v>1</c:v>
                </c:pt>
                <c:pt idx="93">
                  <c:v>5</c:v>
                </c:pt>
                <c:pt idx="94">
                  <c:v>7</c:v>
                </c:pt>
                <c:pt idx="95">
                  <c:v>2</c:v>
                </c:pt>
                <c:pt idx="96">
                  <c:v>7</c:v>
                </c:pt>
                <c:pt idx="97">
                  <c:v>14</c:v>
                </c:pt>
                <c:pt idx="98">
                  <c:v>19</c:v>
                </c:pt>
                <c:pt idx="99">
                  <c:v>17</c:v>
                </c:pt>
                <c:pt idx="100">
                  <c:v>18</c:v>
                </c:pt>
                <c:pt idx="101">
                  <c:v>13</c:v>
                </c:pt>
                <c:pt idx="102">
                  <c:v>6</c:v>
                </c:pt>
                <c:pt idx="10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5-45EC-9280-16A1A040D65D}"/>
            </c:ext>
          </c:extLst>
        </c:ser>
        <c:ser>
          <c:idx val="3"/>
          <c:order val="3"/>
          <c:tx>
            <c:strRef>
              <c:f>pivot_chart!$E$3</c:f>
              <c:strCache>
                <c:ptCount val="1"/>
                <c:pt idx="0">
                  <c:v>Sum of brand_level_nonbranded_clicks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pivot_chart!$A$4:$A$107</c:f>
              <c:strCache>
                <c:ptCount val="104"/>
                <c:pt idx="0">
                  <c:v>07-06-2025</c:v>
                </c:pt>
                <c:pt idx="1">
                  <c:v>14-06-2025</c:v>
                </c:pt>
                <c:pt idx="2">
                  <c:v>21-06-2025</c:v>
                </c:pt>
                <c:pt idx="3">
                  <c:v>28-06-2025</c:v>
                </c:pt>
                <c:pt idx="4">
                  <c:v>05-07-2025</c:v>
                </c:pt>
                <c:pt idx="5">
                  <c:v>12-07-2025</c:v>
                </c:pt>
                <c:pt idx="6">
                  <c:v>19-07-2025</c:v>
                </c:pt>
                <c:pt idx="7">
                  <c:v>26-07-2025</c:v>
                </c:pt>
                <c:pt idx="8">
                  <c:v>02-08-2025</c:v>
                </c:pt>
                <c:pt idx="9">
                  <c:v>09-08-2025</c:v>
                </c:pt>
                <c:pt idx="10">
                  <c:v>16-08-2025</c:v>
                </c:pt>
                <c:pt idx="11">
                  <c:v>23-08-2025</c:v>
                </c:pt>
                <c:pt idx="12">
                  <c:v>30-08-2025</c:v>
                </c:pt>
                <c:pt idx="13">
                  <c:v>06-09-2025</c:v>
                </c:pt>
                <c:pt idx="14">
                  <c:v>13-09-2025</c:v>
                </c:pt>
                <c:pt idx="15">
                  <c:v>20-09-2025</c:v>
                </c:pt>
                <c:pt idx="16">
                  <c:v>27-09-2025</c:v>
                </c:pt>
                <c:pt idx="17">
                  <c:v>04-10-2025</c:v>
                </c:pt>
                <c:pt idx="18">
                  <c:v>11-10-2025</c:v>
                </c:pt>
                <c:pt idx="19">
                  <c:v>18-10-2025</c:v>
                </c:pt>
                <c:pt idx="20">
                  <c:v>25-10-2025</c:v>
                </c:pt>
                <c:pt idx="21">
                  <c:v>01-11-2025</c:v>
                </c:pt>
                <c:pt idx="22">
                  <c:v>08-11-2025</c:v>
                </c:pt>
                <c:pt idx="23">
                  <c:v>15-11-2025</c:v>
                </c:pt>
                <c:pt idx="24">
                  <c:v>22-11-2025</c:v>
                </c:pt>
                <c:pt idx="25">
                  <c:v>29-11-2025</c:v>
                </c:pt>
                <c:pt idx="26">
                  <c:v>06-12-2025</c:v>
                </c:pt>
                <c:pt idx="27">
                  <c:v>13-12-2025</c:v>
                </c:pt>
                <c:pt idx="28">
                  <c:v>20-12-2025</c:v>
                </c:pt>
                <c:pt idx="29">
                  <c:v>27-12-2025</c:v>
                </c:pt>
                <c:pt idx="30">
                  <c:v>03-01-2026</c:v>
                </c:pt>
                <c:pt idx="31">
                  <c:v>10-01-2026</c:v>
                </c:pt>
                <c:pt idx="32">
                  <c:v>17-01-2026</c:v>
                </c:pt>
                <c:pt idx="33">
                  <c:v>24-01-2026</c:v>
                </c:pt>
                <c:pt idx="34">
                  <c:v>31-01-2026</c:v>
                </c:pt>
                <c:pt idx="35">
                  <c:v>07-02-2026</c:v>
                </c:pt>
                <c:pt idx="36">
                  <c:v>14-02-2026</c:v>
                </c:pt>
                <c:pt idx="37">
                  <c:v>21-02-2026</c:v>
                </c:pt>
                <c:pt idx="38">
                  <c:v>28-02-2026</c:v>
                </c:pt>
                <c:pt idx="39">
                  <c:v>07-03-2026</c:v>
                </c:pt>
                <c:pt idx="40">
                  <c:v>14-03-2026</c:v>
                </c:pt>
                <c:pt idx="41">
                  <c:v>21-03-2026</c:v>
                </c:pt>
                <c:pt idx="42">
                  <c:v>28-03-2026</c:v>
                </c:pt>
                <c:pt idx="43">
                  <c:v>04-04-2026</c:v>
                </c:pt>
                <c:pt idx="44">
                  <c:v>11-04-2026</c:v>
                </c:pt>
                <c:pt idx="45">
                  <c:v>18-04-2026</c:v>
                </c:pt>
                <c:pt idx="46">
                  <c:v>25-04-2026</c:v>
                </c:pt>
                <c:pt idx="47">
                  <c:v>02-05-2026</c:v>
                </c:pt>
                <c:pt idx="48">
                  <c:v>09-05-2026</c:v>
                </c:pt>
                <c:pt idx="49">
                  <c:v>16-05-2026</c:v>
                </c:pt>
                <c:pt idx="50">
                  <c:v>23-05-2026</c:v>
                </c:pt>
                <c:pt idx="51">
                  <c:v>30-05-2026</c:v>
                </c:pt>
                <c:pt idx="52">
                  <c:v>06-06-2026</c:v>
                </c:pt>
                <c:pt idx="53">
                  <c:v>13-06-2026</c:v>
                </c:pt>
                <c:pt idx="54">
                  <c:v>20-06-2026</c:v>
                </c:pt>
                <c:pt idx="55">
                  <c:v>27-06-2026</c:v>
                </c:pt>
                <c:pt idx="56">
                  <c:v>04-07-2026</c:v>
                </c:pt>
                <c:pt idx="57">
                  <c:v>11-07-2026</c:v>
                </c:pt>
                <c:pt idx="58">
                  <c:v>18-07-2026</c:v>
                </c:pt>
                <c:pt idx="59">
                  <c:v>25-07-2026</c:v>
                </c:pt>
                <c:pt idx="60">
                  <c:v>01-08-2026</c:v>
                </c:pt>
                <c:pt idx="61">
                  <c:v>08-08-2026</c:v>
                </c:pt>
                <c:pt idx="62">
                  <c:v>15-08-2026</c:v>
                </c:pt>
                <c:pt idx="63">
                  <c:v>22-08-2026</c:v>
                </c:pt>
                <c:pt idx="64">
                  <c:v>29-08-2026</c:v>
                </c:pt>
                <c:pt idx="65">
                  <c:v>05-09-2026</c:v>
                </c:pt>
                <c:pt idx="66">
                  <c:v>12-09-2026</c:v>
                </c:pt>
                <c:pt idx="67">
                  <c:v>19-09-2026</c:v>
                </c:pt>
                <c:pt idx="68">
                  <c:v>26-09-2026</c:v>
                </c:pt>
                <c:pt idx="69">
                  <c:v>03-10-2026</c:v>
                </c:pt>
                <c:pt idx="70">
                  <c:v>10-10-2026</c:v>
                </c:pt>
                <c:pt idx="71">
                  <c:v>17-10-2026</c:v>
                </c:pt>
                <c:pt idx="72">
                  <c:v>24-10-2026</c:v>
                </c:pt>
                <c:pt idx="73">
                  <c:v>31-10-2026</c:v>
                </c:pt>
                <c:pt idx="74">
                  <c:v>07-11-2026</c:v>
                </c:pt>
                <c:pt idx="75">
                  <c:v>14-11-2026</c:v>
                </c:pt>
                <c:pt idx="76">
                  <c:v>21-11-2026</c:v>
                </c:pt>
                <c:pt idx="77">
                  <c:v>28-11-2026</c:v>
                </c:pt>
                <c:pt idx="78">
                  <c:v>05-12-2026</c:v>
                </c:pt>
                <c:pt idx="79">
                  <c:v>12-12-2026</c:v>
                </c:pt>
                <c:pt idx="80">
                  <c:v>19-12-2026</c:v>
                </c:pt>
                <c:pt idx="81">
                  <c:v>26-12-2026</c:v>
                </c:pt>
                <c:pt idx="82">
                  <c:v>02-01-2027</c:v>
                </c:pt>
                <c:pt idx="83">
                  <c:v>09-01-2027</c:v>
                </c:pt>
                <c:pt idx="84">
                  <c:v>16-01-2027</c:v>
                </c:pt>
                <c:pt idx="85">
                  <c:v>23-01-2027</c:v>
                </c:pt>
                <c:pt idx="86">
                  <c:v>30-01-2027</c:v>
                </c:pt>
                <c:pt idx="87">
                  <c:v>06-02-2027</c:v>
                </c:pt>
                <c:pt idx="88">
                  <c:v>13-02-2027</c:v>
                </c:pt>
                <c:pt idx="89">
                  <c:v>20-02-2027</c:v>
                </c:pt>
                <c:pt idx="90">
                  <c:v>27-02-2027</c:v>
                </c:pt>
                <c:pt idx="91">
                  <c:v>06-03-2027</c:v>
                </c:pt>
                <c:pt idx="92">
                  <c:v>13-03-2027</c:v>
                </c:pt>
                <c:pt idx="93">
                  <c:v>20-03-2027</c:v>
                </c:pt>
                <c:pt idx="94">
                  <c:v>27-03-2027</c:v>
                </c:pt>
                <c:pt idx="95">
                  <c:v>03-04-2027</c:v>
                </c:pt>
                <c:pt idx="96">
                  <c:v>10-04-2027</c:v>
                </c:pt>
                <c:pt idx="97">
                  <c:v>17-04-2027</c:v>
                </c:pt>
                <c:pt idx="98">
                  <c:v>24-04-2027</c:v>
                </c:pt>
                <c:pt idx="99">
                  <c:v>01-05-2027</c:v>
                </c:pt>
                <c:pt idx="100">
                  <c:v>08-05-2027</c:v>
                </c:pt>
                <c:pt idx="101">
                  <c:v>15-05-2027</c:v>
                </c:pt>
                <c:pt idx="102">
                  <c:v>22-05-2027</c:v>
                </c:pt>
                <c:pt idx="103">
                  <c:v>29-05-2027</c:v>
                </c:pt>
              </c:strCache>
            </c:strRef>
          </c:cat>
          <c:val>
            <c:numRef>
              <c:f>pivot_chart!$E$4:$E$107</c:f>
              <c:numCache>
                <c:formatCode>General</c:formatCode>
                <c:ptCount val="104"/>
                <c:pt idx="0">
                  <c:v>615</c:v>
                </c:pt>
                <c:pt idx="1">
                  <c:v>604</c:v>
                </c:pt>
                <c:pt idx="2">
                  <c:v>609</c:v>
                </c:pt>
                <c:pt idx="3">
                  <c:v>611</c:v>
                </c:pt>
                <c:pt idx="4">
                  <c:v>607</c:v>
                </c:pt>
                <c:pt idx="5">
                  <c:v>606</c:v>
                </c:pt>
                <c:pt idx="6">
                  <c:v>611</c:v>
                </c:pt>
                <c:pt idx="7">
                  <c:v>618</c:v>
                </c:pt>
                <c:pt idx="8">
                  <c:v>608</c:v>
                </c:pt>
                <c:pt idx="9">
                  <c:v>601</c:v>
                </c:pt>
                <c:pt idx="10">
                  <c:v>602</c:v>
                </c:pt>
                <c:pt idx="11">
                  <c:v>618</c:v>
                </c:pt>
                <c:pt idx="12">
                  <c:v>613</c:v>
                </c:pt>
                <c:pt idx="13">
                  <c:v>609</c:v>
                </c:pt>
                <c:pt idx="14">
                  <c:v>606</c:v>
                </c:pt>
                <c:pt idx="15">
                  <c:v>610</c:v>
                </c:pt>
                <c:pt idx="16">
                  <c:v>612</c:v>
                </c:pt>
                <c:pt idx="17">
                  <c:v>603</c:v>
                </c:pt>
                <c:pt idx="18">
                  <c:v>608</c:v>
                </c:pt>
                <c:pt idx="19">
                  <c:v>613</c:v>
                </c:pt>
                <c:pt idx="20">
                  <c:v>606</c:v>
                </c:pt>
                <c:pt idx="21">
                  <c:v>609</c:v>
                </c:pt>
                <c:pt idx="22">
                  <c:v>609</c:v>
                </c:pt>
                <c:pt idx="23">
                  <c:v>603</c:v>
                </c:pt>
                <c:pt idx="24">
                  <c:v>606</c:v>
                </c:pt>
                <c:pt idx="25">
                  <c:v>606</c:v>
                </c:pt>
                <c:pt idx="26">
                  <c:v>615</c:v>
                </c:pt>
                <c:pt idx="27">
                  <c:v>475</c:v>
                </c:pt>
                <c:pt idx="28">
                  <c:v>476</c:v>
                </c:pt>
                <c:pt idx="29">
                  <c:v>479</c:v>
                </c:pt>
                <c:pt idx="30">
                  <c:v>477</c:v>
                </c:pt>
                <c:pt idx="31">
                  <c:v>483</c:v>
                </c:pt>
                <c:pt idx="32">
                  <c:v>482</c:v>
                </c:pt>
                <c:pt idx="33">
                  <c:v>479</c:v>
                </c:pt>
                <c:pt idx="34">
                  <c:v>477</c:v>
                </c:pt>
                <c:pt idx="35">
                  <c:v>612</c:v>
                </c:pt>
                <c:pt idx="36">
                  <c:v>611</c:v>
                </c:pt>
                <c:pt idx="37">
                  <c:v>605</c:v>
                </c:pt>
                <c:pt idx="38">
                  <c:v>601</c:v>
                </c:pt>
                <c:pt idx="39">
                  <c:v>619</c:v>
                </c:pt>
                <c:pt idx="40">
                  <c:v>612</c:v>
                </c:pt>
                <c:pt idx="41">
                  <c:v>609</c:v>
                </c:pt>
                <c:pt idx="42">
                  <c:v>614</c:v>
                </c:pt>
                <c:pt idx="43">
                  <c:v>605</c:v>
                </c:pt>
                <c:pt idx="44">
                  <c:v>532</c:v>
                </c:pt>
                <c:pt idx="45">
                  <c:v>534</c:v>
                </c:pt>
                <c:pt idx="46">
                  <c:v>336</c:v>
                </c:pt>
                <c:pt idx="47">
                  <c:v>329</c:v>
                </c:pt>
                <c:pt idx="48">
                  <c:v>325</c:v>
                </c:pt>
                <c:pt idx="49">
                  <c:v>321</c:v>
                </c:pt>
                <c:pt idx="50">
                  <c:v>339</c:v>
                </c:pt>
                <c:pt idx="51">
                  <c:v>323</c:v>
                </c:pt>
                <c:pt idx="52">
                  <c:v>328</c:v>
                </c:pt>
                <c:pt idx="53">
                  <c:v>335</c:v>
                </c:pt>
                <c:pt idx="54">
                  <c:v>336</c:v>
                </c:pt>
                <c:pt idx="55">
                  <c:v>324</c:v>
                </c:pt>
                <c:pt idx="56">
                  <c:v>322</c:v>
                </c:pt>
                <c:pt idx="57">
                  <c:v>322</c:v>
                </c:pt>
                <c:pt idx="58">
                  <c:v>604</c:v>
                </c:pt>
                <c:pt idx="59">
                  <c:v>615</c:v>
                </c:pt>
                <c:pt idx="60">
                  <c:v>609</c:v>
                </c:pt>
                <c:pt idx="61">
                  <c:v>611</c:v>
                </c:pt>
                <c:pt idx="62">
                  <c:v>602</c:v>
                </c:pt>
                <c:pt idx="63">
                  <c:v>607</c:v>
                </c:pt>
                <c:pt idx="64">
                  <c:v>611</c:v>
                </c:pt>
                <c:pt idx="65">
                  <c:v>601</c:v>
                </c:pt>
                <c:pt idx="66">
                  <c:v>602</c:v>
                </c:pt>
                <c:pt idx="67">
                  <c:v>613</c:v>
                </c:pt>
                <c:pt idx="68">
                  <c:v>525</c:v>
                </c:pt>
                <c:pt idx="69">
                  <c:v>538</c:v>
                </c:pt>
                <c:pt idx="70">
                  <c:v>524</c:v>
                </c:pt>
                <c:pt idx="71">
                  <c:v>532</c:v>
                </c:pt>
                <c:pt idx="72">
                  <c:v>526</c:v>
                </c:pt>
                <c:pt idx="73">
                  <c:v>524</c:v>
                </c:pt>
                <c:pt idx="74">
                  <c:v>491</c:v>
                </c:pt>
                <c:pt idx="75">
                  <c:v>446</c:v>
                </c:pt>
                <c:pt idx="76">
                  <c:v>433</c:v>
                </c:pt>
                <c:pt idx="77">
                  <c:v>14</c:v>
                </c:pt>
                <c:pt idx="78">
                  <c:v>9</c:v>
                </c:pt>
                <c:pt idx="79">
                  <c:v>4</c:v>
                </c:pt>
                <c:pt idx="80">
                  <c:v>8</c:v>
                </c:pt>
                <c:pt idx="81">
                  <c:v>19</c:v>
                </c:pt>
                <c:pt idx="82">
                  <c:v>14</c:v>
                </c:pt>
                <c:pt idx="83">
                  <c:v>2</c:v>
                </c:pt>
                <c:pt idx="84">
                  <c:v>10</c:v>
                </c:pt>
                <c:pt idx="85">
                  <c:v>10</c:v>
                </c:pt>
                <c:pt idx="86">
                  <c:v>8</c:v>
                </c:pt>
                <c:pt idx="87">
                  <c:v>290</c:v>
                </c:pt>
                <c:pt idx="88">
                  <c:v>296</c:v>
                </c:pt>
                <c:pt idx="89">
                  <c:v>335</c:v>
                </c:pt>
                <c:pt idx="90">
                  <c:v>334</c:v>
                </c:pt>
                <c:pt idx="91">
                  <c:v>325</c:v>
                </c:pt>
                <c:pt idx="92">
                  <c:v>333</c:v>
                </c:pt>
                <c:pt idx="93">
                  <c:v>334</c:v>
                </c:pt>
                <c:pt idx="94">
                  <c:v>336</c:v>
                </c:pt>
                <c:pt idx="95">
                  <c:v>332</c:v>
                </c:pt>
                <c:pt idx="96">
                  <c:v>337</c:v>
                </c:pt>
                <c:pt idx="97">
                  <c:v>323</c:v>
                </c:pt>
                <c:pt idx="98">
                  <c:v>501</c:v>
                </c:pt>
                <c:pt idx="99">
                  <c:v>603</c:v>
                </c:pt>
                <c:pt idx="100">
                  <c:v>459</c:v>
                </c:pt>
                <c:pt idx="101">
                  <c:v>441</c:v>
                </c:pt>
                <c:pt idx="102">
                  <c:v>452</c:v>
                </c:pt>
                <c:pt idx="103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5-45EC-9280-16A1A040D65D}"/>
            </c:ext>
          </c:extLst>
        </c:ser>
        <c:ser>
          <c:idx val="4"/>
          <c:order val="4"/>
          <c:tx>
            <c:strRef>
              <c:f>pivot_chart!$F$3</c:f>
              <c:strCache>
                <c:ptCount val="1"/>
                <c:pt idx="0">
                  <c:v>Sum of insta_clicks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pivot_chart!$A$4:$A$107</c:f>
              <c:strCache>
                <c:ptCount val="104"/>
                <c:pt idx="0">
                  <c:v>07-06-2025</c:v>
                </c:pt>
                <c:pt idx="1">
                  <c:v>14-06-2025</c:v>
                </c:pt>
                <c:pt idx="2">
                  <c:v>21-06-2025</c:v>
                </c:pt>
                <c:pt idx="3">
                  <c:v>28-06-2025</c:v>
                </c:pt>
                <c:pt idx="4">
                  <c:v>05-07-2025</c:v>
                </c:pt>
                <c:pt idx="5">
                  <c:v>12-07-2025</c:v>
                </c:pt>
                <c:pt idx="6">
                  <c:v>19-07-2025</c:v>
                </c:pt>
                <c:pt idx="7">
                  <c:v>26-07-2025</c:v>
                </c:pt>
                <c:pt idx="8">
                  <c:v>02-08-2025</c:v>
                </c:pt>
                <c:pt idx="9">
                  <c:v>09-08-2025</c:v>
                </c:pt>
                <c:pt idx="10">
                  <c:v>16-08-2025</c:v>
                </c:pt>
                <c:pt idx="11">
                  <c:v>23-08-2025</c:v>
                </c:pt>
                <c:pt idx="12">
                  <c:v>30-08-2025</c:v>
                </c:pt>
                <c:pt idx="13">
                  <c:v>06-09-2025</c:v>
                </c:pt>
                <c:pt idx="14">
                  <c:v>13-09-2025</c:v>
                </c:pt>
                <c:pt idx="15">
                  <c:v>20-09-2025</c:v>
                </c:pt>
                <c:pt idx="16">
                  <c:v>27-09-2025</c:v>
                </c:pt>
                <c:pt idx="17">
                  <c:v>04-10-2025</c:v>
                </c:pt>
                <c:pt idx="18">
                  <c:v>11-10-2025</c:v>
                </c:pt>
                <c:pt idx="19">
                  <c:v>18-10-2025</c:v>
                </c:pt>
                <c:pt idx="20">
                  <c:v>25-10-2025</c:v>
                </c:pt>
                <c:pt idx="21">
                  <c:v>01-11-2025</c:v>
                </c:pt>
                <c:pt idx="22">
                  <c:v>08-11-2025</c:v>
                </c:pt>
                <c:pt idx="23">
                  <c:v>15-11-2025</c:v>
                </c:pt>
                <c:pt idx="24">
                  <c:v>22-11-2025</c:v>
                </c:pt>
                <c:pt idx="25">
                  <c:v>29-11-2025</c:v>
                </c:pt>
                <c:pt idx="26">
                  <c:v>06-12-2025</c:v>
                </c:pt>
                <c:pt idx="27">
                  <c:v>13-12-2025</c:v>
                </c:pt>
                <c:pt idx="28">
                  <c:v>20-12-2025</c:v>
                </c:pt>
                <c:pt idx="29">
                  <c:v>27-12-2025</c:v>
                </c:pt>
                <c:pt idx="30">
                  <c:v>03-01-2026</c:v>
                </c:pt>
                <c:pt idx="31">
                  <c:v>10-01-2026</c:v>
                </c:pt>
                <c:pt idx="32">
                  <c:v>17-01-2026</c:v>
                </c:pt>
                <c:pt idx="33">
                  <c:v>24-01-2026</c:v>
                </c:pt>
                <c:pt idx="34">
                  <c:v>31-01-2026</c:v>
                </c:pt>
                <c:pt idx="35">
                  <c:v>07-02-2026</c:v>
                </c:pt>
                <c:pt idx="36">
                  <c:v>14-02-2026</c:v>
                </c:pt>
                <c:pt idx="37">
                  <c:v>21-02-2026</c:v>
                </c:pt>
                <c:pt idx="38">
                  <c:v>28-02-2026</c:v>
                </c:pt>
                <c:pt idx="39">
                  <c:v>07-03-2026</c:v>
                </c:pt>
                <c:pt idx="40">
                  <c:v>14-03-2026</c:v>
                </c:pt>
                <c:pt idx="41">
                  <c:v>21-03-2026</c:v>
                </c:pt>
                <c:pt idx="42">
                  <c:v>28-03-2026</c:v>
                </c:pt>
                <c:pt idx="43">
                  <c:v>04-04-2026</c:v>
                </c:pt>
                <c:pt idx="44">
                  <c:v>11-04-2026</c:v>
                </c:pt>
                <c:pt idx="45">
                  <c:v>18-04-2026</c:v>
                </c:pt>
                <c:pt idx="46">
                  <c:v>25-04-2026</c:v>
                </c:pt>
                <c:pt idx="47">
                  <c:v>02-05-2026</c:v>
                </c:pt>
                <c:pt idx="48">
                  <c:v>09-05-2026</c:v>
                </c:pt>
                <c:pt idx="49">
                  <c:v>16-05-2026</c:v>
                </c:pt>
                <c:pt idx="50">
                  <c:v>23-05-2026</c:v>
                </c:pt>
                <c:pt idx="51">
                  <c:v>30-05-2026</c:v>
                </c:pt>
                <c:pt idx="52">
                  <c:v>06-06-2026</c:v>
                </c:pt>
                <c:pt idx="53">
                  <c:v>13-06-2026</c:v>
                </c:pt>
                <c:pt idx="54">
                  <c:v>20-06-2026</c:v>
                </c:pt>
                <c:pt idx="55">
                  <c:v>27-06-2026</c:v>
                </c:pt>
                <c:pt idx="56">
                  <c:v>04-07-2026</c:v>
                </c:pt>
                <c:pt idx="57">
                  <c:v>11-07-2026</c:v>
                </c:pt>
                <c:pt idx="58">
                  <c:v>18-07-2026</c:v>
                </c:pt>
                <c:pt idx="59">
                  <c:v>25-07-2026</c:v>
                </c:pt>
                <c:pt idx="60">
                  <c:v>01-08-2026</c:v>
                </c:pt>
                <c:pt idx="61">
                  <c:v>08-08-2026</c:v>
                </c:pt>
                <c:pt idx="62">
                  <c:v>15-08-2026</c:v>
                </c:pt>
                <c:pt idx="63">
                  <c:v>22-08-2026</c:v>
                </c:pt>
                <c:pt idx="64">
                  <c:v>29-08-2026</c:v>
                </c:pt>
                <c:pt idx="65">
                  <c:v>05-09-2026</c:v>
                </c:pt>
                <c:pt idx="66">
                  <c:v>12-09-2026</c:v>
                </c:pt>
                <c:pt idx="67">
                  <c:v>19-09-2026</c:v>
                </c:pt>
                <c:pt idx="68">
                  <c:v>26-09-2026</c:v>
                </c:pt>
                <c:pt idx="69">
                  <c:v>03-10-2026</c:v>
                </c:pt>
                <c:pt idx="70">
                  <c:v>10-10-2026</c:v>
                </c:pt>
                <c:pt idx="71">
                  <c:v>17-10-2026</c:v>
                </c:pt>
                <c:pt idx="72">
                  <c:v>24-10-2026</c:v>
                </c:pt>
                <c:pt idx="73">
                  <c:v>31-10-2026</c:v>
                </c:pt>
                <c:pt idx="74">
                  <c:v>07-11-2026</c:v>
                </c:pt>
                <c:pt idx="75">
                  <c:v>14-11-2026</c:v>
                </c:pt>
                <c:pt idx="76">
                  <c:v>21-11-2026</c:v>
                </c:pt>
                <c:pt idx="77">
                  <c:v>28-11-2026</c:v>
                </c:pt>
                <c:pt idx="78">
                  <c:v>05-12-2026</c:v>
                </c:pt>
                <c:pt idx="79">
                  <c:v>12-12-2026</c:v>
                </c:pt>
                <c:pt idx="80">
                  <c:v>19-12-2026</c:v>
                </c:pt>
                <c:pt idx="81">
                  <c:v>26-12-2026</c:v>
                </c:pt>
                <c:pt idx="82">
                  <c:v>02-01-2027</c:v>
                </c:pt>
                <c:pt idx="83">
                  <c:v>09-01-2027</c:v>
                </c:pt>
                <c:pt idx="84">
                  <c:v>16-01-2027</c:v>
                </c:pt>
                <c:pt idx="85">
                  <c:v>23-01-2027</c:v>
                </c:pt>
                <c:pt idx="86">
                  <c:v>30-01-2027</c:v>
                </c:pt>
                <c:pt idx="87">
                  <c:v>06-02-2027</c:v>
                </c:pt>
                <c:pt idx="88">
                  <c:v>13-02-2027</c:v>
                </c:pt>
                <c:pt idx="89">
                  <c:v>20-02-2027</c:v>
                </c:pt>
                <c:pt idx="90">
                  <c:v>27-02-2027</c:v>
                </c:pt>
                <c:pt idx="91">
                  <c:v>06-03-2027</c:v>
                </c:pt>
                <c:pt idx="92">
                  <c:v>13-03-2027</c:v>
                </c:pt>
                <c:pt idx="93">
                  <c:v>20-03-2027</c:v>
                </c:pt>
                <c:pt idx="94">
                  <c:v>27-03-2027</c:v>
                </c:pt>
                <c:pt idx="95">
                  <c:v>03-04-2027</c:v>
                </c:pt>
                <c:pt idx="96">
                  <c:v>10-04-2027</c:v>
                </c:pt>
                <c:pt idx="97">
                  <c:v>17-04-2027</c:v>
                </c:pt>
                <c:pt idx="98">
                  <c:v>24-04-2027</c:v>
                </c:pt>
                <c:pt idx="99">
                  <c:v>01-05-2027</c:v>
                </c:pt>
                <c:pt idx="100">
                  <c:v>08-05-2027</c:v>
                </c:pt>
                <c:pt idx="101">
                  <c:v>15-05-2027</c:v>
                </c:pt>
                <c:pt idx="102">
                  <c:v>22-05-2027</c:v>
                </c:pt>
                <c:pt idx="103">
                  <c:v>29-05-2027</c:v>
                </c:pt>
              </c:strCache>
            </c:strRef>
          </c:cat>
          <c:val>
            <c:numRef>
              <c:f>pivot_chart!$F$4:$F$107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232</c:v>
                </c:pt>
                <c:pt idx="45">
                  <c:v>257</c:v>
                </c:pt>
                <c:pt idx="46">
                  <c:v>251</c:v>
                </c:pt>
                <c:pt idx="47">
                  <c:v>263</c:v>
                </c:pt>
                <c:pt idx="48">
                  <c:v>234</c:v>
                </c:pt>
                <c:pt idx="49">
                  <c:v>256</c:v>
                </c:pt>
                <c:pt idx="50">
                  <c:v>241</c:v>
                </c:pt>
                <c:pt idx="51">
                  <c:v>245</c:v>
                </c:pt>
                <c:pt idx="52">
                  <c:v>257</c:v>
                </c:pt>
                <c:pt idx="53">
                  <c:v>240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266</c:v>
                </c:pt>
                <c:pt idx="69">
                  <c:v>266</c:v>
                </c:pt>
                <c:pt idx="70">
                  <c:v>270</c:v>
                </c:pt>
                <c:pt idx="71">
                  <c:v>279</c:v>
                </c:pt>
                <c:pt idx="72">
                  <c:v>274</c:v>
                </c:pt>
                <c:pt idx="73">
                  <c:v>262</c:v>
                </c:pt>
                <c:pt idx="74">
                  <c:v>265</c:v>
                </c:pt>
                <c:pt idx="75">
                  <c:v>270</c:v>
                </c:pt>
                <c:pt idx="76">
                  <c:v>242</c:v>
                </c:pt>
                <c:pt idx="77">
                  <c:v>212</c:v>
                </c:pt>
                <c:pt idx="78">
                  <c:v>214</c:v>
                </c:pt>
                <c:pt idx="79">
                  <c:v>229</c:v>
                </c:pt>
                <c:pt idx="80">
                  <c:v>221</c:v>
                </c:pt>
                <c:pt idx="81">
                  <c:v>224</c:v>
                </c:pt>
                <c:pt idx="82">
                  <c:v>211</c:v>
                </c:pt>
                <c:pt idx="83">
                  <c:v>215</c:v>
                </c:pt>
                <c:pt idx="84">
                  <c:v>215</c:v>
                </c:pt>
                <c:pt idx="85">
                  <c:v>226</c:v>
                </c:pt>
                <c:pt idx="86">
                  <c:v>214</c:v>
                </c:pt>
                <c:pt idx="87">
                  <c:v>223</c:v>
                </c:pt>
                <c:pt idx="88">
                  <c:v>257</c:v>
                </c:pt>
                <c:pt idx="89">
                  <c:v>257</c:v>
                </c:pt>
                <c:pt idx="90">
                  <c:v>261</c:v>
                </c:pt>
                <c:pt idx="91">
                  <c:v>267</c:v>
                </c:pt>
                <c:pt idx="92">
                  <c:v>260</c:v>
                </c:pt>
                <c:pt idx="93">
                  <c:v>338</c:v>
                </c:pt>
                <c:pt idx="94">
                  <c:v>326</c:v>
                </c:pt>
                <c:pt idx="95">
                  <c:v>332</c:v>
                </c:pt>
                <c:pt idx="96">
                  <c:v>327</c:v>
                </c:pt>
                <c:pt idx="97">
                  <c:v>339</c:v>
                </c:pt>
                <c:pt idx="98">
                  <c:v>335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35-45EC-9280-16A1A040D65D}"/>
            </c:ext>
          </c:extLst>
        </c:ser>
        <c:ser>
          <c:idx val="5"/>
          <c:order val="5"/>
          <c:tx>
            <c:strRef>
              <c:f>pivot_chart!$G$3</c:f>
              <c:strCache>
                <c:ptCount val="1"/>
                <c:pt idx="0">
                  <c:v>Sum of fb_clicks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pivot_chart!$A$4:$A$107</c:f>
              <c:strCache>
                <c:ptCount val="104"/>
                <c:pt idx="0">
                  <c:v>07-06-2025</c:v>
                </c:pt>
                <c:pt idx="1">
                  <c:v>14-06-2025</c:v>
                </c:pt>
                <c:pt idx="2">
                  <c:v>21-06-2025</c:v>
                </c:pt>
                <c:pt idx="3">
                  <c:v>28-06-2025</c:v>
                </c:pt>
                <c:pt idx="4">
                  <c:v>05-07-2025</c:v>
                </c:pt>
                <c:pt idx="5">
                  <c:v>12-07-2025</c:v>
                </c:pt>
                <c:pt idx="6">
                  <c:v>19-07-2025</c:v>
                </c:pt>
                <c:pt idx="7">
                  <c:v>26-07-2025</c:v>
                </c:pt>
                <c:pt idx="8">
                  <c:v>02-08-2025</c:v>
                </c:pt>
                <c:pt idx="9">
                  <c:v>09-08-2025</c:v>
                </c:pt>
                <c:pt idx="10">
                  <c:v>16-08-2025</c:v>
                </c:pt>
                <c:pt idx="11">
                  <c:v>23-08-2025</c:v>
                </c:pt>
                <c:pt idx="12">
                  <c:v>30-08-2025</c:v>
                </c:pt>
                <c:pt idx="13">
                  <c:v>06-09-2025</c:v>
                </c:pt>
                <c:pt idx="14">
                  <c:v>13-09-2025</c:v>
                </c:pt>
                <c:pt idx="15">
                  <c:v>20-09-2025</c:v>
                </c:pt>
                <c:pt idx="16">
                  <c:v>27-09-2025</c:v>
                </c:pt>
                <c:pt idx="17">
                  <c:v>04-10-2025</c:v>
                </c:pt>
                <c:pt idx="18">
                  <c:v>11-10-2025</c:v>
                </c:pt>
                <c:pt idx="19">
                  <c:v>18-10-2025</c:v>
                </c:pt>
                <c:pt idx="20">
                  <c:v>25-10-2025</c:v>
                </c:pt>
                <c:pt idx="21">
                  <c:v>01-11-2025</c:v>
                </c:pt>
                <c:pt idx="22">
                  <c:v>08-11-2025</c:v>
                </c:pt>
                <c:pt idx="23">
                  <c:v>15-11-2025</c:v>
                </c:pt>
                <c:pt idx="24">
                  <c:v>22-11-2025</c:v>
                </c:pt>
                <c:pt idx="25">
                  <c:v>29-11-2025</c:v>
                </c:pt>
                <c:pt idx="26">
                  <c:v>06-12-2025</c:v>
                </c:pt>
                <c:pt idx="27">
                  <c:v>13-12-2025</c:v>
                </c:pt>
                <c:pt idx="28">
                  <c:v>20-12-2025</c:v>
                </c:pt>
                <c:pt idx="29">
                  <c:v>27-12-2025</c:v>
                </c:pt>
                <c:pt idx="30">
                  <c:v>03-01-2026</c:v>
                </c:pt>
                <c:pt idx="31">
                  <c:v>10-01-2026</c:v>
                </c:pt>
                <c:pt idx="32">
                  <c:v>17-01-2026</c:v>
                </c:pt>
                <c:pt idx="33">
                  <c:v>24-01-2026</c:v>
                </c:pt>
                <c:pt idx="34">
                  <c:v>31-01-2026</c:v>
                </c:pt>
                <c:pt idx="35">
                  <c:v>07-02-2026</c:v>
                </c:pt>
                <c:pt idx="36">
                  <c:v>14-02-2026</c:v>
                </c:pt>
                <c:pt idx="37">
                  <c:v>21-02-2026</c:v>
                </c:pt>
                <c:pt idx="38">
                  <c:v>28-02-2026</c:v>
                </c:pt>
                <c:pt idx="39">
                  <c:v>07-03-2026</c:v>
                </c:pt>
                <c:pt idx="40">
                  <c:v>14-03-2026</c:v>
                </c:pt>
                <c:pt idx="41">
                  <c:v>21-03-2026</c:v>
                </c:pt>
                <c:pt idx="42">
                  <c:v>28-03-2026</c:v>
                </c:pt>
                <c:pt idx="43">
                  <c:v>04-04-2026</c:v>
                </c:pt>
                <c:pt idx="44">
                  <c:v>11-04-2026</c:v>
                </c:pt>
                <c:pt idx="45">
                  <c:v>18-04-2026</c:v>
                </c:pt>
                <c:pt idx="46">
                  <c:v>25-04-2026</c:v>
                </c:pt>
                <c:pt idx="47">
                  <c:v>02-05-2026</c:v>
                </c:pt>
                <c:pt idx="48">
                  <c:v>09-05-2026</c:v>
                </c:pt>
                <c:pt idx="49">
                  <c:v>16-05-2026</c:v>
                </c:pt>
                <c:pt idx="50">
                  <c:v>23-05-2026</c:v>
                </c:pt>
                <c:pt idx="51">
                  <c:v>30-05-2026</c:v>
                </c:pt>
                <c:pt idx="52">
                  <c:v>06-06-2026</c:v>
                </c:pt>
                <c:pt idx="53">
                  <c:v>13-06-2026</c:v>
                </c:pt>
                <c:pt idx="54">
                  <c:v>20-06-2026</c:v>
                </c:pt>
                <c:pt idx="55">
                  <c:v>27-06-2026</c:v>
                </c:pt>
                <c:pt idx="56">
                  <c:v>04-07-2026</c:v>
                </c:pt>
                <c:pt idx="57">
                  <c:v>11-07-2026</c:v>
                </c:pt>
                <c:pt idx="58">
                  <c:v>18-07-2026</c:v>
                </c:pt>
                <c:pt idx="59">
                  <c:v>25-07-2026</c:v>
                </c:pt>
                <c:pt idx="60">
                  <c:v>01-08-2026</c:v>
                </c:pt>
                <c:pt idx="61">
                  <c:v>08-08-2026</c:v>
                </c:pt>
                <c:pt idx="62">
                  <c:v>15-08-2026</c:v>
                </c:pt>
                <c:pt idx="63">
                  <c:v>22-08-2026</c:v>
                </c:pt>
                <c:pt idx="64">
                  <c:v>29-08-2026</c:v>
                </c:pt>
                <c:pt idx="65">
                  <c:v>05-09-2026</c:v>
                </c:pt>
                <c:pt idx="66">
                  <c:v>12-09-2026</c:v>
                </c:pt>
                <c:pt idx="67">
                  <c:v>19-09-2026</c:v>
                </c:pt>
                <c:pt idx="68">
                  <c:v>26-09-2026</c:v>
                </c:pt>
                <c:pt idx="69">
                  <c:v>03-10-2026</c:v>
                </c:pt>
                <c:pt idx="70">
                  <c:v>10-10-2026</c:v>
                </c:pt>
                <c:pt idx="71">
                  <c:v>17-10-2026</c:v>
                </c:pt>
                <c:pt idx="72">
                  <c:v>24-10-2026</c:v>
                </c:pt>
                <c:pt idx="73">
                  <c:v>31-10-2026</c:v>
                </c:pt>
                <c:pt idx="74">
                  <c:v>07-11-2026</c:v>
                </c:pt>
                <c:pt idx="75">
                  <c:v>14-11-2026</c:v>
                </c:pt>
                <c:pt idx="76">
                  <c:v>21-11-2026</c:v>
                </c:pt>
                <c:pt idx="77">
                  <c:v>28-11-2026</c:v>
                </c:pt>
                <c:pt idx="78">
                  <c:v>05-12-2026</c:v>
                </c:pt>
                <c:pt idx="79">
                  <c:v>12-12-2026</c:v>
                </c:pt>
                <c:pt idx="80">
                  <c:v>19-12-2026</c:v>
                </c:pt>
                <c:pt idx="81">
                  <c:v>26-12-2026</c:v>
                </c:pt>
                <c:pt idx="82">
                  <c:v>02-01-2027</c:v>
                </c:pt>
                <c:pt idx="83">
                  <c:v>09-01-2027</c:v>
                </c:pt>
                <c:pt idx="84">
                  <c:v>16-01-2027</c:v>
                </c:pt>
                <c:pt idx="85">
                  <c:v>23-01-2027</c:v>
                </c:pt>
                <c:pt idx="86">
                  <c:v>30-01-2027</c:v>
                </c:pt>
                <c:pt idx="87">
                  <c:v>06-02-2027</c:v>
                </c:pt>
                <c:pt idx="88">
                  <c:v>13-02-2027</c:v>
                </c:pt>
                <c:pt idx="89">
                  <c:v>20-02-2027</c:v>
                </c:pt>
                <c:pt idx="90">
                  <c:v>27-02-2027</c:v>
                </c:pt>
                <c:pt idx="91">
                  <c:v>06-03-2027</c:v>
                </c:pt>
                <c:pt idx="92">
                  <c:v>13-03-2027</c:v>
                </c:pt>
                <c:pt idx="93">
                  <c:v>20-03-2027</c:v>
                </c:pt>
                <c:pt idx="94">
                  <c:v>27-03-2027</c:v>
                </c:pt>
                <c:pt idx="95">
                  <c:v>03-04-2027</c:v>
                </c:pt>
                <c:pt idx="96">
                  <c:v>10-04-2027</c:v>
                </c:pt>
                <c:pt idx="97">
                  <c:v>17-04-2027</c:v>
                </c:pt>
                <c:pt idx="98">
                  <c:v>24-04-2027</c:v>
                </c:pt>
                <c:pt idx="99">
                  <c:v>01-05-2027</c:v>
                </c:pt>
                <c:pt idx="100">
                  <c:v>08-05-2027</c:v>
                </c:pt>
                <c:pt idx="101">
                  <c:v>15-05-2027</c:v>
                </c:pt>
                <c:pt idx="102">
                  <c:v>22-05-2027</c:v>
                </c:pt>
                <c:pt idx="103">
                  <c:v>29-05-2027</c:v>
                </c:pt>
              </c:strCache>
            </c:strRef>
          </c:cat>
          <c:val>
            <c:numRef>
              <c:f>pivot_chart!$G$4:$G$107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252</c:v>
                </c:pt>
                <c:pt idx="3">
                  <c:v>259</c:v>
                </c:pt>
                <c:pt idx="4">
                  <c:v>258</c:v>
                </c:pt>
                <c:pt idx="5">
                  <c:v>252</c:v>
                </c:pt>
                <c:pt idx="6">
                  <c:v>259</c:v>
                </c:pt>
                <c:pt idx="7">
                  <c:v>258</c:v>
                </c:pt>
                <c:pt idx="8">
                  <c:v>253</c:v>
                </c:pt>
                <c:pt idx="9">
                  <c:v>256</c:v>
                </c:pt>
                <c:pt idx="10">
                  <c:v>268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248</c:v>
                </c:pt>
                <c:pt idx="18">
                  <c:v>249</c:v>
                </c:pt>
                <c:pt idx="19">
                  <c:v>239</c:v>
                </c:pt>
                <c:pt idx="20">
                  <c:v>237</c:v>
                </c:pt>
                <c:pt idx="21">
                  <c:v>249</c:v>
                </c:pt>
                <c:pt idx="22">
                  <c:v>245</c:v>
                </c:pt>
                <c:pt idx="23">
                  <c:v>249</c:v>
                </c:pt>
                <c:pt idx="24">
                  <c:v>248</c:v>
                </c:pt>
                <c:pt idx="25">
                  <c:v>242</c:v>
                </c:pt>
                <c:pt idx="26">
                  <c:v>246</c:v>
                </c:pt>
                <c:pt idx="27">
                  <c:v>243</c:v>
                </c:pt>
                <c:pt idx="28">
                  <c:v>221</c:v>
                </c:pt>
                <c:pt idx="29">
                  <c:v>238</c:v>
                </c:pt>
                <c:pt idx="30">
                  <c:v>238</c:v>
                </c:pt>
                <c:pt idx="31">
                  <c:v>224</c:v>
                </c:pt>
                <c:pt idx="32">
                  <c:v>229</c:v>
                </c:pt>
                <c:pt idx="33">
                  <c:v>221</c:v>
                </c:pt>
                <c:pt idx="34">
                  <c:v>211</c:v>
                </c:pt>
                <c:pt idx="35">
                  <c:v>221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253</c:v>
                </c:pt>
                <c:pt idx="74">
                  <c:v>252</c:v>
                </c:pt>
                <c:pt idx="75">
                  <c:v>242</c:v>
                </c:pt>
                <c:pt idx="76">
                  <c:v>247</c:v>
                </c:pt>
                <c:pt idx="77">
                  <c:v>251</c:v>
                </c:pt>
                <c:pt idx="78">
                  <c:v>300</c:v>
                </c:pt>
                <c:pt idx="79">
                  <c:v>291</c:v>
                </c:pt>
                <c:pt idx="80">
                  <c:v>304</c:v>
                </c:pt>
                <c:pt idx="81">
                  <c:v>305</c:v>
                </c:pt>
                <c:pt idx="82">
                  <c:v>294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35-45EC-9280-16A1A040D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324400"/>
        <c:axId val="1008325840"/>
      </c:areaChart>
      <c:catAx>
        <c:axId val="10083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25840"/>
        <c:crosses val="autoZero"/>
        <c:auto val="1"/>
        <c:lblAlgn val="ctr"/>
        <c:lblOffset val="100"/>
        <c:noMultiLvlLbl val="0"/>
      </c:catAx>
      <c:valAx>
        <c:axId val="10083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2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790574</xdr:colOff>
      <xdr:row>2</xdr:row>
      <xdr:rowOff>138111</xdr:rowOff>
    </xdr:from>
    <xdr:to>
      <xdr:col>5</xdr:col>
      <xdr:colOff>1009649</xdr:colOff>
      <xdr:row>18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2E7B4-9EB8-607A-9384-F72BFAC88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ek Nigam" refreshedDate="45814.989112615738" createdVersion="8" refreshedVersion="8" minRefreshableVersion="3" recordCount="312" xr:uid="{22E98391-4F1F-443B-9F5F-3A039752F73D}">
  <cacheSource type="worksheet">
    <worksheetSource ref="A1:S313" sheet="master_data"/>
  </cacheSource>
  <cacheFields count="22">
    <cacheField name="date" numFmtId="164">
      <sharedItems containsSemiMixedTypes="0" containsNonDate="0" containsDate="1" containsString="0" minDate="2025-06-07T00:00:00" maxDate="2027-05-30T00:00:00" count="104">
        <d v="2025-06-07T00:00:00"/>
        <d v="2025-06-14T00:00:00"/>
        <d v="2025-06-21T00:00:00"/>
        <d v="2025-06-28T00:00:00"/>
        <d v="2025-07-05T00:00:00"/>
        <d v="2025-07-12T00:00:00"/>
        <d v="2025-07-19T00:00:00"/>
        <d v="2025-07-26T00:00:00"/>
        <d v="2025-08-02T00:00:00"/>
        <d v="2025-08-09T00:00:00"/>
        <d v="2025-08-16T00:00:00"/>
        <d v="2025-08-23T00:00:00"/>
        <d v="2025-08-30T00:00:00"/>
        <d v="2025-09-06T00:00:00"/>
        <d v="2025-09-13T00:00:00"/>
        <d v="2025-09-20T00:00:00"/>
        <d v="2025-09-27T00:00:00"/>
        <d v="2025-10-04T00:00:00"/>
        <d v="2025-10-11T00:00:00"/>
        <d v="2025-10-18T00:00:00"/>
        <d v="2025-10-25T00:00:00"/>
        <d v="2025-11-01T00:00:00"/>
        <d v="2025-11-08T00:00:00"/>
        <d v="2025-11-15T00:00:00"/>
        <d v="2025-11-22T00:00:00"/>
        <d v="2025-11-29T00:00:00"/>
        <d v="2025-12-06T00:00:00"/>
        <d v="2025-12-13T00:00:00"/>
        <d v="2025-12-20T00:00:00"/>
        <d v="2025-12-27T00:00:00"/>
        <d v="2026-01-03T00:00:00"/>
        <d v="2026-01-10T00:00:00"/>
        <d v="2026-01-17T00:00:00"/>
        <d v="2026-01-24T00:00:00"/>
        <d v="2026-01-31T00:00:00"/>
        <d v="2026-02-07T00:00:00"/>
        <d v="2026-02-14T00:00:00"/>
        <d v="2026-02-21T00:00:00"/>
        <d v="2026-02-28T00:00:00"/>
        <d v="2026-03-07T00:00:00"/>
        <d v="2026-03-14T00:00:00"/>
        <d v="2026-03-21T00:00:00"/>
        <d v="2026-03-28T00:00:00"/>
        <d v="2026-04-04T00:00:00"/>
        <d v="2026-04-11T00:00:00"/>
        <d v="2026-04-18T00:00:00"/>
        <d v="2026-04-25T00:00:00"/>
        <d v="2026-05-02T00:00:00"/>
        <d v="2026-05-09T00:00:00"/>
        <d v="2026-05-16T00:00:00"/>
        <d v="2026-05-23T00:00:00"/>
        <d v="2026-05-30T00:00:00"/>
        <d v="2026-06-06T00:00:00"/>
        <d v="2026-06-13T00:00:00"/>
        <d v="2026-06-20T00:00:00"/>
        <d v="2026-06-27T00:00:00"/>
        <d v="2026-07-04T00:00:00"/>
        <d v="2026-07-11T00:00:00"/>
        <d v="2026-07-18T00:00:00"/>
        <d v="2026-07-25T00:00:00"/>
        <d v="2026-08-01T00:00:00"/>
        <d v="2026-08-08T00:00:00"/>
        <d v="2026-08-15T00:00:00"/>
        <d v="2026-08-22T00:00:00"/>
        <d v="2026-08-29T00:00:00"/>
        <d v="2026-09-05T00:00:00"/>
        <d v="2026-09-12T00:00:00"/>
        <d v="2026-09-19T00:00:00"/>
        <d v="2026-09-26T00:00:00"/>
        <d v="2026-10-03T00:00:00"/>
        <d v="2026-10-10T00:00:00"/>
        <d v="2026-10-17T00:00:00"/>
        <d v="2026-10-24T00:00:00"/>
        <d v="2026-10-31T00:00:00"/>
        <d v="2026-11-07T00:00:00"/>
        <d v="2026-11-14T00:00:00"/>
        <d v="2026-11-21T00:00:00"/>
        <d v="2026-11-28T00:00:00"/>
        <d v="2026-12-05T00:00:00"/>
        <d v="2026-12-12T00:00:00"/>
        <d v="2026-12-19T00:00:00"/>
        <d v="2026-12-26T00:00:00"/>
        <d v="2027-01-02T00:00:00"/>
        <d v="2027-01-09T00:00:00"/>
        <d v="2027-01-16T00:00:00"/>
        <d v="2027-01-23T00:00:00"/>
        <d v="2027-01-30T00:00:00"/>
        <d v="2027-02-06T00:00:00"/>
        <d v="2027-02-13T00:00:00"/>
        <d v="2027-02-20T00:00:00"/>
        <d v="2027-02-27T00:00:00"/>
        <d v="2027-03-06T00:00:00"/>
        <d v="2027-03-13T00:00:00"/>
        <d v="2027-03-20T00:00:00"/>
        <d v="2027-03-27T00:00:00"/>
        <d v="2027-04-03T00:00:00"/>
        <d v="2027-04-10T00:00:00"/>
        <d v="2027-04-17T00:00:00"/>
        <d v="2027-04-24T00:00:00"/>
        <d v="2027-05-01T00:00:00"/>
        <d v="2027-05-08T00:00:00"/>
        <d v="2027-05-15T00:00:00"/>
        <d v="2027-05-22T00:00:00"/>
        <d v="2027-05-29T00:00:00"/>
      </sharedItems>
      <fieldGroup par="21"/>
    </cacheField>
    <cacheField name="sku" numFmtId="0">
      <sharedItems count="3">
        <s v="sku_a"/>
        <s v="sku_b"/>
        <s v="sku_c"/>
      </sharedItems>
    </cacheField>
    <cacheField name="sales" numFmtId="2">
      <sharedItems containsSemiMixedTypes="0" containsString="0" containsNumber="1" minValue="7145.319341795639" maxValue="55975.687081852258"/>
    </cacheField>
    <cacheField name="units" numFmtId="1">
      <sharedItems containsSemiMixedTypes="0" containsString="0" containsNumber="1" containsInteger="1" minValue="89" maxValue="694"/>
    </cacheField>
    <cacheField name="price" numFmtId="0">
      <sharedItems containsSemiMixedTypes="0" containsString="0" containsNumber="1" minValue="80.007697668767591" maxValue="81.947851250877335"/>
    </cacheField>
    <cacheField name="oos" numFmtId="0">
      <sharedItems containsSemiMixedTypes="0" containsString="0" containsNumber="1" containsInteger="1" minValue="0" maxValue="7"/>
    </cacheField>
    <cacheField name="events" numFmtId="0">
      <sharedItems containsSemiMixedTypes="0" containsString="0" containsNumber="1" containsInteger="1" minValue="0" maxValue="1"/>
    </cacheField>
    <cacheField name="product_level_branded_clicks" numFmtId="1">
      <sharedItems containsSemiMixedTypes="0" containsString="0" containsNumber="1" containsInteger="1" minValue="1" maxValue="919"/>
    </cacheField>
    <cacheField name="product_level_branded_spends" numFmtId="2">
      <sharedItems containsSemiMixedTypes="0" containsString="0" containsNumber="1" minValue="2.2297600933404693" maxValue="2073.6819116753777"/>
    </cacheField>
    <cacheField name="product_level_nonbranded_clicks" numFmtId="0">
      <sharedItems containsSemiMixedTypes="0" containsString="0" containsNumber="1" containsInteger="1" minValue="1" maxValue="508"/>
    </cacheField>
    <cacheField name="product_level_nonbranded_spends" numFmtId="2">
      <sharedItems containsSemiMixedTypes="0" containsString="0" containsNumber="1" minValue="3.2175304797203714" maxValue="2125.1194349052457"/>
    </cacheField>
    <cacheField name="brand_level_branded_clicks" numFmtId="0">
      <sharedItems containsSemiMixedTypes="0" containsString="0" containsNumber="1" containsInteger="1" minValue="1" maxValue="618"/>
    </cacheField>
    <cacheField name="brand_level_branded_spends" numFmtId="0">
      <sharedItems containsSemiMixedTypes="0" containsString="0" containsNumber="1" minValue="3.9942013217036818" maxValue="3867.9114444317474"/>
    </cacheField>
    <cacheField name="brand_level_nonbranded_clicks" numFmtId="0">
      <sharedItems containsSemiMixedTypes="0" containsString="0" containsNumber="1" containsInteger="1" minValue="1" maxValue="619"/>
    </cacheField>
    <cacheField name="brand_level_nonbranded_spends" numFmtId="0">
      <sharedItems containsSemiMixedTypes="0" containsString="0" containsNumber="1" minValue="6.2587563825756432" maxValue="3853.4911644212716"/>
    </cacheField>
    <cacheField name="insta_clicks" numFmtId="0">
      <sharedItems containsSemiMixedTypes="0" containsString="0" containsNumber="1" containsInteger="1" minValue="0" maxValue="338"/>
    </cacheField>
    <cacheField name="insta_spends" numFmtId="0">
      <sharedItems containsSemiMixedTypes="0" containsString="0" containsNumber="1" minValue="0" maxValue="2371.4077975815239"/>
    </cacheField>
    <cacheField name="fb_clicks" numFmtId="0">
      <sharedItems containsSemiMixedTypes="0" containsString="0" containsNumber="1" containsInteger="1" minValue="0" maxValue="309"/>
    </cacheField>
    <cacheField name="fb_spends" numFmtId="2">
      <sharedItems containsSemiMixedTypes="0" containsString="0" containsNumber="1" minValue="0" maxValue="2148.5918892423902"/>
    </cacheField>
    <cacheField name="Months (date)" numFmtId="0" databaseField="0">
      <fieldGroup base="0">
        <rangePr groupBy="months" startDate="2025-06-07T00:00:00" endDate="2027-05-30T00:00:00"/>
        <groupItems count="14">
          <s v="&lt;07-06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5-2027"/>
        </groupItems>
      </fieldGroup>
    </cacheField>
    <cacheField name="Quarters (date)" numFmtId="0" databaseField="0">
      <fieldGroup base="0">
        <rangePr groupBy="quarters" startDate="2025-06-07T00:00:00" endDate="2027-05-30T00:00:00"/>
        <groupItems count="6">
          <s v="&lt;07-06-2025"/>
          <s v="Qtr1"/>
          <s v="Qtr2"/>
          <s v="Qtr3"/>
          <s v="Qtr4"/>
          <s v="&gt;30-05-2027"/>
        </groupItems>
      </fieldGroup>
    </cacheField>
    <cacheField name="Years (date)" numFmtId="0" databaseField="0">
      <fieldGroup base="0">
        <rangePr groupBy="years" startDate="2025-06-07T00:00:00" endDate="2027-05-30T00:00:00"/>
        <groupItems count="5">
          <s v="&lt;07-06-2025"/>
          <s v="2025"/>
          <s v="2026"/>
          <s v="2027"/>
          <s v="&gt;30-05-20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ek Nigam" refreshedDate="45814.989113194446" createdVersion="8" refreshedVersion="8" minRefreshableVersion="3" recordCount="104" xr:uid="{2EA56311-3440-49EA-9E50-751D660FA893}">
  <cacheSource type="worksheet">
    <worksheetSource ref="A2:AB106" sheet="sku_a"/>
  </cacheSource>
  <cacheFields count="28">
    <cacheField name="date" numFmtId="164">
      <sharedItems containsSemiMixedTypes="0" containsNonDate="0" containsDate="1" containsString="0" minDate="2025-06-07T00:00:00" maxDate="2027-05-30T00:00:00" count="104">
        <d v="2025-06-07T00:00:00"/>
        <d v="2025-06-14T00:00:00"/>
        <d v="2025-06-21T00:00:00"/>
        <d v="2025-06-28T00:00:00"/>
        <d v="2025-07-05T00:00:00"/>
        <d v="2025-07-12T00:00:00"/>
        <d v="2025-07-19T00:00:00"/>
        <d v="2025-07-26T00:00:00"/>
        <d v="2025-08-02T00:00:00"/>
        <d v="2025-08-09T00:00:00"/>
        <d v="2025-08-16T00:00:00"/>
        <d v="2025-08-23T00:00:00"/>
        <d v="2025-08-30T00:00:00"/>
        <d v="2025-09-06T00:00:00"/>
        <d v="2025-09-13T00:00:00"/>
        <d v="2025-09-20T00:00:00"/>
        <d v="2025-09-27T00:00:00"/>
        <d v="2025-10-04T00:00:00"/>
        <d v="2025-10-11T00:00:00"/>
        <d v="2025-10-18T00:00:00"/>
        <d v="2025-10-25T00:00:00"/>
        <d v="2025-11-01T00:00:00"/>
        <d v="2025-11-08T00:00:00"/>
        <d v="2025-11-15T00:00:00"/>
        <d v="2025-11-22T00:00:00"/>
        <d v="2025-11-29T00:00:00"/>
        <d v="2025-12-06T00:00:00"/>
        <d v="2025-12-13T00:00:00"/>
        <d v="2025-12-20T00:00:00"/>
        <d v="2025-12-27T00:00:00"/>
        <d v="2026-01-03T00:00:00"/>
        <d v="2026-01-10T00:00:00"/>
        <d v="2026-01-17T00:00:00"/>
        <d v="2026-01-24T00:00:00"/>
        <d v="2026-01-31T00:00:00"/>
        <d v="2026-02-07T00:00:00"/>
        <d v="2026-02-14T00:00:00"/>
        <d v="2026-02-21T00:00:00"/>
        <d v="2026-02-28T00:00:00"/>
        <d v="2026-03-07T00:00:00"/>
        <d v="2026-03-14T00:00:00"/>
        <d v="2026-03-21T00:00:00"/>
        <d v="2026-03-28T00:00:00"/>
        <d v="2026-04-04T00:00:00"/>
        <d v="2026-04-11T00:00:00"/>
        <d v="2026-04-18T00:00:00"/>
        <d v="2026-04-25T00:00:00"/>
        <d v="2026-05-02T00:00:00"/>
        <d v="2026-05-09T00:00:00"/>
        <d v="2026-05-16T00:00:00"/>
        <d v="2026-05-23T00:00:00"/>
        <d v="2026-05-30T00:00:00"/>
        <d v="2026-06-06T00:00:00"/>
        <d v="2026-06-13T00:00:00"/>
        <d v="2026-06-20T00:00:00"/>
        <d v="2026-06-27T00:00:00"/>
        <d v="2026-07-04T00:00:00"/>
        <d v="2026-07-11T00:00:00"/>
        <d v="2026-07-18T00:00:00"/>
        <d v="2026-07-25T00:00:00"/>
        <d v="2026-08-01T00:00:00"/>
        <d v="2026-08-08T00:00:00"/>
        <d v="2026-08-15T00:00:00"/>
        <d v="2026-08-22T00:00:00"/>
        <d v="2026-08-29T00:00:00"/>
        <d v="2026-09-05T00:00:00"/>
        <d v="2026-09-12T00:00:00"/>
        <d v="2026-09-19T00:00:00"/>
        <d v="2026-09-26T00:00:00"/>
        <d v="2026-10-03T00:00:00"/>
        <d v="2026-10-10T00:00:00"/>
        <d v="2026-10-17T00:00:00"/>
        <d v="2026-10-24T00:00:00"/>
        <d v="2026-10-31T00:00:00"/>
        <d v="2026-11-07T00:00:00"/>
        <d v="2026-11-14T00:00:00"/>
        <d v="2026-11-21T00:00:00"/>
        <d v="2026-11-28T00:00:00"/>
        <d v="2026-12-05T00:00:00"/>
        <d v="2026-12-12T00:00:00"/>
        <d v="2026-12-19T00:00:00"/>
        <d v="2026-12-26T00:00:00"/>
        <d v="2027-01-02T00:00:00"/>
        <d v="2027-01-09T00:00:00"/>
        <d v="2027-01-16T00:00:00"/>
        <d v="2027-01-23T00:00:00"/>
        <d v="2027-01-30T00:00:00"/>
        <d v="2027-02-06T00:00:00"/>
        <d v="2027-02-13T00:00:00"/>
        <d v="2027-02-20T00:00:00"/>
        <d v="2027-02-27T00:00:00"/>
        <d v="2027-03-06T00:00:00"/>
        <d v="2027-03-13T00:00:00"/>
        <d v="2027-03-20T00:00:00"/>
        <d v="2027-03-27T00:00:00"/>
        <d v="2027-04-03T00:00:00"/>
        <d v="2027-04-10T00:00:00"/>
        <d v="2027-04-17T00:00:00"/>
        <d v="2027-04-24T00:00:00"/>
        <d v="2027-05-01T00:00:00"/>
        <d v="2027-05-08T00:00:00"/>
        <d v="2027-05-15T00:00:00"/>
        <d v="2027-05-22T00:00:00"/>
        <d v="2027-05-29T00:00:00"/>
      </sharedItems>
    </cacheField>
    <cacheField name="sku" numFmtId="0">
      <sharedItems count="1">
        <s v="sku_a"/>
      </sharedItems>
    </cacheField>
    <cacheField name="sales" numFmtId="2">
      <sharedItems containsSemiMixedTypes="0" containsString="0" containsNumber="1" minValue="17303.007568736713" maxValue="55371.379833981802"/>
    </cacheField>
    <cacheField name="units" numFmtId="1">
      <sharedItems containsSemiMixedTypes="0" containsString="0" containsNumber="1" containsInteger="1" minValue="212" maxValue="685"/>
    </cacheField>
    <cacheField name="price" numFmtId="0">
      <sharedItems containsSemiMixedTypes="0" containsString="0" containsNumber="1" minValue="80.026380398623985" maxValue="81.876498196741551"/>
    </cacheField>
    <cacheField name="oos" numFmtId="0">
      <sharedItems containsSemiMixedTypes="0" containsString="0" containsNumber="1" containsInteger="1" minValue="0" maxValue="7"/>
    </cacheField>
    <cacheField name="events" numFmtId="0">
      <sharedItems containsSemiMixedTypes="0" containsString="0" containsNumber="1" containsInteger="1" minValue="0" maxValue="1"/>
    </cacheField>
    <cacheField name="product_level_branded_template" numFmtId="0">
      <sharedItems containsSemiMixedTypes="0" containsString="0" containsNumber="1" containsInteger="1" minValue="0" maxValue="20"/>
    </cacheField>
    <cacheField name="product_level_branded_clicks" numFmtId="1">
      <sharedItems containsSemiMixedTypes="0" containsString="0" containsNumber="1" containsInteger="1" minValue="1" maxValue="819"/>
    </cacheField>
    <cacheField name="product_level_branded_cpc_template" numFmtId="2">
      <sharedItems containsSemiMixedTypes="0" containsString="0" containsNumber="1" minValue="0" maxValue="10"/>
    </cacheField>
    <cacheField name="p_b_cpc_rand" numFmtId="2">
      <sharedItems containsSemiMixedTypes="0" containsString="0" containsNumber="1" minValue="1.5" maxValue="3"/>
    </cacheField>
    <cacheField name="p_b_cpc" numFmtId="2">
      <sharedItems containsSemiMixedTypes="0" containsString="0" containsNumber="1" minValue="2.2722577819719265" maxValue="2.3249914297570862"/>
    </cacheField>
    <cacheField name="product_level_branded_spends" numFmtId="2">
      <sharedItems containsSemiMixedTypes="0" containsString="0" containsNumber="1" minValue="2.3249914297570862" maxValue="1885.9307868275773"/>
    </cacheField>
    <cacheField name="product_level_nonbranded_template" numFmtId="0">
      <sharedItems containsSemiMixedTypes="0" containsString="0" containsNumber="1" containsInteger="1" minValue="0" maxValue="29"/>
    </cacheField>
    <cacheField name="product_level_nonbranded_clicks" numFmtId="0">
      <sharedItems containsSemiMixedTypes="0" containsString="0" containsNumber="1" containsInteger="1" minValue="1" maxValue="509"/>
    </cacheField>
    <cacheField name="product_level_nonbranded_spends" numFmtId="2">
      <sharedItems containsSemiMixedTypes="0" containsString="0" containsNumber="1" minValue="3.2933512410859906" maxValue="2201.4206377463565"/>
    </cacheField>
    <cacheField name="brand_level_branded_template" numFmtId="0">
      <sharedItems containsSemiMixedTypes="0" containsString="0" containsNumber="1" containsInteger="1" minValue="0" maxValue="40"/>
    </cacheField>
    <cacheField name="brand_level_branded_clicks" numFmtId="0">
      <sharedItems containsSemiMixedTypes="0" containsString="0" containsNumber="1" containsInteger="1" minValue="1" maxValue="617"/>
    </cacheField>
    <cacheField name="brand_level_branded_spends" numFmtId="0">
      <sharedItems containsSemiMixedTypes="0" containsString="0" containsNumber="1" minValue="5.3249914297570857" maxValue="3902.5197121601218"/>
    </cacheField>
    <cacheField name="brand_level_branded_template2" numFmtId="1">
      <sharedItems containsSemiMixedTypes="0" containsString="0" containsNumber="1" containsInteger="1" minValue="0" maxValue="40"/>
    </cacheField>
    <cacheField name="brand_level_nonbranded_clicks" numFmtId="0">
      <sharedItems containsSemiMixedTypes="0" containsString="0" containsNumber="1" containsInteger="1" minValue="2" maxValue="619"/>
    </cacheField>
    <cacheField name="brand_level_nonbranded_spends" numFmtId="0">
      <sharedItems containsSemiMixedTypes="0" containsString="0" containsNumber="1" minValue="12.649982859514171" maxValue="3889.8697293006076"/>
    </cacheField>
    <cacheField name="insta_template" numFmtId="0">
      <sharedItems containsSemiMixedTypes="0" containsString="0" containsNumber="1" containsInteger="1" minValue="0" maxValue="12"/>
    </cacheField>
    <cacheField name="insta_clicks" numFmtId="0">
      <sharedItems containsSemiMixedTypes="0" containsString="0" containsNumber="1" containsInteger="1" minValue="0" maxValue="339"/>
    </cacheField>
    <cacheField name="insta_spends" numFmtId="0">
      <sharedItems containsSemiMixedTypes="0" containsString="0" containsNumber="1" minValue="0" maxValue="2470.6584000682337"/>
    </cacheField>
    <cacheField name="fb_template" numFmtId="0">
      <sharedItems containsSemiMixedTypes="0" containsString="0" containsNumber="1" containsInteger="1" minValue="0" maxValue="9"/>
    </cacheField>
    <cacheField name="fb_clicks" numFmtId="0">
      <sharedItems containsSemiMixedTypes="0" containsString="0" containsNumber="1" containsInteger="1" minValue="0" maxValue="305"/>
    </cacheField>
    <cacheField name="fb_spends" numFmtId="2">
      <sharedItems containsSemiMixedTypes="0" containsString="0" containsNumber="1" minValue="0" maxValue="2197.49742892712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">
  <r>
    <x v="0"/>
    <x v="0"/>
    <n v="50700.046736804754"/>
    <n v="626"/>
    <n v="80.990489994895768"/>
    <n v="0"/>
    <n v="0"/>
    <n v="815"/>
    <n v="1625.2740771885008"/>
    <n v="458"/>
    <n v="1371.3442053402862"/>
    <n v="313"/>
    <n v="1876.1850136932524"/>
    <n v="601"/>
    <n v="3001.5149943439128"/>
    <n v="0"/>
    <n v="0"/>
    <n v="0"/>
    <n v="0"/>
  </r>
  <r>
    <x v="1"/>
    <x v="0"/>
    <n v="49697.711905690485"/>
    <n v="620"/>
    <n v="80.15759984788788"/>
    <n v="7"/>
    <n v="0"/>
    <n v="819"/>
    <n v="1654.917941960729"/>
    <n v="462"/>
    <n v="1395.5434544393856"/>
    <n v="305"/>
    <n v="1226.3003324762178"/>
    <n v="618"/>
    <n v="3720.7659195747628"/>
    <n v="0"/>
    <n v="0"/>
    <n v="0"/>
    <n v="0"/>
  </r>
  <r>
    <x v="2"/>
    <x v="0"/>
    <n v="53299.854900219987"/>
    <n v="659"/>
    <n v="80.879901214294364"/>
    <n v="0"/>
    <n v="0"/>
    <n v="813"/>
    <n v="1664.3023274428745"/>
    <n v="455"/>
    <n v="1841.4361119145237"/>
    <n v="313"/>
    <n v="1266.746160503837"/>
    <n v="610"/>
    <n v="3688.7385236656251"/>
    <n v="0"/>
    <n v="0"/>
    <n v="263"/>
    <n v="1327.3905438099334"/>
  </r>
  <r>
    <x v="3"/>
    <x v="0"/>
    <n v="52605.985585910486"/>
    <n v="654"/>
    <n v="80.437286828609302"/>
    <n v="0"/>
    <n v="0"/>
    <n v="809"/>
    <n v="1677.5163825319037"/>
    <n v="453"/>
    <n v="1845.3262315042675"/>
    <n v="313"/>
    <n v="1901.0267339091297"/>
    <n v="608"/>
    <n v="3692.7292466988843"/>
    <n v="0"/>
    <n v="0"/>
    <n v="254"/>
    <n v="1034.6862313511788"/>
  </r>
  <r>
    <x v="4"/>
    <x v="0"/>
    <n v="53098.330692202777"/>
    <n v="657"/>
    <n v="80.819377004874852"/>
    <n v="0"/>
    <n v="0"/>
    <n v="811"/>
    <n v="1703.1189336485502"/>
    <n v="453"/>
    <n v="1857.3105757617675"/>
    <n v="306"/>
    <n v="1254.6071438920549"/>
    <n v="614"/>
    <n v="3745.4143344762147"/>
    <n v="0"/>
    <n v="0"/>
    <n v="267"/>
    <n v="1895.7062333960087"/>
  </r>
  <r>
    <x v="5"/>
    <x v="0"/>
    <n v="52714.351250152729"/>
    <n v="657"/>
    <n v="80.234933409669296"/>
    <n v="0"/>
    <n v="0"/>
    <n v="813"/>
    <n v="1728.8273067895457"/>
    <n v="453"/>
    <n v="1869.294920019267"/>
    <n v="312"/>
    <n v="1287.4614018675748"/>
    <n v="604"/>
    <n v="3096.3932266923562"/>
    <n v="0"/>
    <n v="0"/>
    <n v="269"/>
    <n v="1379.0228112255693"/>
  </r>
  <r>
    <x v="6"/>
    <x v="0"/>
    <n v="53861.885626231677"/>
    <n v="668"/>
    <n v="80.63156530873006"/>
    <n v="0"/>
    <n v="1"/>
    <n v="806"/>
    <n v="1735.265092730848"/>
    <n v="462"/>
    <n v="1918.6556735008085"/>
    <n v="365"/>
    <n v="1880.8210407528031"/>
    <n v="607"/>
    <n v="3734.8311554437028"/>
    <n v="0"/>
    <n v="0"/>
    <n v="254"/>
    <n v="1308.845326989622"/>
  </r>
  <r>
    <x v="7"/>
    <x v="0"/>
    <n v="53876.514998420251"/>
    <n v="671"/>
    <n v="80.292868850104696"/>
    <n v="1"/>
    <n v="0"/>
    <n v="805"/>
    <n v="1754.4088407728138"/>
    <n v="461"/>
    <n v="1465.6987274487792"/>
    <n v="371"/>
    <n v="1550.5536396605141"/>
    <n v="607"/>
    <n v="2536.8896476386312"/>
    <n v="0"/>
    <n v="0"/>
    <n v="269"/>
    <n v="1931.2558735004807"/>
  </r>
  <r>
    <x v="8"/>
    <x v="0"/>
    <n v="53296.691996675385"/>
    <n v="660"/>
    <n v="80.752563631326339"/>
    <n v="0"/>
    <n v="0"/>
    <n v="806"/>
    <n v="1777.9113685434083"/>
    <n v="408"/>
    <n v="1307.9849111237104"/>
    <n v="383"/>
    <n v="1993.8387768636792"/>
    <n v="613"/>
    <n v="3191.183212055967"/>
    <n v="0"/>
    <n v="0"/>
    <n v="253"/>
    <n v="1823.0788787115166"/>
  </r>
  <r>
    <x v="9"/>
    <x v="0"/>
    <n v="53395.968897840205"/>
    <n v="661"/>
    <n v="80.780588347715891"/>
    <n v="0"/>
    <n v="0"/>
    <n v="812"/>
    <n v="1812.6283117086191"/>
    <n v="384"/>
    <n v="1625.2035365715635"/>
    <n v="395"/>
    <n v="1671.7588462129365"/>
    <n v="619"/>
    <n v="2619.7942425463484"/>
    <n v="0"/>
    <n v="0"/>
    <n v="258"/>
    <n v="1865.9336261340193"/>
  </r>
  <r>
    <x v="10"/>
    <x v="0"/>
    <n v="52655.236754257981"/>
    <n v="653"/>
    <n v="80.635890894728917"/>
    <n v="0"/>
    <n v="1"/>
    <n v="790"/>
    <n v="1784.417542234758"/>
    <n v="372"/>
    <n v="1584.2573743181392"/>
    <n v="417"/>
    <n v="2192.9014115340433"/>
    <n v="608"/>
    <n v="3805.3238806059912"/>
    <n v="0"/>
    <n v="0"/>
    <n v="261"/>
    <n v="1894.5354158522427"/>
  </r>
  <r>
    <x v="11"/>
    <x v="0"/>
    <n v="50195.173241841272"/>
    <n v="621"/>
    <n v="80.829586540807199"/>
    <n v="5"/>
    <n v="0"/>
    <n v="783"/>
    <n v="1768.6062475567285"/>
    <n v="389"/>
    <n v="1267.6562328219252"/>
    <n v="413"/>
    <n v="2584.8663860037404"/>
    <n v="617"/>
    <n v="3244.652688049172"/>
    <n v="0"/>
    <n v="0"/>
    <n v="0"/>
    <n v="0"/>
  </r>
  <r>
    <x v="12"/>
    <x v="0"/>
    <n v="50747.260997947473"/>
    <n v="632"/>
    <n v="80.296299047385247"/>
    <n v="0"/>
    <n v="0"/>
    <n v="794"/>
    <n v="1793.4525677650606"/>
    <n v="385"/>
    <n v="1639.6212072916226"/>
    <n v="430"/>
    <n v="2261.2652445075264"/>
    <n v="610"/>
    <n v="3817.8413933711422"/>
    <n v="0"/>
    <n v="0"/>
    <n v="0"/>
    <n v="0"/>
  </r>
  <r>
    <x v="13"/>
    <x v="0"/>
    <n v="50162.966357482852"/>
    <n v="620"/>
    <n v="80.908010254004594"/>
    <n v="6"/>
    <n v="0"/>
    <n v="793"/>
    <n v="1791.1938113824849"/>
    <n v="383"/>
    <n v="1248.1036945264714"/>
    <n v="439"/>
    <n v="2747.5940519507071"/>
    <n v="601"/>
    <n v="3761.5125859279615"/>
    <n v="0"/>
    <n v="0"/>
    <n v="0"/>
    <n v="0"/>
  </r>
  <r>
    <x v="14"/>
    <x v="0"/>
    <n v="51597.151839162492"/>
    <n v="644"/>
    <n v="80.119800992488337"/>
    <n v="0"/>
    <n v="0"/>
    <n v="806"/>
    <n v="1820.5576443559685"/>
    <n v="378"/>
    <n v="1609.809912613593"/>
    <n v="458"/>
    <n v="1950.5104232196445"/>
    <n v="612"/>
    <n v="2606.3589061362936"/>
    <n v="0"/>
    <n v="0"/>
    <n v="0"/>
    <n v="0"/>
  </r>
  <r>
    <x v="15"/>
    <x v="0"/>
    <n v="51540.064941462355"/>
    <n v="642"/>
    <n v="80.280474986701492"/>
    <n v="0"/>
    <n v="0"/>
    <n v="803"/>
    <n v="1813.7813752082413"/>
    <n v="381"/>
    <n v="1622.5861817613199"/>
    <n v="457"/>
    <n v="2860.251666837069"/>
    <n v="609"/>
    <n v="3811.5826369885667"/>
    <n v="0"/>
    <n v="0"/>
    <n v="0"/>
    <n v="0"/>
  </r>
  <r>
    <x v="16"/>
    <x v="0"/>
    <n v="48031.300496870885"/>
    <n v="600"/>
    <n v="80.052167494784811"/>
    <n v="5"/>
    <n v="0"/>
    <n v="701"/>
    <n v="1583.3882241855258"/>
    <n v="374"/>
    <n v="1218.7748870832907"/>
    <n v="469"/>
    <n v="1997.3567434279767"/>
    <n v="604"/>
    <n v="2572.2888550756884"/>
    <n v="0"/>
    <n v="0"/>
    <n v="0"/>
    <n v="0"/>
  </r>
  <r>
    <x v="17"/>
    <x v="0"/>
    <n v="52299.854573125413"/>
    <n v="650"/>
    <n v="80.461314727885252"/>
    <n v="0"/>
    <n v="0"/>
    <n v="704"/>
    <n v="1590.1644933332527"/>
    <n v="383"/>
    <n v="1248.1036945264714"/>
    <n v="484"/>
    <n v="3029.2380891666112"/>
    <n v="617"/>
    <n v="2627.652688049172"/>
    <n v="0"/>
    <n v="0"/>
    <n v="244"/>
    <n v="1771.136557348457"/>
  </r>
  <r>
    <x v="18"/>
    <x v="0"/>
    <n v="52392.30345612629"/>
    <n v="651"/>
    <n v="80.479728811253906"/>
    <n v="0"/>
    <n v="0"/>
    <n v="715"/>
    <n v="1615.0108135415849"/>
    <n v="372"/>
    <n v="1584.2573743181392"/>
    <n v="497"/>
    <n v="3110.6019221400948"/>
    <n v="609"/>
    <n v="3811.5826369885667"/>
    <n v="0"/>
    <n v="0"/>
    <n v="247"/>
    <n v="1051.9128264961839"/>
  </r>
  <r>
    <x v="19"/>
    <x v="0"/>
    <n v="51217.862185288919"/>
    <n v="636"/>
    <n v="80.531229851083211"/>
    <n v="7"/>
    <n v="0"/>
    <n v="706"/>
    <n v="1594.6820060984041"/>
    <n v="373"/>
    <n v="1588.5161307007149"/>
    <n v="500"/>
    <n v="3129.3781912878217"/>
    <n v="610"/>
    <n v="3817.8413933711422"/>
    <n v="0"/>
    <n v="0"/>
    <n v="240"/>
    <n v="1022.1015318181544"/>
  </r>
  <r>
    <x v="20"/>
    <x v="0"/>
    <n v="49738.21924862991"/>
    <n v="617"/>
    <n v="80.612997161474738"/>
    <n v="0"/>
    <n v="0"/>
    <n v="713"/>
    <n v="1610.4933007764337"/>
    <n v="370"/>
    <n v="1575.739861552988"/>
    <n v="358"/>
    <n v="1882.6347849620802"/>
    <n v="615"/>
    <n v="2619.1351752840205"/>
    <n v="0"/>
    <n v="0"/>
    <n v="248"/>
    <n v="1304.1715828787594"/>
  </r>
  <r>
    <x v="21"/>
    <x v="0"/>
    <n v="49157.800590866107"/>
    <n v="614"/>
    <n v="80.061564480237962"/>
    <n v="0"/>
    <n v="0"/>
    <n v="717"/>
    <n v="1619.5283263067361"/>
    <n v="366"/>
    <n v="1558.7048360226854"/>
    <n v="355"/>
    <n v="2221.8585158143533"/>
    <n v="610"/>
    <n v="3207.8413933711422"/>
    <n v="0"/>
    <n v="0"/>
    <n v="244"/>
    <n v="1283.136557348457"/>
  </r>
  <r>
    <x v="22"/>
    <x v="0"/>
    <n v="49362.172784789778"/>
    <n v="613"/>
    <n v="80.525567348759836"/>
    <n v="0"/>
    <n v="0"/>
    <n v="709"/>
    <n v="1601.4582752461311"/>
    <n v="364"/>
    <n v="1550.1873232575342"/>
    <n v="371"/>
    <n v="1950.9986179355635"/>
    <n v="613"/>
    <n v="3223.6176625188691"/>
    <n v="0"/>
    <n v="0"/>
    <n v="233"/>
    <n v="992.29023714012487"/>
  </r>
  <r>
    <x v="23"/>
    <x v="0"/>
    <n v="48775.328645512025"/>
    <n v="604"/>
    <n v="80.753855373364274"/>
    <n v="7"/>
    <n v="0"/>
    <n v="716"/>
    <n v="1617.2695699241606"/>
    <n v="371"/>
    <n v="1208.9986179355635"/>
    <n v="374"/>
    <n v="2340.7748870832907"/>
    <n v="606"/>
    <n v="3792.8063678408398"/>
    <n v="0"/>
    <n v="0"/>
    <n v="242"/>
    <n v="1272.6190445833056"/>
  </r>
  <r>
    <x v="24"/>
    <x v="0"/>
    <n v="50409.809255017142"/>
    <n v="627"/>
    <n v="80.398419864461147"/>
    <n v="2"/>
    <n v="0"/>
    <n v="716"/>
    <n v="1617.2695699241606"/>
    <n v="367"/>
    <n v="1195.9635924052611"/>
    <n v="438"/>
    <n v="2303.3352955681316"/>
    <n v="601"/>
    <n v="2559.5125859279615"/>
    <n v="0"/>
    <n v="0"/>
    <n v="241"/>
    <n v="1508.3602882007301"/>
  </r>
  <r>
    <x v="25"/>
    <x v="0"/>
    <n v="49617.581301709331"/>
    <n v="619"/>
    <n v="80.157643459950449"/>
    <n v="7"/>
    <n v="0"/>
    <n v="706"/>
    <n v="1594.6820060984041"/>
    <n v="362"/>
    <n v="1541.6698104923828"/>
    <n v="444"/>
    <n v="2334.8878338635855"/>
    <n v="606"/>
    <n v="2580.8063678408398"/>
    <n v="0"/>
    <n v="0"/>
    <n v="253"/>
    <n v="1836.4653647916377"/>
  </r>
  <r>
    <x v="26"/>
    <x v="0"/>
    <n v="50311.137873487467"/>
    <n v="628"/>
    <n v="80.113276868610612"/>
    <n v="0"/>
    <n v="0"/>
    <n v="714"/>
    <n v="1612.7520571590092"/>
    <n v="326"/>
    <n v="1388.3545807196597"/>
    <n v="463"/>
    <n v="2897.8042051325228"/>
    <n v="607"/>
    <n v="3192.0651242234153"/>
    <n v="0"/>
    <n v="0"/>
    <n v="253"/>
    <n v="1077.4653647916377"/>
  </r>
  <r>
    <x v="27"/>
    <x v="0"/>
    <n v="46152.555648234898"/>
    <n v="572"/>
    <n v="80.686286098312763"/>
    <n v="6"/>
    <n v="0"/>
    <n v="693"/>
    <n v="1565.3181731249208"/>
    <n v="332"/>
    <n v="1413.9071190151135"/>
    <n v="470"/>
    <n v="2471.6154998105521"/>
    <n v="471"/>
    <n v="2476.8742561931281"/>
    <n v="0"/>
    <n v="0"/>
    <n v="244"/>
    <n v="1283.136557348457"/>
  </r>
  <r>
    <x v="28"/>
    <x v="0"/>
    <n v="47139.168060360113"/>
    <n v="585"/>
    <n v="80.579774462154035"/>
    <n v="0"/>
    <n v="0"/>
    <n v="686"/>
    <n v="1549.5068784468913"/>
    <n v="324"/>
    <n v="1055.8370679545085"/>
    <n v="471"/>
    <n v="2947.8742561931281"/>
    <n v="489"/>
    <n v="2082.5318710794895"/>
    <n v="0"/>
    <n v="0"/>
    <n v="234"/>
    <n v="996.54899352270047"/>
  </r>
  <r>
    <x v="29"/>
    <x v="0"/>
    <n v="46938.956744427793"/>
    <n v="581"/>
    <n v="80.78994276149362"/>
    <n v="4"/>
    <n v="0"/>
    <n v="688"/>
    <n v="1554.0243912120425"/>
    <n v="321"/>
    <n v="1367.0607988067813"/>
    <n v="499"/>
    <n v="2125.1194349052457"/>
    <n v="487"/>
    <n v="3048.0143583143381"/>
    <n v="0"/>
    <n v="0"/>
    <n v="234"/>
    <n v="1464.5489935227006"/>
  </r>
  <r>
    <x v="30"/>
    <x v="0"/>
    <n v="43659.862272224513"/>
    <n v="542"/>
    <n v="80.553251424768476"/>
    <n v="5"/>
    <n v="0"/>
    <n v="691"/>
    <n v="1560.8006603597694"/>
    <n v="336"/>
    <n v="1094.9421445454161"/>
    <n v="344"/>
    <n v="1465.0121956060214"/>
    <n v="474"/>
    <n v="2966.650525340855"/>
    <n v="0"/>
    <n v="0"/>
    <n v="231"/>
    <n v="983.77272437497356"/>
  </r>
  <r>
    <x v="31"/>
    <x v="0"/>
    <n v="43557.592214586286"/>
    <n v="538"/>
    <n v="80.962067313357409"/>
    <n v="1"/>
    <n v="0"/>
    <n v="692"/>
    <n v="1563.0594167423451"/>
    <n v="334"/>
    <n v="1088.4246317802649"/>
    <n v="301"/>
    <n v="1883.8856711552685"/>
    <n v="483"/>
    <n v="3022.9793327840357"/>
    <n v="0"/>
    <n v="0"/>
    <n v="234"/>
    <n v="1698.5489935227006"/>
  </r>
  <r>
    <x v="32"/>
    <x v="0"/>
    <n v="42623.694449873801"/>
    <n v="530"/>
    <n v="80.422064999761886"/>
    <n v="2"/>
    <n v="0"/>
    <n v="687"/>
    <n v="1551.7656348294668"/>
    <n v="336"/>
    <n v="1094.9421445454161"/>
    <n v="273"/>
    <n v="1435.6404924431506"/>
    <n v="486"/>
    <n v="2555.7556019317626"/>
    <n v="0"/>
    <n v="0"/>
    <n v="229"/>
    <n v="1662.2552116098223"/>
  </r>
  <r>
    <x v="33"/>
    <x v="0"/>
    <n v="42292.001013821158"/>
    <n v="525"/>
    <n v="80.556192407278402"/>
    <n v="0"/>
    <n v="0"/>
    <n v="694"/>
    <n v="1565.7409173850449"/>
    <n v="336"/>
    <n v="1094.0532395408864"/>
    <n v="245"/>
    <n v="1532.7471538318962"/>
    <n v="476"/>
    <n v="2025.9087560162554"/>
    <n v="0"/>
    <n v="0"/>
    <n v="217"/>
    <n v="1357.5760505368223"/>
  </r>
  <r>
    <x v="34"/>
    <x v="0"/>
    <n v="40058.366356273029"/>
    <n v="500"/>
    <n v="80.116732712546053"/>
    <n v="7"/>
    <n v="0"/>
    <n v="681"/>
    <n v="1534.609856604937"/>
    <n v="326"/>
    <n v="1060.6296817227746"/>
    <n v="226"/>
    <n v="1413.2831535869543"/>
    <n v="481"/>
    <n v="3007.9168003332966"/>
    <n v="0"/>
    <n v="0"/>
    <n v="221"/>
    <n v="940.01582718016323"/>
  </r>
  <r>
    <x v="35"/>
    <x v="0"/>
    <n v="43861.101016329805"/>
    <n v="546"/>
    <n v="80.331686843094886"/>
    <n v="5"/>
    <n v="0"/>
    <n v="682"/>
    <n v="1535.0590563711482"/>
    <n v="330"/>
    <n v="1072.7705111473299"/>
    <n v="224"/>
    <n v="952.1836196878844"/>
    <n v="609"/>
    <n v="3806.7492160264355"/>
    <n v="0"/>
    <n v="0"/>
    <n v="212"/>
    <n v="1113.1737829188905"/>
  </r>
  <r>
    <x v="36"/>
    <x v="0"/>
    <n v="39949.810024270293"/>
    <n v="497"/>
    <n v="80.381911517646472"/>
    <n v="0"/>
    <n v="0"/>
    <n v="746"/>
    <n v="1677.1379383850103"/>
    <n v="329"/>
    <n v="1068.6493052663116"/>
    <n v="15"/>
    <n v="63.722612702111476"/>
    <n v="610"/>
    <n v="2591.3862498858666"/>
    <n v="0"/>
    <n v="0"/>
    <n v="0"/>
    <n v="0"/>
  </r>
  <r>
    <x v="37"/>
    <x v="0"/>
    <n v="40007.673976022561"/>
    <n v="500"/>
    <n v="80.015347952045119"/>
    <n v="0"/>
    <n v="0"/>
    <n v="754"/>
    <n v="1693.1285866671619"/>
    <n v="334"/>
    <n v="1418.0065622637028"/>
    <n v="14"/>
    <n v="73.437400813448619"/>
    <n v="617"/>
    <n v="3853.4911644212716"/>
    <n v="0"/>
    <n v="0"/>
    <n v="0"/>
    <n v="0"/>
  </r>
  <r>
    <x v="38"/>
    <x v="0"/>
    <n v="38829.792083683526"/>
    <n v="485"/>
    <n v="80.061426976667065"/>
    <n v="5"/>
    <n v="1"/>
    <n v="758"/>
    <n v="1700.1053738238809"/>
    <n v="328"/>
    <n v="1391.6656498868508"/>
    <n v="6"/>
    <n v="31.457298473539954"/>
    <n v="607"/>
    <n v="2575.4300289064586"/>
    <n v="0"/>
    <n v="0"/>
    <n v="0"/>
    <n v="0"/>
  </r>
  <r>
    <x v="39"/>
    <x v="0"/>
    <n v="39343.555122608581"/>
    <n v="487"/>
    <n v="80.787587520756844"/>
    <n v="4"/>
    <n v="0"/>
    <n v="744"/>
    <n v="1666.7367210660668"/>
    <n v="328"/>
    <n v="1062.7979092871908"/>
    <n v="4"/>
    <n v="20.960950113258423"/>
    <n v="619"/>
    <n v="3243.707030026741"/>
    <n v="0"/>
    <n v="0"/>
    <n v="0"/>
    <n v="0"/>
  </r>
  <r>
    <x v="40"/>
    <x v="0"/>
    <n v="40851.046071535384"/>
    <n v="508"/>
    <n v="80.415445022707445"/>
    <n v="0"/>
    <n v="0"/>
    <n v="759"/>
    <n v="1698.3323110787676"/>
    <n v="371"/>
    <n v="1572.1466237288837"/>
    <n v="1"/>
    <n v="5.2375919777058861"/>
    <n v="610"/>
    <n v="3804.9311064005906"/>
    <n v="0"/>
    <n v="0"/>
    <n v="0"/>
    <n v="0"/>
  </r>
  <r>
    <x v="41"/>
    <x v="0"/>
    <n v="47044.526229235344"/>
    <n v="588"/>
    <n v="80.007697668767591"/>
    <n v="0"/>
    <n v="0"/>
    <n v="755"/>
    <n v="1687.384552458361"/>
    <n v="397"/>
    <n v="1284.2737315575753"/>
    <n v="296"/>
    <n v="1549.5441424207615"/>
    <n v="601"/>
    <n v="2545.2028026853977"/>
    <n v="0"/>
    <n v="0"/>
    <n v="0"/>
    <n v="0"/>
  </r>
  <r>
    <x v="42"/>
    <x v="0"/>
    <n v="48157.33668257793"/>
    <n v="598"/>
    <n v="80.53066334879253"/>
    <n v="0"/>
    <n v="0"/>
    <n v="767"/>
    <n v="1712.1747722666389"/>
    <n v="408"/>
    <n v="1726.7787576072863"/>
    <n v="292"/>
    <n v="1527.8318559346264"/>
    <n v="615"/>
    <n v="3217.8650390403945"/>
    <n v="0"/>
    <n v="0"/>
    <n v="0"/>
    <n v="0"/>
  </r>
  <r>
    <x v="43"/>
    <x v="0"/>
    <n v="46526.147485595109"/>
    <n v="578"/>
    <n v="80.495064853970774"/>
    <n v="6"/>
    <n v="0"/>
    <n v="767"/>
    <n v="1732.4661454355182"/>
    <n v="396"/>
    <n v="1686.4675274999547"/>
    <n v="290"/>
    <n v="1525.0393509469366"/>
    <n v="605"/>
    <n v="3786.5476114582643"/>
    <n v="0"/>
    <n v="0"/>
    <n v="0"/>
    <n v="0"/>
  </r>
  <r>
    <x v="44"/>
    <x v="0"/>
    <n v="47906.823095155065"/>
    <n v="598"/>
    <n v="80.111744306279377"/>
    <n v="4"/>
    <n v="0"/>
    <n v="761"/>
    <n v="1718.9136071400644"/>
    <n v="398"/>
    <n v="1296.9850402651059"/>
    <n v="285"/>
    <n v="1783.7455690340582"/>
    <n v="529"/>
    <n v="3310.8821263825153"/>
    <n v="239"/>
    <n v="1495.8427754355787"/>
    <n v="0"/>
    <n v="0"/>
  </r>
  <r>
    <x v="45"/>
    <x v="0"/>
    <n v="48785.317578434813"/>
    <n v="609"/>
    <n v="80.10725382337408"/>
    <n v="0"/>
    <n v="0"/>
    <n v="755"/>
    <n v="1705.3610688446106"/>
    <n v="396"/>
    <n v="1686.4675274999547"/>
    <n v="299"/>
    <n v="1871.3681583901173"/>
    <n v="521"/>
    <n v="2218.81207532191"/>
    <n v="254"/>
    <n v="1843.7241211742135"/>
    <n v="0"/>
    <n v="0"/>
  </r>
  <r>
    <x v="46"/>
    <x v="0"/>
    <n v="44273.366245497265"/>
    <n v="550"/>
    <n v="80.49702953726775"/>
    <n v="0"/>
    <n v="0"/>
    <n v="768"/>
    <n v="1734.7249018180939"/>
    <n v="400"/>
    <n v="1303.5025530302573"/>
    <n v="281"/>
    <n v="1758.7105435037556"/>
    <n v="329"/>
    <n v="2059.1308498673866"/>
    <n v="258"/>
    <n v="1098.7591467045158"/>
    <n v="0"/>
    <n v="0"/>
  </r>
  <r>
    <x v="47"/>
    <x v="0"/>
    <n v="43685.768997478161"/>
    <n v="545"/>
    <n v="80.157374307299378"/>
    <n v="5"/>
    <n v="0"/>
    <n v="752"/>
    <n v="1698.5847996968837"/>
    <n v="398"/>
    <n v="1296.9850402651059"/>
    <n v="294"/>
    <n v="1252.0743764772392"/>
    <n v="338"/>
    <n v="2115.4596573105673"/>
    <n v="278"/>
    <n v="1183.9342743560287"/>
    <n v="0"/>
    <n v="0"/>
  </r>
  <r>
    <x v="48"/>
    <x v="0"/>
    <n v="44000.336410871496"/>
    <n v="549"/>
    <n v="80.146332260239518"/>
    <n v="0"/>
    <n v="0"/>
    <n v="757"/>
    <n v="1709.8785816097618"/>
    <n v="408"/>
    <n v="1737.5726040908623"/>
    <n v="291"/>
    <n v="1821.298107329512"/>
    <n v="331"/>
    <n v="1409.6483626325378"/>
    <n v="238"/>
    <n v="1489.584019053003"/>
    <n v="0"/>
    <n v="0"/>
  </r>
  <r>
    <x v="49"/>
    <x v="0"/>
    <n v="43502.135793507478"/>
    <n v="540"/>
    <n v="80.559510728717555"/>
    <n v="5"/>
    <n v="0"/>
    <n v="763"/>
    <n v="1723.4311199052158"/>
    <n v="397"/>
    <n v="1690.7262838825304"/>
    <n v="296"/>
    <n v="1260.5918892423904"/>
    <n v="327"/>
    <n v="1392.6133371022354"/>
    <n v="249"/>
    <n v="1060.4303392613351"/>
    <n v="0"/>
    <n v="0"/>
  </r>
  <r>
    <x v="50"/>
    <x v="0"/>
    <n v="42395.93330864099"/>
    <n v="525"/>
    <n v="80.754158683125695"/>
    <n v="0"/>
    <n v="0"/>
    <n v="681"/>
    <n v="1538.2130965340129"/>
    <n v="394"/>
    <n v="1677.9500147348033"/>
    <n v="296"/>
    <n v="1852.5918892423904"/>
    <n v="323"/>
    <n v="1698.5783115719328"/>
    <n v="253"/>
    <n v="1583.4653647916377"/>
    <n v="0"/>
    <n v="0"/>
  </r>
  <r>
    <x v="51"/>
    <x v="0"/>
    <n v="42897.104256861618"/>
    <n v="530"/>
    <n v="80.937932560116266"/>
    <n v="0"/>
    <n v="0"/>
    <n v="684"/>
    <n v="1544.9893656817399"/>
    <n v="407"/>
    <n v="1326.3138477082869"/>
    <n v="292"/>
    <n v="1243.5568637120878"/>
    <n v="335"/>
    <n v="1761.6833881628404"/>
    <n v="246"/>
    <n v="1293.6540701136082"/>
    <n v="0"/>
    <n v="0"/>
  </r>
  <r>
    <x v="52"/>
    <x v="0"/>
    <n v="36409.727120079486"/>
    <n v="450"/>
    <n v="80.910504711287743"/>
    <n v="0"/>
    <n v="1"/>
    <n v="681"/>
    <n v="1538.2130965340129"/>
    <n v="394"/>
    <n v="1283.9500147348033"/>
    <n v="9"/>
    <n v="47.328807443180786"/>
    <n v="323"/>
    <n v="1698.5783115719328"/>
    <n v="249"/>
    <n v="1060.4303392613351"/>
    <n v="0"/>
    <n v="0"/>
  </r>
  <r>
    <x v="53"/>
    <x v="0"/>
    <n v="36674.556585012237"/>
    <n v="458"/>
    <n v="80.075451058978686"/>
    <n v="0"/>
    <n v="0"/>
    <n v="695"/>
    <n v="1569.835685890072"/>
    <n v="409"/>
    <n v="1332.8313604734381"/>
    <n v="1"/>
    <n v="6.2587563825756432"/>
    <n v="333"/>
    <n v="1751.1658753976892"/>
    <n v="244"/>
    <n v="1039.136557348457"/>
    <n v="0"/>
    <n v="0"/>
  </r>
  <r>
    <x v="54"/>
    <x v="0"/>
    <n v="33012.346887770764"/>
    <n v="409"/>
    <n v="80.714784566676684"/>
    <n v="0"/>
    <n v="0"/>
    <n v="684"/>
    <n v="1544.9893656817399"/>
    <n v="398"/>
    <n v="1694.9850402651059"/>
    <n v="11"/>
    <n v="46.846320208332074"/>
    <n v="327"/>
    <n v="1392.6133371022354"/>
    <n v="0"/>
    <n v="0"/>
    <n v="0"/>
    <n v="0"/>
  </r>
  <r>
    <x v="55"/>
    <x v="0"/>
    <n v="24604.711809746197"/>
    <n v="306"/>
    <n v="80.407554933811099"/>
    <n v="0"/>
    <n v="0"/>
    <n v="694"/>
    <n v="1567.5769295074963"/>
    <n v="15"/>
    <n v="48.88134573863465"/>
    <n v="18"/>
    <n v="94.657614886361571"/>
    <n v="332"/>
    <n v="2077.9071190151135"/>
    <n v="0"/>
    <n v="0"/>
    <n v="0"/>
    <n v="0"/>
  </r>
  <r>
    <x v="56"/>
    <x v="0"/>
    <n v="24557.316282291562"/>
    <n v="304"/>
    <n v="80.780645665432772"/>
    <n v="0"/>
    <n v="0"/>
    <n v="696"/>
    <n v="1572.0944422726477"/>
    <n v="10"/>
    <n v="32.587563825756433"/>
    <n v="18"/>
    <n v="76.657614886361571"/>
    <n v="329"/>
    <n v="2059.1308498673866"/>
    <n v="0"/>
    <n v="0"/>
    <n v="0"/>
    <n v="0"/>
  </r>
  <r>
    <x v="57"/>
    <x v="0"/>
    <n v="23516.113592394737"/>
    <n v="291"/>
    <n v="80.811386915445837"/>
    <n v="6"/>
    <n v="0"/>
    <n v="697"/>
    <n v="1389.9583212274663"/>
    <n v="6"/>
    <n v="23.965207930222093"/>
    <n v="19"/>
    <n v="113.88982511236995"/>
    <n v="324"/>
    <n v="1942.121228231993"/>
    <n v="0"/>
    <n v="0"/>
    <n v="0"/>
    <n v="0"/>
  </r>
  <r>
    <x v="58"/>
    <x v="0"/>
    <n v="39764.74096658513"/>
    <n v="493"/>
    <n v="80.65870378617673"/>
    <n v="0"/>
    <n v="0"/>
    <n v="698"/>
    <n v="1410.4184657980327"/>
    <n v="19"/>
    <n v="57.392479728026679"/>
    <n v="397"/>
    <n v="1596.2007606329787"/>
    <n v="606"/>
    <n v="2436.5180376412723"/>
    <n v="0"/>
    <n v="0"/>
    <n v="0"/>
    <n v="0"/>
  </r>
  <r>
    <x v="59"/>
    <x v="0"/>
    <n v="38159.665975726639"/>
    <n v="472"/>
    <n v="80.84674994857339"/>
    <n v="0"/>
    <n v="1"/>
    <n v="642"/>
    <n v="1314.2461183497237"/>
    <n v="7"/>
    <n v="21.329786337146519"/>
    <n v="401"/>
    <n v="1622.8920458851076"/>
    <n v="603"/>
    <n v="2440.4087373284788"/>
    <n v="0"/>
    <n v="0"/>
    <n v="0"/>
    <n v="0"/>
  </r>
  <r>
    <x v="60"/>
    <x v="0"/>
    <n v="38893.228696565813"/>
    <n v="482"/>
    <n v="80.691345843497544"/>
    <n v="0"/>
    <n v="0"/>
    <n v="657"/>
    <n v="1362.3340708571827"/>
    <n v="6"/>
    <n v="24.441407039791621"/>
    <n v="404"/>
    <n v="1645.7214073459693"/>
    <n v="617"/>
    <n v="3130.391357258572"/>
    <n v="0"/>
    <n v="0"/>
    <n v="0"/>
    <n v="0"/>
  </r>
  <r>
    <x v="61"/>
    <x v="0"/>
    <n v="38747.44193737219"/>
    <n v="484"/>
    <n v="80.05669821771113"/>
    <n v="0"/>
    <n v="0"/>
    <n v="645"/>
    <n v="1354.5150582038409"/>
    <n v="15"/>
    <n v="61.500350190787003"/>
    <n v="418"/>
    <n v="2549.8097586499312"/>
    <n v="612"/>
    <n v="2509.2142877841097"/>
    <n v="0"/>
    <n v="0"/>
    <n v="0"/>
    <n v="0"/>
  </r>
  <r>
    <x v="62"/>
    <x v="0"/>
    <n v="37334.735225191289"/>
    <n v="466"/>
    <n v="80.117457564788168"/>
    <n v="7"/>
    <n v="0"/>
    <n v="647"/>
    <n v="1375.8318173343616"/>
    <n v="8"/>
    <n v="33.0118308171173"/>
    <n v="418"/>
    <n v="2142.868160194379"/>
    <n v="603"/>
    <n v="2488.2667478402163"/>
    <n v="0"/>
    <n v="0"/>
    <n v="0"/>
    <n v="0"/>
  </r>
  <r>
    <x v="63"/>
    <x v="0"/>
    <n v="38485.005136865417"/>
    <n v="477"/>
    <n v="80.681352488187457"/>
    <n v="0"/>
    <n v="0"/>
    <n v="653"/>
    <n v="1405.8661359221387"/>
    <n v="8"/>
    <n v="33.223474865814865"/>
    <n v="404"/>
    <n v="2081.7854807236508"/>
    <n v="602"/>
    <n v="3704.0664836525684"/>
    <n v="0"/>
    <n v="0"/>
    <n v="0"/>
    <n v="0"/>
  </r>
  <r>
    <x v="64"/>
    <x v="0"/>
    <n v="49837.091684921528"/>
    <n v="618"/>
    <n v="80.642543179484676"/>
    <n v="0"/>
    <n v="0"/>
    <n v="642"/>
    <n v="1399.168292889623"/>
    <n v="507"/>
    <n v="1611.9506612072257"/>
    <n v="418"/>
    <n v="2582.9849632832747"/>
    <n v="610"/>
    <n v="3159.4278172315735"/>
    <n v="0"/>
    <n v="0"/>
    <n v="0"/>
    <n v="0"/>
  </r>
  <r>
    <x v="65"/>
    <x v="0"/>
    <n v="34631.94055580374"/>
    <n v="427"/>
    <n v="81.105247203287448"/>
    <n v="0"/>
    <n v="0"/>
    <n v="17"/>
    <n v="37.499371296821266"/>
    <n v="497"/>
    <n v="1593.3051490894218"/>
    <n v="409"/>
    <n v="2129.1907564941116"/>
    <n v="610"/>
    <n v="3175.5656759447634"/>
    <n v="0"/>
    <n v="0"/>
    <n v="0"/>
    <n v="0"/>
  </r>
  <r>
    <x v="66"/>
    <x v="0"/>
    <n v="33303.813405335131"/>
    <n v="408"/>
    <n v="81.626993640527289"/>
    <n v="6"/>
    <n v="0"/>
    <n v="9"/>
    <n v="20.090707888396025"/>
    <n v="496"/>
    <n v="2099.2212347382697"/>
    <n v="398"/>
    <n v="2082.4557488424016"/>
    <n v="614"/>
    <n v="3826.6327381639062"/>
    <n v="0"/>
    <n v="0"/>
    <n v="0"/>
    <n v="0"/>
  </r>
  <r>
    <x v="67"/>
    <x v="0"/>
    <n v="34263.41360032816"/>
    <n v="421"/>
    <n v="81.385780523344792"/>
    <n v="0"/>
    <n v="1"/>
    <n v="2"/>
    <n v="4.5175127651512863"/>
    <n v="507"/>
    <n v="1652.1894859658512"/>
    <n v="384"/>
    <n v="2403.3624509090469"/>
    <n v="616"/>
    <n v="2623.393931666596"/>
    <n v="0"/>
    <n v="0"/>
    <n v="0"/>
    <n v="0"/>
  </r>
  <r>
    <x v="68"/>
    <x v="0"/>
    <n v="36012.931351611238"/>
    <n v="443"/>
    <n v="81.293298762102111"/>
    <n v="0"/>
    <n v="0"/>
    <n v="10"/>
    <n v="22.587563825756433"/>
    <n v="499"/>
    <n v="2125.1194349052457"/>
    <n v="397"/>
    <n v="1690.7262838825304"/>
    <n v="526"/>
    <n v="3292.1058572347883"/>
    <n v="274"/>
    <n v="1166.8992488257263"/>
    <n v="0"/>
    <n v="0"/>
  </r>
  <r>
    <x v="69"/>
    <x v="0"/>
    <n v="35718.777018114393"/>
    <n v="442"/>
    <n v="80.811712710666043"/>
    <n v="0"/>
    <n v="0"/>
    <n v="6"/>
    <n v="13.552538295453859"/>
    <n v="493"/>
    <n v="2099.5668966097919"/>
    <n v="404"/>
    <n v="2528.5375785605597"/>
    <n v="522"/>
    <n v="2745.0708317044855"/>
    <n v="264"/>
    <n v="1916.3116849999699"/>
    <n v="0"/>
    <n v="0"/>
  </r>
  <r>
    <x v="70"/>
    <x v="0"/>
    <n v="36114.599122415697"/>
    <n v="445"/>
    <n v="81.156402522282463"/>
    <n v="0"/>
    <n v="0"/>
    <n v="10"/>
    <n v="22.587563825756433"/>
    <n v="494"/>
    <n v="1609.8256529923676"/>
    <n v="411"/>
    <n v="1750.3488732385892"/>
    <n v="523"/>
    <n v="2227.3295880870614"/>
    <n v="271"/>
    <n v="1696.1229796779992"/>
    <n v="0"/>
    <n v="0"/>
  </r>
  <r>
    <x v="71"/>
    <x v="0"/>
    <n v="36548.872472681622"/>
    <n v="451"/>
    <n v="81.039628542531318"/>
    <n v="0"/>
    <n v="0"/>
    <n v="6"/>
    <n v="13.552538295453859"/>
    <n v="499"/>
    <n v="2125.1194349052457"/>
    <n v="424"/>
    <n v="1805.7127062120726"/>
    <n v="528"/>
    <n v="2776.6233699999398"/>
    <n v="263"/>
    <n v="1383.0529286173942"/>
    <n v="0"/>
    <n v="0"/>
  </r>
  <r>
    <x v="72"/>
    <x v="0"/>
    <n v="36998.065187999346"/>
    <n v="458"/>
    <n v="80.781801720522594"/>
    <n v="2"/>
    <n v="0"/>
    <n v="15"/>
    <n v="33.88134573863465"/>
    <n v="495"/>
    <n v="1613.0844093749433"/>
    <n v="446"/>
    <n v="2345.4053466287369"/>
    <n v="539"/>
    <n v="3373.4696902082715"/>
    <n v="264"/>
    <n v="1652.3116849999699"/>
    <n v="0"/>
    <n v="0"/>
  </r>
  <r>
    <x v="73"/>
    <x v="0"/>
    <n v="40189.757614099901"/>
    <n v="493"/>
    <n v="81.520806519472416"/>
    <n v="0"/>
    <n v="0"/>
    <n v="12"/>
    <n v="27.105076590907718"/>
    <n v="508"/>
    <n v="1655.4482423484267"/>
    <n v="460"/>
    <n v="2879.0279359847959"/>
    <n v="529"/>
    <n v="2252.8821263825153"/>
    <n v="267"/>
    <n v="1671.0879541476968"/>
    <n v="258"/>
    <n v="1614.7591467045158"/>
  </r>
  <r>
    <x v="74"/>
    <x v="0"/>
    <n v="38477.493656670064"/>
    <n v="476"/>
    <n v="80.835070707290043"/>
    <n v="0"/>
    <n v="0"/>
    <n v="11"/>
    <n v="24.846320208332074"/>
    <n v="487"/>
    <n v="2074.0143583143381"/>
    <n v="464"/>
    <n v="1976.0629615150983"/>
    <n v="492"/>
    <n v="2587.3081402272164"/>
    <n v="264"/>
    <n v="1124.3116849999699"/>
    <n v="246"/>
    <n v="1785.6540701136082"/>
  </r>
  <r>
    <x v="75"/>
    <x v="0"/>
    <n v="37660.687280307691"/>
    <n v="464"/>
    <n v="81.165274311007963"/>
    <n v="0"/>
    <n v="0"/>
    <n v="1"/>
    <n v="2.2587563825756432"/>
    <n v="485"/>
    <n v="1580.4968455491869"/>
    <n v="477"/>
    <n v="2985.4267944885819"/>
    <n v="447"/>
    <n v="1903.6641030113126"/>
    <n v="277"/>
    <n v="1733.6755179734532"/>
    <n v="255"/>
    <n v="1850.9828775567889"/>
  </r>
  <r>
    <x v="76"/>
    <x v="0"/>
    <n v="36817.985675788463"/>
    <n v="454"/>
    <n v="81.096884748432743"/>
    <n v="0"/>
    <n v="0"/>
    <n v="8"/>
    <n v="18.070051060605145"/>
    <n v="483"/>
    <n v="1573.9793327840357"/>
    <n v="487"/>
    <n v="2074.0143583143381"/>
    <n v="427"/>
    <n v="1818.4889753597997"/>
    <n v="249"/>
    <n v="1807.4303392613351"/>
    <n v="253"/>
    <n v="1583.4653647916377"/>
  </r>
  <r>
    <x v="77"/>
    <x v="0"/>
    <n v="26459.687365601829"/>
    <n v="326"/>
    <n v="81.16468517055776"/>
    <n v="0"/>
    <n v="1"/>
    <n v="13"/>
    <n v="29.363832973483362"/>
    <n v="487"/>
    <n v="1587.0143583143383"/>
    <n v="497"/>
    <n v="3110.6019221400948"/>
    <n v="14"/>
    <n v="73.622589356059009"/>
    <n v="219"/>
    <n v="932.66764778406582"/>
    <n v="241"/>
    <n v="1267.3602882007301"/>
  </r>
  <r>
    <x v="78"/>
    <x v="0"/>
    <n v="25355.103616847788"/>
    <n v="311"/>
    <n v="81.527664362854622"/>
    <n v="0"/>
    <n v="0"/>
    <n v="5"/>
    <n v="11.293781912878217"/>
    <n v="407"/>
    <n v="1326.3138477082869"/>
    <n v="517"/>
    <n v="2718.7770497916076"/>
    <n v="7"/>
    <n v="36.811294678029505"/>
    <n v="227"/>
    <n v="1193.7376988446711"/>
    <n v="296"/>
    <n v="2148.5918892423902"/>
  </r>
  <r>
    <x v="79"/>
    <x v="0"/>
    <n v="25526.312579919027"/>
    <n v="315"/>
    <n v="81.035912952123894"/>
    <n v="0"/>
    <n v="0"/>
    <n v="8"/>
    <n v="18.070051060605145"/>
    <n v="403"/>
    <n v="1716.2788221779842"/>
    <n v="512"/>
    <n v="2180.4832678787293"/>
    <n v="13"/>
    <n v="81.363832973483355"/>
    <n v="225"/>
    <n v="958.22018607951975"/>
    <n v="309"/>
    <n v="1933.9557222158737"/>
  </r>
  <r>
    <x v="80"/>
    <x v="0"/>
    <n v="25013.392699781365"/>
    <n v="309"/>
    <n v="80.949490937803773"/>
    <n v="4"/>
    <n v="0"/>
    <n v="10"/>
    <n v="22.587563825756433"/>
    <n v="405"/>
    <n v="1724.7963349431354"/>
    <n v="528"/>
    <n v="3304.6233699999398"/>
    <n v="11"/>
    <n v="57.846320208332074"/>
    <n v="224"/>
    <n v="1401.9614296969442"/>
    <n v="302"/>
    <n v="1588.1444275378442"/>
  </r>
  <r>
    <x v="81"/>
    <x v="0"/>
    <n v="32827.56307410945"/>
    <n v="406"/>
    <n v="80.856066684998652"/>
    <n v="0"/>
    <n v="0"/>
    <n v="674"/>
    <n v="1522.4018018559834"/>
    <n v="11"/>
    <n v="46.846320208332074"/>
    <n v="542"/>
    <n v="3392.2459593559984"/>
    <n v="7"/>
    <n v="36.811294678029505"/>
    <n v="212"/>
    <n v="1326.8563531060363"/>
    <n v="304"/>
    <n v="1902.6619403029956"/>
  </r>
  <r>
    <x v="82"/>
    <x v="0"/>
    <n v="33075.845441363032"/>
    <n v="406"/>
    <n v="81.467599609268547"/>
    <n v="1"/>
    <n v="0"/>
    <n v="671"/>
    <n v="1515.6255327082565"/>
    <n v="4"/>
    <n v="13.035025530302573"/>
    <n v="555"/>
    <n v="2918.6097923294819"/>
    <n v="1"/>
    <n v="6.2587563825756432"/>
    <n v="229"/>
    <n v="975.25521160982225"/>
    <n v="295"/>
    <n v="1551.3331328598147"/>
  </r>
  <r>
    <x v="83"/>
    <x v="0"/>
    <n v="31195.742028907945"/>
    <n v="384"/>
    <n v="81.238911533614441"/>
    <n v="7"/>
    <n v="0"/>
    <n v="680"/>
    <n v="1535.9543401514372"/>
    <n v="6"/>
    <n v="25.552538295453857"/>
    <n v="617"/>
    <n v="3244.652688049172"/>
    <n v="18"/>
    <n v="112.65761488636157"/>
    <n v="218"/>
    <n v="1582.4088914014901"/>
    <n v="0"/>
    <n v="0"/>
  </r>
  <r>
    <x v="84"/>
    <x v="0"/>
    <n v="32185.949057443602"/>
    <n v="396"/>
    <n v="81.277649134958594"/>
    <n v="0"/>
    <n v="0"/>
    <n v="688"/>
    <n v="1554.0243912120425"/>
    <n v="14"/>
    <n v="59.622589356059002"/>
    <n v="606"/>
    <n v="3792.8063678408398"/>
    <n v="13"/>
    <n v="68.363832973483355"/>
    <n v="218"/>
    <n v="1146.4088914014901"/>
    <n v="0"/>
    <n v="0"/>
  </r>
  <r>
    <x v="85"/>
    <x v="0"/>
    <n v="32046.461291513293"/>
    <n v="395"/>
    <n v="81.130281750666569"/>
    <n v="0"/>
    <n v="0"/>
    <n v="680"/>
    <n v="1535.9543401514372"/>
    <n v="2"/>
    <n v="8.5175127651512863"/>
    <n v="618"/>
    <n v="3867.9114444317474"/>
    <n v="9"/>
    <n v="47.328807443180786"/>
    <n v="219"/>
    <n v="932.66764778406582"/>
    <n v="0"/>
    <n v="0"/>
  </r>
  <r>
    <x v="86"/>
    <x v="0"/>
    <n v="32272.537778457645"/>
    <n v="396"/>
    <n v="81.496307521357693"/>
    <n v="0"/>
    <n v="0"/>
    <n v="689"/>
    <n v="1556.2831475946182"/>
    <n v="11"/>
    <n v="35.846320208332074"/>
    <n v="610"/>
    <n v="2597.8413933711422"/>
    <n v="4"/>
    <n v="17.035025530302573"/>
    <n v="228"/>
    <n v="1198.9964552272465"/>
    <n v="0"/>
    <n v="0"/>
  </r>
  <r>
    <x v="87"/>
    <x v="0"/>
    <n v="39049.715406892705"/>
    <n v="480"/>
    <n v="81.353573764359808"/>
    <n v="3"/>
    <n v="0"/>
    <n v="684"/>
    <n v="1544.9893656817399"/>
    <n v="5"/>
    <n v="16.293781912878217"/>
    <n v="618"/>
    <n v="3249.9114444317474"/>
    <n v="297"/>
    <n v="1561.8506456249661"/>
    <n v="223"/>
    <n v="1172.7026733143684"/>
    <n v="0"/>
    <n v="0"/>
  </r>
  <r>
    <x v="88"/>
    <x v="0"/>
    <n v="39614.238970160179"/>
    <n v="489"/>
    <n v="81.010713640409364"/>
    <n v="2"/>
    <n v="0"/>
    <n v="685"/>
    <n v="1547.2481220643156"/>
    <n v="19"/>
    <n v="80.916371268937226"/>
    <n v="615"/>
    <n v="3849.1351752840205"/>
    <n v="288"/>
    <n v="1802.5218381817851"/>
    <n v="258"/>
    <n v="1872.7591467045158"/>
    <n v="0"/>
    <n v="0"/>
  </r>
  <r>
    <x v="89"/>
    <x v="0"/>
    <n v="28469.999785353881"/>
    <n v="349"/>
    <n v="81.575930617059825"/>
    <n v="0"/>
    <n v="0"/>
    <n v="686"/>
    <n v="1549.5068784468913"/>
    <n v="17"/>
    <n v="72.398858503785931"/>
    <n v="15"/>
    <n v="78.88134573863465"/>
    <n v="336"/>
    <n v="1430.9421445454161"/>
    <n v="253"/>
    <n v="1077.4653647916377"/>
    <n v="0"/>
    <n v="0"/>
  </r>
  <r>
    <x v="90"/>
    <x v="0"/>
    <n v="27655.183235750294"/>
    <n v="340"/>
    <n v="81.338774222794981"/>
    <n v="0"/>
    <n v="0"/>
    <n v="675"/>
    <n v="1524.6605582385591"/>
    <n v="2"/>
    <n v="6.5175127651512863"/>
    <n v="1"/>
    <n v="4.2587563825756432"/>
    <n v="330"/>
    <n v="1405.3896062499623"/>
    <n v="255"/>
    <n v="1085.9828775567889"/>
    <n v="0"/>
    <n v="0"/>
  </r>
  <r>
    <x v="91"/>
    <x v="0"/>
    <n v="28093.935647070022"/>
    <n v="346"/>
    <n v="81.196345800780406"/>
    <n v="0"/>
    <n v="0"/>
    <n v="685"/>
    <n v="1547.2481220643156"/>
    <n v="14"/>
    <n v="45.622589356059002"/>
    <n v="8"/>
    <n v="50.070051060605145"/>
    <n v="325"/>
    <n v="1384.095824337084"/>
    <n v="267"/>
    <n v="1404.0879541476968"/>
    <n v="0"/>
    <n v="0"/>
  </r>
  <r>
    <x v="92"/>
    <x v="0"/>
    <n v="27125.40819089306"/>
    <n v="333"/>
    <n v="81.457682254934113"/>
    <n v="0"/>
    <n v="0"/>
    <n v="638"/>
    <n v="1441.0865720832603"/>
    <n v="5"/>
    <n v="16.293781912878217"/>
    <n v="18"/>
    <n v="76.657614886361571"/>
    <n v="331"/>
    <n v="1740.6483626325378"/>
    <n v="257"/>
    <n v="1865.5003903219404"/>
    <n v="0"/>
    <n v="0"/>
  </r>
  <r>
    <x v="93"/>
    <x v="0"/>
    <n v="27693.406280530668"/>
    <n v="339"/>
    <n v="81.691463954367748"/>
    <n v="0"/>
    <n v="0"/>
    <n v="640"/>
    <n v="1445.6040848484117"/>
    <n v="2"/>
    <n v="8.5175127651512863"/>
    <n v="7"/>
    <n v="36.811294678029505"/>
    <n v="327"/>
    <n v="1392.6133371022354"/>
    <n v="323"/>
    <n v="2021.5783115719328"/>
    <n v="0"/>
    <n v="0"/>
  </r>
  <r>
    <x v="94"/>
    <x v="0"/>
    <n v="28141.719050051412"/>
    <n v="345"/>
    <n v="81.570200145076555"/>
    <n v="0"/>
    <n v="0"/>
    <n v="644"/>
    <n v="1284.2656511771711"/>
    <n v="8"/>
    <n v="23.953610573629454"/>
    <n v="1"/>
    <n v="3.9942013217036818"/>
    <n v="325"/>
    <n v="1623.1154295536967"/>
    <n v="338"/>
    <n v="2364.0400467358445"/>
    <n v="0"/>
    <n v="0"/>
  </r>
  <r>
    <x v="95"/>
    <x v="0"/>
    <n v="27109.605239296416"/>
    <n v="334"/>
    <n v="81.166482752384482"/>
    <n v="6"/>
    <n v="0"/>
    <n v="639"/>
    <n v="1291.199712958371"/>
    <n v="19"/>
    <n v="57.392479728026679"/>
    <n v="15"/>
    <n v="90.30985241686318"/>
    <n v="327"/>
    <n v="1641.7547826876173"/>
    <n v="321"/>
    <n v="1932.630841720872"/>
    <n v="0"/>
    <n v="0"/>
  </r>
  <r>
    <x v="96"/>
    <x v="0"/>
    <n v="36213.563275482455"/>
    <n v="445"/>
    <n v="81.378793877488661"/>
    <n v="0"/>
    <n v="0"/>
    <n v="649"/>
    <n v="1328.5759046868702"/>
    <n v="359"/>
    <n v="1093.9133278622287"/>
    <n v="2"/>
    <n v="12.094224667756148"/>
    <n v="332"/>
    <n v="1343.6412948475206"/>
    <n v="333"/>
    <n v="2013.6884071813986"/>
    <n v="0"/>
    <n v="0"/>
  </r>
  <r>
    <x v="97"/>
    <x v="0"/>
    <n v="35471.412079782"/>
    <n v="435"/>
    <n v="81.543476045475856"/>
    <n v="2"/>
    <n v="0"/>
    <n v="631"/>
    <n v="1308.4213070180856"/>
    <n v="345"/>
    <n v="1060.3809047880184"/>
    <n v="16"/>
    <n v="81.177085439444326"/>
    <n v="339"/>
    <n v="1719.9394977482266"/>
    <n v="322"/>
    <n v="1311.688844468817"/>
    <n v="0"/>
    <n v="0"/>
  </r>
  <r>
    <x v="98"/>
    <x v="0"/>
    <n v="23945.099852548556"/>
    <n v="294"/>
    <n v="81.44591786581141"/>
    <n v="6"/>
    <n v="0"/>
    <n v="2"/>
    <n v="4.2000466921049329"/>
    <n v="351"/>
    <n v="1088.1081944644156"/>
    <n v="15"/>
    <n v="61.500350190787003"/>
    <n v="502"/>
    <n v="2560.2117197183384"/>
    <n v="334"/>
    <n v="2371.4077975815239"/>
    <n v="0"/>
    <n v="0"/>
  </r>
  <r>
    <x v="99"/>
    <x v="0"/>
    <n v="22598.587936306645"/>
    <n v="277"/>
    <n v="81.583349950565506"/>
    <n v="0"/>
    <n v="0"/>
    <n v="4"/>
    <n v="8.5059154085586499"/>
    <n v="346"/>
    <n v="1081.7616828403231"/>
    <n v="5"/>
    <n v="20.632394260698312"/>
    <n v="613"/>
    <n v="2529.5315363616132"/>
    <n v="0"/>
    <n v="0"/>
    <n v="0"/>
    <n v="0"/>
  </r>
  <r>
    <x v="100"/>
    <x v="0"/>
    <n v="18132.330482743739"/>
    <n v="223"/>
    <n v="81.310899025756669"/>
    <n v="0"/>
    <n v="0"/>
    <n v="7"/>
    <n v="15.07054050758801"/>
    <n v="339"/>
    <n v="1068.844747438905"/>
    <n v="3"/>
    <n v="12.458803074680574"/>
    <n v="452"/>
    <n v="2329.1263299185398"/>
    <n v="0"/>
    <n v="0"/>
    <n v="0"/>
    <n v="0"/>
  </r>
  <r>
    <x v="101"/>
    <x v="0"/>
    <n v="18088.782412982768"/>
    <n v="223"/>
    <n v="81.115616201716449"/>
    <n v="0"/>
    <n v="1"/>
    <n v="8"/>
    <n v="17.435118914512437"/>
    <n v="335"/>
    <n v="1065.0956045452083"/>
    <n v="14"/>
    <n v="72.511458100396766"/>
    <n v="445"/>
    <n v="1859.8284896197542"/>
    <n v="0"/>
    <n v="0"/>
    <n v="0"/>
    <n v="0"/>
  </r>
  <r>
    <x v="102"/>
    <x v="0"/>
    <n v="18491.438905135896"/>
    <n v="226"/>
    <n v="81.820526128919894"/>
    <n v="0"/>
    <n v="0"/>
    <n v="13"/>
    <n v="28.675989815216262"/>
    <n v="322"/>
    <n v="1032.2822092692029"/>
    <n v="18"/>
    <n v="75.705216667222516"/>
    <n v="459"/>
    <n v="2848.483025014174"/>
    <n v="0"/>
    <n v="0"/>
    <n v="0"/>
    <n v="0"/>
  </r>
  <r>
    <x v="103"/>
    <x v="0"/>
    <n v="18313.141185510827"/>
    <n v="226"/>
    <n v="81.031598165977115"/>
    <n v="0"/>
    <n v="0"/>
    <n v="18"/>
    <n v="40.181415776792051"/>
    <n v="335"/>
    <n v="1417.8207936236297"/>
    <n v="8"/>
    <n v="41.858407011907573"/>
    <n v="451"/>
    <n v="1908.7676952962895"/>
    <n v="0"/>
    <n v="0"/>
    <n v="0"/>
    <n v="0"/>
  </r>
  <r>
    <x v="0"/>
    <x v="1"/>
    <n v="20478.299604111518"/>
    <n v="255"/>
    <n v="80.307057271025556"/>
    <n v="0"/>
    <n v="0"/>
    <n v="11"/>
    <n v="24.078941860674902"/>
    <n v="2"/>
    <n v="8.3779894292136188"/>
    <n v="313"/>
    <n v="1876.1850136932524"/>
    <n v="601"/>
    <n v="3001.5149943439128"/>
    <n v="0"/>
    <n v="0"/>
    <n v="0"/>
    <n v="0"/>
  </r>
  <r>
    <x v="1"/>
    <x v="1"/>
    <n v="20141.348829891936"/>
    <n v="250"/>
    <n v="80.565395319567742"/>
    <n v="5"/>
    <n v="0"/>
    <n v="8"/>
    <n v="17.544570019841405"/>
    <n v="9"/>
    <n v="28.737641272321582"/>
    <n v="305"/>
    <n v="1226.3003324762178"/>
    <n v="618"/>
    <n v="3720.7659195747628"/>
    <n v="0"/>
    <n v="0"/>
    <n v="0"/>
    <n v="0"/>
  </r>
  <r>
    <x v="2"/>
    <x v="1"/>
    <n v="23314.212323285719"/>
    <n v="291"/>
    <n v="80.117568121256767"/>
    <n v="0"/>
    <n v="0"/>
    <n v="9"/>
    <n v="19.774330113181872"/>
    <n v="16"/>
    <n v="51.154364645656663"/>
    <n v="313"/>
    <n v="1266.746160503837"/>
    <n v="610"/>
    <n v="3688.7385236656251"/>
    <n v="0"/>
    <n v="0"/>
    <n v="263"/>
    <n v="1327.3905438099334"/>
  </r>
  <r>
    <x v="3"/>
    <x v="1"/>
    <n v="23299.180170982458"/>
    <n v="288"/>
    <n v="80.899931149244651"/>
    <n v="0"/>
    <n v="0"/>
    <n v="3"/>
    <n v="6.6036729846807223"/>
    <n v="8"/>
    <n v="33.609794625815255"/>
    <n v="313"/>
    <n v="1901.0267339091297"/>
    <n v="608"/>
    <n v="3692.7292466988843"/>
    <n v="0"/>
    <n v="0"/>
    <n v="254"/>
    <n v="1034.6862313511788"/>
  </r>
  <r>
    <x v="4"/>
    <x v="1"/>
    <n v="22935.398527905076"/>
    <n v="286"/>
    <n v="80.193701146521249"/>
    <n v="1"/>
    <n v="0"/>
    <n v="6"/>
    <n v="13.231805196601641"/>
    <n v="4"/>
    <n v="16.821203464401094"/>
    <n v="306"/>
    <n v="1254.6071438920549"/>
    <n v="614"/>
    <n v="3745.4143344762147"/>
    <n v="0"/>
    <n v="0"/>
    <n v="267"/>
    <n v="1895.7062333960087"/>
  </r>
  <r>
    <x v="5"/>
    <x v="1"/>
    <n v="23035.951395068358"/>
    <n v="286"/>
    <n v="80.545284598141109"/>
    <n v="0"/>
    <n v="0"/>
    <n v="5"/>
    <n v="11.046887019868198"/>
    <n v="1"/>
    <n v="4.2093774039736394"/>
    <n v="312"/>
    <n v="1287.4614018675748"/>
    <n v="604"/>
    <n v="3096.3932266923562"/>
    <n v="0"/>
    <n v="0"/>
    <n v="269"/>
    <n v="1379.0228112255693"/>
  </r>
  <r>
    <x v="6"/>
    <x v="1"/>
    <n v="23782.621407785002"/>
    <n v="297"/>
    <n v="80.076166356178462"/>
    <n v="6"/>
    <n v="0"/>
    <n v="16"/>
    <n v="35.415263069552083"/>
    <n v="4"/>
    <n v="12.853815767388021"/>
    <n v="365"/>
    <n v="1880.8210407528031"/>
    <n v="607"/>
    <n v="3734.8311554437028"/>
    <n v="0"/>
    <n v="0"/>
    <n v="254"/>
    <n v="1308.845326989622"/>
  </r>
  <r>
    <x v="7"/>
    <x v="1"/>
    <n v="31708.461431557902"/>
    <n v="394"/>
    <n v="80.478328506492133"/>
    <n v="0"/>
    <n v="0"/>
    <n v="4"/>
    <n v="8.8701219188814857"/>
    <n v="308"/>
    <n v="990.99938775387443"/>
    <n v="371"/>
    <n v="1550.5536396605141"/>
    <n v="607"/>
    <n v="2536.8896476386312"/>
    <n v="0"/>
    <n v="0"/>
    <n v="269"/>
    <n v="1931.2558735004807"/>
  </r>
  <r>
    <x v="8"/>
    <x v="1"/>
    <n v="32188.24717970382"/>
    <n v="398"/>
    <n v="80.874992913828692"/>
    <n v="0"/>
    <n v="0"/>
    <n v="15"/>
    <n v="33.324105263906056"/>
    <n v="311"/>
    <n v="1312.9197824716521"/>
    <n v="383"/>
    <n v="1993.8387768636792"/>
    <n v="613"/>
    <n v="3191.183212055967"/>
    <n v="0"/>
    <n v="0"/>
    <n v="253"/>
    <n v="1823.0788787115166"/>
  </r>
  <r>
    <x v="9"/>
    <x v="1"/>
    <n v="32662.960419913623"/>
    <n v="404"/>
    <n v="80.848911930479261"/>
    <n v="0"/>
    <n v="0"/>
    <n v="15"/>
    <n v="33.385253332006556"/>
    <n v="314"/>
    <n v="1012.8646364166705"/>
    <n v="395"/>
    <n v="1671.7588462129365"/>
    <n v="619"/>
    <n v="2619.7942425463484"/>
    <n v="0"/>
    <n v="0"/>
    <n v="258"/>
    <n v="1865.9336261340193"/>
  </r>
  <r>
    <x v="10"/>
    <x v="1"/>
    <n v="32620.612745576789"/>
    <n v="407"/>
    <n v="80.148925664807834"/>
    <n v="0"/>
    <n v="0"/>
    <n v="17"/>
    <n v="37.905921586787976"/>
    <n v="318"/>
    <n v="1345.0637096822693"/>
    <n v="417"/>
    <n v="2192.9014115340433"/>
    <n v="608"/>
    <n v="3805.3238806059912"/>
    <n v="0"/>
    <n v="0"/>
    <n v="261"/>
    <n v="1894.5354158522427"/>
  </r>
  <r>
    <x v="11"/>
    <x v="1"/>
    <n v="29748.848774207592"/>
    <n v="369"/>
    <n v="80.62018637996637"/>
    <n v="6"/>
    <n v="0"/>
    <n v="11"/>
    <n v="24.527361026745162"/>
    <n v="314"/>
    <n v="1328.1446693089074"/>
    <n v="413"/>
    <n v="2584.8663860037404"/>
    <n v="617"/>
    <n v="3244.652688049172"/>
    <n v="0"/>
    <n v="0"/>
    <n v="0"/>
    <n v="0"/>
  </r>
  <r>
    <x v="12"/>
    <x v="1"/>
    <n v="30208.710212850867"/>
    <n v="377"/>
    <n v="80.129204808622987"/>
    <n v="0"/>
    <n v="0"/>
    <n v="6"/>
    <n v="13.378560560042816"/>
    <n v="315"/>
    <n v="1017.3744294022479"/>
    <n v="430"/>
    <n v="2261.2652445075264"/>
    <n v="610"/>
    <n v="3817.8413933711422"/>
    <n v="0"/>
    <n v="0"/>
    <n v="0"/>
    <n v="0"/>
  </r>
  <r>
    <x v="13"/>
    <x v="1"/>
    <n v="30571.728675041981"/>
    <n v="381"/>
    <n v="80.240757677275539"/>
    <n v="0"/>
    <n v="0"/>
    <n v="9"/>
    <n v="20.067840840064225"/>
    <n v="312"/>
    <n v="1319.6851491222264"/>
    <n v="439"/>
    <n v="2747.5940519507071"/>
    <n v="601"/>
    <n v="3761.5125859279615"/>
    <n v="0"/>
    <n v="0"/>
    <n v="0"/>
    <n v="0"/>
  </r>
  <r>
    <x v="14"/>
    <x v="1"/>
    <n v="47330.076538326633"/>
    <n v="586"/>
    <n v="80.768048700216099"/>
    <n v="4"/>
    <n v="0"/>
    <n v="697"/>
    <n v="1554.142785058307"/>
    <n v="318"/>
    <n v="1345.0637096822693"/>
    <n v="458"/>
    <n v="1950.5104232196445"/>
    <n v="612"/>
    <n v="2606.3589061362936"/>
    <n v="0"/>
    <n v="0"/>
    <n v="0"/>
    <n v="0"/>
  </r>
  <r>
    <x v="15"/>
    <x v="1"/>
    <n v="47242.721709229016"/>
    <n v="584"/>
    <n v="80.895071419912696"/>
    <n v="2"/>
    <n v="0"/>
    <n v="681"/>
    <n v="1518.4666235648597"/>
    <n v="317"/>
    <n v="1340.8339495889288"/>
    <n v="457"/>
    <n v="2860.251666837069"/>
    <n v="609"/>
    <n v="3811.5826369885667"/>
    <n v="0"/>
    <n v="0"/>
    <n v="0"/>
    <n v="0"/>
  </r>
  <r>
    <x v="16"/>
    <x v="1"/>
    <n v="46991.177264823957"/>
    <n v="584"/>
    <n v="80.464344631547874"/>
    <n v="6"/>
    <n v="0"/>
    <n v="711"/>
    <n v="1585.3594263650737"/>
    <n v="307"/>
    <n v="1298.5363486555241"/>
    <n v="469"/>
    <n v="1997.3567434279767"/>
    <n v="604"/>
    <n v="2572.2888550756884"/>
    <n v="0"/>
    <n v="0"/>
    <n v="0"/>
    <n v="0"/>
  </r>
  <r>
    <x v="17"/>
    <x v="1"/>
    <n v="51169.099549854902"/>
    <n v="637"/>
    <n v="80.328256750164684"/>
    <n v="0"/>
    <n v="0"/>
    <n v="719"/>
    <n v="1603.1975071117974"/>
    <n v="329"/>
    <n v="1391.5910707090145"/>
    <n v="484"/>
    <n v="3029.2380891666112"/>
    <n v="617"/>
    <n v="2627.652688049172"/>
    <n v="0"/>
    <n v="0"/>
    <n v="244"/>
    <n v="1771.136557348457"/>
  </r>
  <r>
    <x v="18"/>
    <x v="1"/>
    <n v="50722.125354619246"/>
    <n v="632"/>
    <n v="80.256527459840584"/>
    <n v="3"/>
    <n v="1"/>
    <n v="713"/>
    <n v="1589.8189465517546"/>
    <n v="325"/>
    <n v="1374.6720303356526"/>
    <n v="497"/>
    <n v="3110.6019221400948"/>
    <n v="609"/>
    <n v="3811.5826369885667"/>
    <n v="0"/>
    <n v="0"/>
    <n v="247"/>
    <n v="1051.9128264961839"/>
  </r>
  <r>
    <x v="19"/>
    <x v="1"/>
    <n v="51110.257850614726"/>
    <n v="638"/>
    <n v="80.110122022907092"/>
    <n v="0"/>
    <n v="0"/>
    <n v="713"/>
    <n v="1589.8189465517546"/>
    <n v="329"/>
    <n v="1391.5910707090145"/>
    <n v="500"/>
    <n v="3129.3781912878217"/>
    <n v="610"/>
    <n v="3817.8413933711422"/>
    <n v="0"/>
    <n v="0"/>
    <n v="240"/>
    <n v="1022.1015318181544"/>
  </r>
  <r>
    <x v="20"/>
    <x v="1"/>
    <n v="47844.810904454789"/>
    <n v="595"/>
    <n v="80.411446898243341"/>
    <n v="0"/>
    <n v="0"/>
    <n v="709"/>
    <n v="1580.8999061783927"/>
    <n v="321"/>
    <n v="1036.7529899622907"/>
    <n v="358"/>
    <n v="1882.6347849620802"/>
    <n v="615"/>
    <n v="2619.1351752840205"/>
    <n v="0"/>
    <n v="0"/>
    <n v="248"/>
    <n v="1304.1715828787594"/>
  </r>
  <r>
    <x v="21"/>
    <x v="1"/>
    <n v="47858.824842678048"/>
    <n v="594"/>
    <n v="80.57041219306069"/>
    <n v="6"/>
    <n v="0"/>
    <n v="719"/>
    <n v="1603.1975071117974"/>
    <n v="331"/>
    <n v="1069.0505908956954"/>
    <n v="355"/>
    <n v="2221.8585158143533"/>
    <n v="610"/>
    <n v="3207.8413933711422"/>
    <n v="0"/>
    <n v="0"/>
    <n v="244"/>
    <n v="1283.136557348457"/>
  </r>
  <r>
    <x v="22"/>
    <x v="1"/>
    <n v="47333.060946365629"/>
    <n v="591"/>
    <n v="80.089781635136433"/>
    <n v="6"/>
    <n v="1"/>
    <n v="702"/>
    <n v="1565.2915855250094"/>
    <n v="326"/>
    <n v="1378.9017904289931"/>
    <n v="371"/>
    <n v="1950.9986179355635"/>
    <n v="613"/>
    <n v="3223.6176625188691"/>
    <n v="0"/>
    <n v="0"/>
    <n v="233"/>
    <n v="992.29023714012487"/>
  </r>
  <r>
    <x v="23"/>
    <x v="1"/>
    <n v="48610.399683947799"/>
    <n v="607"/>
    <n v="80.083030780803625"/>
    <n v="0"/>
    <n v="0"/>
    <n v="704"/>
    <n v="1569.7511057116903"/>
    <n v="331"/>
    <n v="1069.0505908956954"/>
    <n v="374"/>
    <n v="2340.7748870832907"/>
    <n v="606"/>
    <n v="3792.8063678408398"/>
    <n v="0"/>
    <n v="0"/>
    <n v="242"/>
    <n v="1272.6190445833056"/>
  </r>
  <r>
    <x v="24"/>
    <x v="1"/>
    <n v="55022.06274825627"/>
    <n v="683"/>
    <n v="80.559389089687073"/>
    <n v="2"/>
    <n v="0"/>
    <n v="913"/>
    <n v="2035.7709652198484"/>
    <n v="336"/>
    <n v="1085.1993913623976"/>
    <n v="438"/>
    <n v="2303.3352955681316"/>
    <n v="601"/>
    <n v="2559.5125859279615"/>
    <n v="0"/>
    <n v="0"/>
    <n v="241"/>
    <n v="1508.3602882007301"/>
  </r>
  <r>
    <x v="25"/>
    <x v="1"/>
    <n v="55486.497749386064"/>
    <n v="691"/>
    <n v="80.298839000558701"/>
    <n v="0"/>
    <n v="0"/>
    <n v="913"/>
    <n v="2035.7709652198484"/>
    <n v="334"/>
    <n v="1412.7398711757166"/>
    <n v="444"/>
    <n v="2334.8878338635855"/>
    <n v="606"/>
    <n v="2580.8063678408398"/>
    <n v="0"/>
    <n v="0"/>
    <n v="253"/>
    <n v="1836.4653647916377"/>
  </r>
  <r>
    <x v="26"/>
    <x v="1"/>
    <n v="55975.687081852258"/>
    <n v="694"/>
    <n v="80.656609628029187"/>
    <n v="0"/>
    <n v="0"/>
    <n v="919"/>
    <n v="2049.1495257798915"/>
    <n v="336"/>
    <n v="1085.1993913623976"/>
    <n v="463"/>
    <n v="2897.8042051325228"/>
    <n v="607"/>
    <n v="3192.0651242234153"/>
    <n v="0"/>
    <n v="0"/>
    <n v="253"/>
    <n v="1077.4653647916377"/>
  </r>
  <r>
    <x v="27"/>
    <x v="1"/>
    <n v="52226.299233243903"/>
    <n v="652"/>
    <n v="80.101685940558127"/>
    <n v="0"/>
    <n v="0"/>
    <n v="913"/>
    <n v="2035.7709652198484"/>
    <n v="331"/>
    <n v="1069.0505908956954"/>
    <n v="470"/>
    <n v="2471.6154998105521"/>
    <n v="471"/>
    <n v="2476.8742561931281"/>
    <n v="0"/>
    <n v="0"/>
    <n v="244"/>
    <n v="1283.136557348457"/>
  </r>
  <r>
    <x v="28"/>
    <x v="1"/>
    <n v="53312.946600116091"/>
    <n v="659"/>
    <n v="80.899767223241412"/>
    <n v="0"/>
    <n v="0"/>
    <n v="919"/>
    <n v="2049.1495257798915"/>
    <n v="348"/>
    <n v="1123.9565124824833"/>
    <n v="471"/>
    <n v="2947.8742561931281"/>
    <n v="489"/>
    <n v="2082.5318710794895"/>
    <n v="0"/>
    <n v="0"/>
    <n v="234"/>
    <n v="996.54899352270047"/>
  </r>
  <r>
    <x v="29"/>
    <x v="1"/>
    <n v="52103.287708489835"/>
    <n v="648"/>
    <n v="80.40630819211394"/>
    <n v="5"/>
    <n v="0"/>
    <n v="914"/>
    <n v="2038.0007253131889"/>
    <n v="332"/>
    <n v="1404.2803509890359"/>
    <n v="499"/>
    <n v="2125.1194349052457"/>
    <n v="487"/>
    <n v="3048.0143583143381"/>
    <n v="0"/>
    <n v="0"/>
    <n v="234"/>
    <n v="1464.5489935227006"/>
  </r>
  <r>
    <x v="30"/>
    <x v="1"/>
    <n v="50162.523992282935"/>
    <n v="620"/>
    <n v="80.907296761746665"/>
    <n v="0"/>
    <n v="0"/>
    <n v="910"/>
    <n v="2029.081684939827"/>
    <n v="345"/>
    <n v="1114.2672322024619"/>
    <n v="344"/>
    <n v="1465.0121956060214"/>
    <n v="474"/>
    <n v="2966.650525340855"/>
    <n v="0"/>
    <n v="0"/>
    <n v="231"/>
    <n v="983.77272437497356"/>
  </r>
  <r>
    <x v="31"/>
    <x v="1"/>
    <n v="50438.405261822649"/>
    <n v="627"/>
    <n v="80.444027530817621"/>
    <n v="4"/>
    <n v="0"/>
    <n v="919"/>
    <n v="2049.1495257798915"/>
    <n v="414"/>
    <n v="1337.1206786429543"/>
    <n v="301"/>
    <n v="1883.8856711552685"/>
    <n v="483"/>
    <n v="3022.9793327840357"/>
    <n v="0"/>
    <n v="0"/>
    <n v="234"/>
    <n v="1698.5489935227006"/>
  </r>
  <r>
    <x v="32"/>
    <x v="1"/>
    <n v="50123.354451370848"/>
    <n v="622"/>
    <n v="80.584171143683037"/>
    <n v="0"/>
    <n v="0"/>
    <n v="916"/>
    <n v="2042.4602454998699"/>
    <n v="409"/>
    <n v="1320.9718781762519"/>
    <n v="273"/>
    <n v="1435.6404924431506"/>
    <n v="486"/>
    <n v="2555.7556019317626"/>
    <n v="0"/>
    <n v="0"/>
    <n v="229"/>
    <n v="1662.2552116098223"/>
  </r>
  <r>
    <x v="33"/>
    <x v="1"/>
    <n v="49676.158278566611"/>
    <n v="615"/>
    <n v="80.774241103360339"/>
    <n v="0"/>
    <n v="0"/>
    <n v="905"/>
    <n v="2017.5639577955849"/>
    <n v="417"/>
    <n v="1346.6399672936564"/>
    <n v="245"/>
    <n v="1532.7471538318962"/>
    <n v="476"/>
    <n v="2025.9087560162554"/>
    <n v="0"/>
    <n v="0"/>
    <n v="217"/>
    <n v="1357.5760505368223"/>
  </r>
  <r>
    <x v="34"/>
    <x v="1"/>
    <n v="48761.928948851259"/>
    <n v="608"/>
    <n v="80.20054103429483"/>
    <n v="0"/>
    <n v="0"/>
    <n v="907"/>
    <n v="2021.6529206895773"/>
    <n v="407"/>
    <n v="1721.1805278066788"/>
    <n v="226"/>
    <n v="1413.2831535869543"/>
    <n v="481"/>
    <n v="3007.9168003332966"/>
    <n v="0"/>
    <n v="0"/>
    <n v="221"/>
    <n v="940.01582718016323"/>
  </r>
  <r>
    <x v="35"/>
    <x v="1"/>
    <n v="52141.938975333411"/>
    <n v="646"/>
    <n v="80.715075813209609"/>
    <n v="0"/>
    <n v="0"/>
    <n v="912"/>
    <n v="2032.425864364355"/>
    <n v="410"/>
    <n v="1323.7002241111684"/>
    <n v="224"/>
    <n v="952.1836196878844"/>
    <n v="609"/>
    <n v="3806.7492160264355"/>
    <n v="0"/>
    <n v="0"/>
    <n v="212"/>
    <n v="1113.1737829188905"/>
  </r>
  <r>
    <x v="36"/>
    <x v="1"/>
    <n v="45718.257007509601"/>
    <n v="570"/>
    <n v="80.207468434227366"/>
    <n v="0"/>
    <n v="0"/>
    <n v="910"/>
    <n v="2027.5978251539216"/>
    <n v="413"/>
    <n v="1746.2174744929339"/>
    <n v="15"/>
    <n v="63.722612702111476"/>
    <n v="610"/>
    <n v="2591.3862498858666"/>
    <n v="0"/>
    <n v="0"/>
    <n v="0"/>
    <n v="0"/>
  </r>
  <r>
    <x v="37"/>
    <x v="1"/>
    <n v="45532.106891670046"/>
    <n v="565"/>
    <n v="80.587799808265572"/>
    <n v="0"/>
    <n v="0"/>
    <n v="914"/>
    <n v="2036.1377475050608"/>
    <n v="406"/>
    <n v="1310.4550607079373"/>
    <n v="14"/>
    <n v="73.437400813448619"/>
    <n v="617"/>
    <n v="3853.4911644212716"/>
    <n v="0"/>
    <n v="0"/>
    <n v="0"/>
    <n v="0"/>
  </r>
  <r>
    <x v="38"/>
    <x v="1"/>
    <n v="45214.806672580045"/>
    <n v="565"/>
    <n v="80.026206500141669"/>
    <n v="1"/>
    <n v="0"/>
    <n v="913"/>
    <n v="2033.5378377728184"/>
    <n v="408"/>
    <n v="1316.7441816115115"/>
    <n v="6"/>
    <n v="31.457298473539954"/>
    <n v="607"/>
    <n v="2575.4300289064586"/>
    <n v="0"/>
    <n v="0"/>
    <n v="0"/>
    <n v="0"/>
  </r>
  <r>
    <x v="39"/>
    <x v="1"/>
    <n v="45759.437784681526"/>
    <n v="567"/>
    <n v="80.704475810725796"/>
    <n v="0"/>
    <n v="0"/>
    <n v="913"/>
    <n v="2033.1656498649804"/>
    <n v="413"/>
    <n v="1332.7123914504239"/>
    <n v="4"/>
    <n v="20.960950113258423"/>
    <n v="619"/>
    <n v="3243.707030026741"/>
    <n v="0"/>
    <n v="0"/>
    <n v="0"/>
    <n v="0"/>
  </r>
  <r>
    <x v="40"/>
    <x v="1"/>
    <n v="43727.755901137432"/>
    <n v="543"/>
    <n v="80.529937202831363"/>
    <n v="0"/>
    <n v="0"/>
    <n v="909"/>
    <n v="2023.887466504975"/>
    <n v="335"/>
    <n v="1415.8771191189951"/>
    <n v="1"/>
    <n v="5.2375919777058861"/>
    <n v="610"/>
    <n v="3804.9311064005906"/>
    <n v="0"/>
    <n v="0"/>
    <n v="0"/>
    <n v="0"/>
  </r>
  <r>
    <x v="41"/>
    <x v="1"/>
    <n v="47444.884004694904"/>
    <n v="592"/>
    <n v="80.143385143065714"/>
    <n v="0"/>
    <n v="0"/>
    <n v="818"/>
    <n v="1820.9426091701318"/>
    <n v="335"/>
    <n v="1415.7405551002373"/>
    <n v="296"/>
    <n v="1549.5441424207615"/>
    <n v="601"/>
    <n v="2545.2028026853977"/>
    <n v="0"/>
    <n v="0"/>
    <n v="0"/>
    <n v="0"/>
  </r>
  <r>
    <x v="42"/>
    <x v="1"/>
    <n v="46542.349327231721"/>
    <n v="577"/>
    <n v="80.662650480470916"/>
    <n v="6"/>
    <n v="0"/>
    <n v="815"/>
    <n v="1813.9320977056893"/>
    <n v="338"/>
    <n v="1428.2810417478811"/>
    <n v="292"/>
    <n v="1527.8318559346264"/>
    <n v="615"/>
    <n v="3217.8650390403945"/>
    <n v="0"/>
    <n v="0"/>
    <n v="0"/>
    <n v="0"/>
  </r>
  <r>
    <x v="43"/>
    <x v="1"/>
    <n v="39904.181553970768"/>
    <n v="495"/>
    <n v="80.614508189839938"/>
    <n v="0"/>
    <n v="0"/>
    <n v="816"/>
    <n v="1819.4842361658229"/>
    <n v="2"/>
    <n v="8.4595201866809386"/>
    <n v="290"/>
    <n v="1525.0393509469366"/>
    <n v="605"/>
    <n v="3786.5476114582643"/>
    <n v="0"/>
    <n v="0"/>
    <n v="0"/>
    <n v="0"/>
  </r>
  <r>
    <x v="44"/>
    <x v="1"/>
    <n v="41882.853432358519"/>
    <n v="518"/>
    <n v="80.854929406097526"/>
    <n v="0"/>
    <n v="0"/>
    <n v="818"/>
    <n v="1823.9437563525039"/>
    <n v="14"/>
    <n v="59.216641306766569"/>
    <n v="285"/>
    <n v="1783.7455690340582"/>
    <n v="529"/>
    <n v="3310.8821263825153"/>
    <n v="239"/>
    <n v="1495.8427754355787"/>
    <n v="0"/>
    <n v="0"/>
  </r>
  <r>
    <x v="45"/>
    <x v="1"/>
    <n v="22587.943259895212"/>
    <n v="279"/>
    <n v="80.960370107151292"/>
    <n v="0"/>
    <n v="0"/>
    <n v="2"/>
    <n v="4.4595201866809386"/>
    <n v="15"/>
    <n v="63.446401400107042"/>
    <n v="299"/>
    <n v="1871.3681583901173"/>
    <n v="521"/>
    <n v="2218.81207532191"/>
    <n v="254"/>
    <n v="1843.7241211742135"/>
    <n v="0"/>
    <n v="0"/>
  </r>
  <r>
    <x v="46"/>
    <x v="1"/>
    <n v="16332.573123026852"/>
    <n v="203"/>
    <n v="80.456025236585475"/>
    <n v="5"/>
    <n v="0"/>
    <n v="8"/>
    <n v="17.838080746723755"/>
    <n v="7"/>
    <n v="29.608320653383284"/>
    <n v="281"/>
    <n v="1758.7105435037556"/>
    <n v="329"/>
    <n v="2059.1308498673866"/>
    <n v="258"/>
    <n v="1098.7591467045158"/>
    <n v="0"/>
    <n v="0"/>
  </r>
  <r>
    <x v="47"/>
    <x v="1"/>
    <n v="17813.431092738665"/>
    <n v="220"/>
    <n v="80.970141330630298"/>
    <n v="0"/>
    <n v="0"/>
    <n v="6"/>
    <n v="13.378560560042816"/>
    <n v="10"/>
    <n v="42.297600933404695"/>
    <n v="294"/>
    <n v="1252.0743764772392"/>
    <n v="338"/>
    <n v="2115.4596573105673"/>
    <n v="278"/>
    <n v="1183.9342743560287"/>
    <n v="0"/>
    <n v="0"/>
  </r>
  <r>
    <x v="48"/>
    <x v="1"/>
    <n v="17067.191734050604"/>
    <n v="213"/>
    <n v="80.127660723242272"/>
    <n v="0"/>
    <n v="1"/>
    <n v="6"/>
    <n v="13.378560560042816"/>
    <n v="9"/>
    <n v="29.067840840064225"/>
    <n v="291"/>
    <n v="1821.298107329512"/>
    <n v="331"/>
    <n v="1409.6483626325378"/>
    <n v="238"/>
    <n v="1489.584019053003"/>
    <n v="0"/>
    <n v="0"/>
  </r>
  <r>
    <x v="49"/>
    <x v="1"/>
    <n v="17015.864270093472"/>
    <n v="211"/>
    <n v="80.643906493334001"/>
    <n v="0"/>
    <n v="0"/>
    <n v="10"/>
    <n v="22.297600933404695"/>
    <n v="7"/>
    <n v="22.608320653383284"/>
    <n v="296"/>
    <n v="1260.5918892423904"/>
    <n v="327"/>
    <n v="1392.6133371022354"/>
    <n v="249"/>
    <n v="1060.4303392613351"/>
    <n v="0"/>
    <n v="0"/>
  </r>
  <r>
    <x v="50"/>
    <x v="1"/>
    <n v="17273.242703327287"/>
    <n v="214"/>
    <n v="80.716087398725634"/>
    <n v="0"/>
    <n v="0"/>
    <n v="17"/>
    <n v="37.905921586787976"/>
    <n v="12"/>
    <n v="50.757121120085628"/>
    <n v="296"/>
    <n v="1852.5918892423904"/>
    <n v="323"/>
    <n v="1698.5783115719328"/>
    <n v="253"/>
    <n v="1583.4653647916377"/>
    <n v="0"/>
    <n v="0"/>
  </r>
  <r>
    <x v="51"/>
    <x v="1"/>
    <n v="17373.262617080065"/>
    <n v="217"/>
    <n v="80.061118051060205"/>
    <n v="0"/>
    <n v="0"/>
    <n v="11"/>
    <n v="24.527361026745162"/>
    <n v="5"/>
    <n v="21.148800466702347"/>
    <n v="292"/>
    <n v="1243.5568637120878"/>
    <n v="335"/>
    <n v="1761.6833881628404"/>
    <n v="246"/>
    <n v="1293.6540701136082"/>
    <n v="0"/>
    <n v="0"/>
  </r>
  <r>
    <x v="52"/>
    <x v="1"/>
    <n v="11919.433114215431"/>
    <n v="148"/>
    <n v="80.536710231185353"/>
    <n v="0"/>
    <n v="0"/>
    <n v="13"/>
    <n v="28.986881213426102"/>
    <n v="15"/>
    <n v="63.446401400107042"/>
    <n v="9"/>
    <n v="47.328807443180786"/>
    <n v="323"/>
    <n v="1698.5783115719328"/>
    <n v="249"/>
    <n v="1060.4303392613351"/>
    <n v="0"/>
    <n v="0"/>
  </r>
  <r>
    <x v="53"/>
    <x v="1"/>
    <n v="10913.354729498647"/>
    <n v="136"/>
    <n v="80.245255363960638"/>
    <n v="0"/>
    <n v="0"/>
    <n v="16"/>
    <n v="35.676161493447509"/>
    <n v="4"/>
    <n v="12.919040373361877"/>
    <n v="1"/>
    <n v="6.2587563825756432"/>
    <n v="333"/>
    <n v="1751.1658753976892"/>
    <n v="244"/>
    <n v="1039.136557348457"/>
    <n v="0"/>
    <n v="0"/>
  </r>
  <r>
    <x v="54"/>
    <x v="1"/>
    <n v="7812.070423461666"/>
    <n v="97"/>
    <n v="80.536808489295524"/>
    <n v="0"/>
    <n v="0"/>
    <n v="5"/>
    <n v="11.148800466702347"/>
    <n v="8"/>
    <n v="33.838080746723755"/>
    <n v="11"/>
    <n v="46.846320208332074"/>
    <n v="327"/>
    <n v="1392.6133371022354"/>
    <n v="0"/>
    <n v="0"/>
    <n v="0"/>
    <n v="0"/>
  </r>
  <r>
    <x v="55"/>
    <x v="1"/>
    <n v="7405.4661788791909"/>
    <n v="92"/>
    <n v="80.494197596512947"/>
    <n v="3"/>
    <n v="0"/>
    <n v="9"/>
    <n v="20.067840840064225"/>
    <n v="4"/>
    <n v="12.919040373361877"/>
    <n v="18"/>
    <n v="94.657614886361571"/>
    <n v="332"/>
    <n v="2077.9071190151135"/>
    <n v="0"/>
    <n v="0"/>
    <n v="0"/>
    <n v="0"/>
  </r>
  <r>
    <x v="56"/>
    <x v="1"/>
    <n v="7843.1185323144564"/>
    <n v="97"/>
    <n v="80.856892085716041"/>
    <n v="2"/>
    <n v="0"/>
    <n v="18"/>
    <n v="40.135681680128449"/>
    <n v="8"/>
    <n v="25.838080746723755"/>
    <n v="18"/>
    <n v="76.657614886361571"/>
    <n v="329"/>
    <n v="2059.1308498673866"/>
    <n v="0"/>
    <n v="0"/>
    <n v="0"/>
    <n v="0"/>
  </r>
  <r>
    <x v="57"/>
    <x v="1"/>
    <n v="7145.319341795639"/>
    <n v="89"/>
    <n v="80.284486986467854"/>
    <n v="4"/>
    <n v="0"/>
    <n v="7"/>
    <n v="15.322963002247665"/>
    <n v="2"/>
    <n v="8.3779894292136188"/>
    <n v="19"/>
    <n v="113.88982511236995"/>
    <n v="324"/>
    <n v="1942.121228231993"/>
    <n v="0"/>
    <n v="0"/>
    <n v="0"/>
    <n v="0"/>
  </r>
  <r>
    <x v="58"/>
    <x v="1"/>
    <n v="22906.058103678788"/>
    <n v="286"/>
    <n v="80.09111225062513"/>
    <n v="0"/>
    <n v="0"/>
    <n v="14"/>
    <n v="30.70299753472246"/>
    <n v="11"/>
    <n v="46.123783777281929"/>
    <n v="397"/>
    <n v="1596.2007606329787"/>
    <n v="606"/>
    <n v="2436.5180376412723"/>
    <n v="0"/>
    <n v="0"/>
    <n v="0"/>
    <n v="0"/>
  </r>
  <r>
    <x v="59"/>
    <x v="1"/>
    <n v="22831.198639816517"/>
    <n v="282"/>
    <n v="80.961697304313887"/>
    <n v="0"/>
    <n v="0"/>
    <n v="3"/>
    <n v="6.5914433710606239"/>
    <n v="2"/>
    <n v="6.3942955807070829"/>
    <n v="401"/>
    <n v="1622.8920458851076"/>
    <n v="603"/>
    <n v="2440.4087373284788"/>
    <n v="0"/>
    <n v="0"/>
    <n v="0"/>
    <n v="0"/>
  </r>
  <r>
    <x v="60"/>
    <x v="1"/>
    <n v="22888.658942816954"/>
    <n v="286"/>
    <n v="80.030276023835498"/>
    <n v="0"/>
    <n v="0"/>
    <n v="14"/>
    <n v="30.817140595176703"/>
    <n v="12"/>
    <n v="38.414691938722889"/>
    <n v="404"/>
    <n v="1645.7214073459693"/>
    <n v="617"/>
    <n v="3130.391357258572"/>
    <n v="0"/>
    <n v="0"/>
    <n v="0"/>
    <n v="0"/>
  </r>
  <r>
    <x v="61"/>
    <x v="1"/>
    <n v="23310.697936782959"/>
    <n v="291"/>
    <n v="80.105491191694014"/>
    <n v="0"/>
    <n v="1"/>
    <n v="2"/>
    <n v="4.4106017322005471"/>
    <n v="17"/>
    <n v="71.49011472370465"/>
    <n v="418"/>
    <n v="2549.8097586499312"/>
    <n v="612"/>
    <n v="2509.2142877841097"/>
    <n v="0"/>
    <n v="0"/>
    <n v="0"/>
    <n v="0"/>
  </r>
  <r>
    <x v="62"/>
    <x v="1"/>
    <n v="22889.019977144653"/>
    <n v="286"/>
    <n v="80.031538381624657"/>
    <n v="0"/>
    <n v="0"/>
    <n v="3"/>
    <n v="6.6281322119209181"/>
    <n v="9"/>
    <n v="37.884396635762755"/>
    <n v="418"/>
    <n v="2142.868160194379"/>
    <n v="603"/>
    <n v="2488.2667478402163"/>
    <n v="0"/>
    <n v="0"/>
    <n v="0"/>
    <n v="0"/>
  </r>
  <r>
    <x v="63"/>
    <x v="1"/>
    <n v="23135.016946849748"/>
    <n v="289"/>
    <n v="80.051961753805358"/>
    <n v="0"/>
    <n v="0"/>
    <n v="15"/>
    <n v="33.201809127705076"/>
    <n v="5"/>
    <n v="16.067269709235028"/>
    <n v="404"/>
    <n v="2081.7854807236508"/>
    <n v="602"/>
    <n v="3704.0664836525684"/>
    <n v="0"/>
    <n v="0"/>
    <n v="0"/>
    <n v="0"/>
  </r>
  <r>
    <x v="64"/>
    <x v="1"/>
    <n v="23090.045381787291"/>
    <n v="286"/>
    <n v="80.734424411843676"/>
    <n v="0"/>
    <n v="0"/>
    <n v="13"/>
    <n v="28.827896236364829"/>
    <n v="1"/>
    <n v="3.2175304797203714"/>
    <n v="418"/>
    <n v="2582.9849632832747"/>
    <n v="610"/>
    <n v="3159.4278172315735"/>
    <n v="0"/>
    <n v="0"/>
    <n v="0"/>
    <n v="0"/>
  </r>
  <r>
    <x v="65"/>
    <x v="1"/>
    <n v="23474.065184333747"/>
    <n v="289"/>
    <n v="81.225139046137528"/>
    <n v="0"/>
    <n v="1"/>
    <n v="6"/>
    <n v="13.329642105562424"/>
    <n v="19"/>
    <n v="80.210533334280996"/>
    <n v="409"/>
    <n v="2129.1907564941116"/>
    <n v="610"/>
    <n v="3175.5656759447634"/>
    <n v="0"/>
    <n v="0"/>
    <n v="0"/>
    <n v="0"/>
  </r>
  <r>
    <x v="66"/>
    <x v="1"/>
    <n v="23475.303268178119"/>
    <n v="288"/>
    <n v="81.51146968117402"/>
    <n v="0"/>
    <n v="0"/>
    <n v="14"/>
    <n v="31.159569776539449"/>
    <n v="17"/>
    <n v="54.836620442940756"/>
    <n v="398"/>
    <n v="2082.4557488424016"/>
    <n v="614"/>
    <n v="3826.6327381639062"/>
    <n v="0"/>
    <n v="0"/>
    <n v="0"/>
    <n v="0"/>
  </r>
  <r>
    <x v="67"/>
    <x v="1"/>
    <n v="21536.842079438597"/>
    <n v="267"/>
    <n v="80.662329885537815"/>
    <n v="7"/>
    <n v="0"/>
    <n v="1"/>
    <n v="2.2297600933404693"/>
    <n v="16"/>
    <n v="51.676161493447509"/>
    <n v="384"/>
    <n v="2403.3624509090469"/>
    <n v="616"/>
    <n v="2623.393931666596"/>
    <n v="0"/>
    <n v="0"/>
    <n v="0"/>
    <n v="0"/>
  </r>
  <r>
    <x v="68"/>
    <x v="1"/>
    <n v="25258.8354883379"/>
    <n v="313"/>
    <n v="80.699154914817569"/>
    <n v="0"/>
    <n v="1"/>
    <n v="10"/>
    <n v="22.297600933404695"/>
    <n v="9"/>
    <n v="38.067840840064221"/>
    <n v="397"/>
    <n v="1690.7262838825304"/>
    <n v="526"/>
    <n v="3292.1058572347883"/>
    <n v="274"/>
    <n v="1166.8992488257263"/>
    <n v="0"/>
    <n v="0"/>
  </r>
  <r>
    <x v="69"/>
    <x v="1"/>
    <n v="25288.753052192122"/>
    <n v="313"/>
    <n v="80.794738185917325"/>
    <n v="0"/>
    <n v="0"/>
    <n v="19"/>
    <n v="42.365441773468916"/>
    <n v="6"/>
    <n v="19.378560560042814"/>
    <n v="404"/>
    <n v="2528.5375785605597"/>
    <n v="522"/>
    <n v="2745.0708317044855"/>
    <n v="264"/>
    <n v="1916.3116849999699"/>
    <n v="0"/>
    <n v="0"/>
  </r>
  <r>
    <x v="70"/>
    <x v="1"/>
    <n v="25364.593917697781"/>
    <n v="313"/>
    <n v="81.037041270599943"/>
    <n v="0"/>
    <n v="0"/>
    <n v="13"/>
    <n v="28.986881213426102"/>
    <n v="7"/>
    <n v="22.608320653383284"/>
    <n v="411"/>
    <n v="1750.3488732385892"/>
    <n v="523"/>
    <n v="2227.3295880870614"/>
    <n v="271"/>
    <n v="1696.1229796779992"/>
    <n v="0"/>
    <n v="0"/>
  </r>
  <r>
    <x v="71"/>
    <x v="1"/>
    <n v="25688.799857254842"/>
    <n v="317"/>
    <n v="81.037223524463229"/>
    <n v="0"/>
    <n v="0"/>
    <n v="10"/>
    <n v="22.297600933404695"/>
    <n v="15"/>
    <n v="63.446401400107042"/>
    <n v="424"/>
    <n v="1805.7127062120726"/>
    <n v="528"/>
    <n v="2776.6233699999398"/>
    <n v="263"/>
    <n v="1383.0529286173942"/>
    <n v="0"/>
    <n v="0"/>
  </r>
  <r>
    <x v="72"/>
    <x v="1"/>
    <n v="25044.470803071792"/>
    <n v="309"/>
    <n v="81.050067323856936"/>
    <n v="6"/>
    <n v="1"/>
    <n v="7"/>
    <n v="15.608320653383284"/>
    <n v="16"/>
    <n v="51.676161493447509"/>
    <n v="446"/>
    <n v="2345.4053466287369"/>
    <n v="539"/>
    <n v="3373.4696902082715"/>
    <n v="264"/>
    <n v="1652.3116849999699"/>
    <n v="0"/>
    <n v="0"/>
  </r>
  <r>
    <x v="73"/>
    <x v="1"/>
    <n v="27924.899096059635"/>
    <n v="343"/>
    <n v="81.41369998851205"/>
    <n v="6"/>
    <n v="0"/>
    <n v="16"/>
    <n v="35.676161493447509"/>
    <n v="10"/>
    <n v="32.297600933404695"/>
    <n v="460"/>
    <n v="2879.0279359847959"/>
    <n v="529"/>
    <n v="2252.8821263825153"/>
    <n v="267"/>
    <n v="1671.0879541476968"/>
    <n v="258"/>
    <n v="1614.7591467045158"/>
  </r>
  <r>
    <x v="74"/>
    <x v="1"/>
    <n v="27496.821036162597"/>
    <n v="339"/>
    <n v="81.111566478355741"/>
    <n v="0"/>
    <n v="0"/>
    <n v="14"/>
    <n v="31.216641306766569"/>
    <n v="4"/>
    <n v="16.919040373361877"/>
    <n v="464"/>
    <n v="1976.0629615150983"/>
    <n v="492"/>
    <n v="2587.3081402272164"/>
    <n v="264"/>
    <n v="1124.3116849999699"/>
    <n v="246"/>
    <n v="1785.6540701136082"/>
  </r>
  <r>
    <x v="75"/>
    <x v="1"/>
    <n v="25782.057919097671"/>
    <n v="316"/>
    <n v="81.588790883220483"/>
    <n v="7"/>
    <n v="0"/>
    <n v="15"/>
    <n v="33.446401400107042"/>
    <n v="4"/>
    <n v="16.919040373361877"/>
    <n v="477"/>
    <n v="2985.4267944885819"/>
    <n v="447"/>
    <n v="1903.6641030113126"/>
    <n v="277"/>
    <n v="1733.6755179734532"/>
    <n v="255"/>
    <n v="1850.9828775567889"/>
  </r>
  <r>
    <x v="76"/>
    <x v="1"/>
    <n v="26418.798522399644"/>
    <n v="326"/>
    <n v="81.039259271164553"/>
    <n v="0"/>
    <n v="0"/>
    <n v="19"/>
    <n v="42.365441773468916"/>
    <n v="5"/>
    <n v="21.148800466702347"/>
    <n v="487"/>
    <n v="2074.0143583143381"/>
    <n v="427"/>
    <n v="1818.4889753597997"/>
    <n v="249"/>
    <n v="1807.4303392613351"/>
    <n v="253"/>
    <n v="1583.4653647916377"/>
  </r>
  <r>
    <x v="77"/>
    <x v="1"/>
    <n v="15523.369402934954"/>
    <n v="192"/>
    <n v="80.850882306952883"/>
    <n v="0"/>
    <n v="0"/>
    <n v="8"/>
    <n v="17.838080746723755"/>
    <n v="1"/>
    <n v="3.2297600933404693"/>
    <n v="497"/>
    <n v="3110.6019221400948"/>
    <n v="14"/>
    <n v="73.622589356059009"/>
    <n v="219"/>
    <n v="932.66764778406582"/>
    <n v="241"/>
    <n v="1267.3602882007301"/>
  </r>
  <r>
    <x v="78"/>
    <x v="1"/>
    <n v="16662.825512403993"/>
    <n v="206"/>
    <n v="80.887502487398024"/>
    <n v="0"/>
    <n v="0"/>
    <n v="10"/>
    <n v="22.297600933404695"/>
    <n v="19"/>
    <n v="61.365441773468916"/>
    <n v="517"/>
    <n v="2718.7770497916076"/>
    <n v="7"/>
    <n v="36.811294678029505"/>
    <n v="227"/>
    <n v="1193.7376988446711"/>
    <n v="296"/>
    <n v="2148.5918892423902"/>
  </r>
  <r>
    <x v="79"/>
    <x v="1"/>
    <n v="15539.727904019985"/>
    <n v="191"/>
    <n v="81.359831958219814"/>
    <n v="7"/>
    <n v="0"/>
    <n v="17"/>
    <n v="37.905921586787976"/>
    <n v="7"/>
    <n v="22.608320653383284"/>
    <n v="512"/>
    <n v="2180.4832678787293"/>
    <n v="13"/>
    <n v="81.363832973483355"/>
    <n v="225"/>
    <n v="958.22018607951975"/>
    <n v="309"/>
    <n v="1933.9557222158737"/>
  </r>
  <r>
    <x v="80"/>
    <x v="1"/>
    <n v="16915.100883775467"/>
    <n v="208"/>
    <n v="81.322600402766668"/>
    <n v="0"/>
    <n v="0"/>
    <n v="19"/>
    <n v="42.365441773468916"/>
    <n v="2"/>
    <n v="6.4595201866809386"/>
    <n v="528"/>
    <n v="3304.6233699999398"/>
    <n v="11"/>
    <n v="57.846320208332074"/>
    <n v="224"/>
    <n v="1401.9614296969442"/>
    <n v="302"/>
    <n v="1588.1444275378442"/>
  </r>
  <r>
    <x v="81"/>
    <x v="1"/>
    <n v="15738.51730683395"/>
    <n v="194"/>
    <n v="81.126377870278091"/>
    <n v="6"/>
    <n v="0"/>
    <n v="6"/>
    <n v="13.378560560042816"/>
    <n v="7"/>
    <n v="22.608320653383284"/>
    <n v="542"/>
    <n v="3392.2459593559984"/>
    <n v="7"/>
    <n v="36.811294678029505"/>
    <n v="212"/>
    <n v="1326.8563531060363"/>
    <n v="304"/>
    <n v="1902.6619403029956"/>
  </r>
  <r>
    <x v="82"/>
    <x v="1"/>
    <n v="17213.744427626545"/>
    <n v="213"/>
    <n v="80.815701538152794"/>
    <n v="2"/>
    <n v="0"/>
    <n v="6"/>
    <n v="13.378560560042816"/>
    <n v="19"/>
    <n v="80.365441773468916"/>
    <n v="555"/>
    <n v="2918.6097923294819"/>
    <n v="1"/>
    <n v="6.2587563825756432"/>
    <n v="229"/>
    <n v="975.25521160982225"/>
    <n v="295"/>
    <n v="1551.3331328598147"/>
  </r>
  <r>
    <x v="83"/>
    <x v="1"/>
    <n v="15475.96194822383"/>
    <n v="190"/>
    <n v="81.452431306441213"/>
    <n v="0"/>
    <n v="0"/>
    <n v="9"/>
    <n v="20.067840840064225"/>
    <n v="2"/>
    <n v="6.4595201866809386"/>
    <n v="617"/>
    <n v="3244.652688049172"/>
    <n v="18"/>
    <n v="112.65761488636157"/>
    <n v="218"/>
    <n v="1582.4088914014901"/>
    <n v="0"/>
    <n v="0"/>
  </r>
  <r>
    <x v="84"/>
    <x v="1"/>
    <n v="16249.208879266303"/>
    <n v="201"/>
    <n v="80.841835220230365"/>
    <n v="0"/>
    <n v="0"/>
    <n v="14"/>
    <n v="31.216641306766569"/>
    <n v="14"/>
    <n v="59.216641306766569"/>
    <n v="606"/>
    <n v="3792.8063678408398"/>
    <n v="13"/>
    <n v="68.363832973483355"/>
    <n v="218"/>
    <n v="1146.4088914014901"/>
    <n v="0"/>
    <n v="0"/>
  </r>
  <r>
    <x v="85"/>
    <x v="1"/>
    <n v="14725.605738937607"/>
    <n v="180"/>
    <n v="81.808920771875592"/>
    <n v="5"/>
    <n v="0"/>
    <n v="6"/>
    <n v="13.378560560042816"/>
    <n v="2"/>
    <n v="6.4595201866809386"/>
    <n v="618"/>
    <n v="3867.9114444317474"/>
    <n v="9"/>
    <n v="47.328807443180786"/>
    <n v="219"/>
    <n v="932.66764778406582"/>
    <n v="0"/>
    <n v="0"/>
  </r>
  <r>
    <x v="86"/>
    <x v="1"/>
    <n v="15246.884265191442"/>
    <n v="188"/>
    <n v="81.100448219103413"/>
    <n v="4"/>
    <n v="0"/>
    <n v="15"/>
    <n v="33.446401400107042"/>
    <n v="9"/>
    <n v="38.067840840064221"/>
    <n v="610"/>
    <n v="2597.8413933711422"/>
    <n v="4"/>
    <n v="17.035025530302573"/>
    <n v="228"/>
    <n v="1198.9964552272465"/>
    <n v="0"/>
    <n v="0"/>
  </r>
  <r>
    <x v="87"/>
    <x v="1"/>
    <n v="22486.974947207051"/>
    <n v="277"/>
    <n v="81.180414971866611"/>
    <n v="0"/>
    <n v="0"/>
    <n v="10"/>
    <n v="22.297600933404695"/>
    <n v="2"/>
    <n v="6.4595201866809386"/>
    <n v="618"/>
    <n v="3249.9114444317474"/>
    <n v="297"/>
    <n v="1561.8506456249661"/>
    <n v="223"/>
    <n v="1172.7026733143684"/>
    <n v="0"/>
    <n v="0"/>
  </r>
  <r>
    <x v="88"/>
    <x v="1"/>
    <n v="23748.121107144794"/>
    <n v="292"/>
    <n v="81.32918187378354"/>
    <n v="0"/>
    <n v="0"/>
    <n v="19"/>
    <n v="42.365441773468916"/>
    <n v="3"/>
    <n v="9.6892802800214071"/>
    <n v="615"/>
    <n v="3849.1351752840205"/>
    <n v="288"/>
    <n v="1802.5218381817851"/>
    <n v="258"/>
    <n v="1872.7591467045158"/>
    <n v="0"/>
    <n v="0"/>
  </r>
  <r>
    <x v="89"/>
    <x v="1"/>
    <n v="12318.618108870834"/>
    <n v="151"/>
    <n v="81.580252376628039"/>
    <n v="0"/>
    <n v="0"/>
    <n v="19"/>
    <n v="42.365441773468916"/>
    <n v="7"/>
    <n v="29.608320653383284"/>
    <n v="15"/>
    <n v="78.88134573863465"/>
    <n v="336"/>
    <n v="1430.9421445454161"/>
    <n v="253"/>
    <n v="1077.4653647916377"/>
    <n v="0"/>
    <n v="0"/>
  </r>
  <r>
    <x v="90"/>
    <x v="1"/>
    <n v="18856.728461334635"/>
    <n v="231"/>
    <n v="81.630859139976778"/>
    <n v="0"/>
    <n v="0"/>
    <n v="12"/>
    <n v="26.757121120085632"/>
    <n v="342"/>
    <n v="1446.5779519224404"/>
    <n v="1"/>
    <n v="4.2587563825756432"/>
    <n v="330"/>
    <n v="1405.3896062499623"/>
    <n v="255"/>
    <n v="1085.9828775567889"/>
    <n v="0"/>
    <n v="0"/>
  </r>
  <r>
    <x v="91"/>
    <x v="1"/>
    <n v="18608.688261145278"/>
    <n v="230"/>
    <n v="80.907340265849044"/>
    <n v="3"/>
    <n v="0"/>
    <n v="9"/>
    <n v="20.067840840064225"/>
    <n v="348"/>
    <n v="1471.9565124824833"/>
    <n v="8"/>
    <n v="50.070051060605145"/>
    <n v="325"/>
    <n v="1384.095824337084"/>
    <n v="267"/>
    <n v="1404.0879541476968"/>
    <n v="0"/>
    <n v="0"/>
  </r>
  <r>
    <x v="92"/>
    <x v="1"/>
    <n v="19442.202920831562"/>
    <n v="240"/>
    <n v="81.009178836798171"/>
    <n v="0"/>
    <n v="0"/>
    <n v="19"/>
    <n v="42.365441773468916"/>
    <n v="345"/>
    <n v="1114.2672322024619"/>
    <n v="18"/>
    <n v="76.657614886361571"/>
    <n v="331"/>
    <n v="1740.6483626325378"/>
    <n v="257"/>
    <n v="1865.5003903219404"/>
    <n v="0"/>
    <n v="0"/>
  </r>
  <r>
    <x v="93"/>
    <x v="1"/>
    <n v="19778.47847003561"/>
    <n v="243"/>
    <n v="81.392915514549841"/>
    <n v="0"/>
    <n v="1"/>
    <n v="2"/>
    <n v="4.4595201866809386"/>
    <n v="335"/>
    <n v="1081.9696312690571"/>
    <n v="7"/>
    <n v="36.811294678029505"/>
    <n v="327"/>
    <n v="1392.6133371022354"/>
    <n v="323"/>
    <n v="2021.5783115719328"/>
    <n v="0"/>
    <n v="0"/>
  </r>
  <r>
    <x v="94"/>
    <x v="1"/>
    <n v="19954.630146738011"/>
    <n v="245"/>
    <n v="81.447469986685761"/>
    <n v="3"/>
    <n v="0"/>
    <n v="13"/>
    <n v="28.456931289888523"/>
    <n v="347"/>
    <n v="1106.5811659685628"/>
    <n v="1"/>
    <n v="3.9942013217036818"/>
    <n v="325"/>
    <n v="1623.1154295536967"/>
    <n v="338"/>
    <n v="2364.0400467358445"/>
    <n v="0"/>
    <n v="0"/>
  </r>
  <r>
    <x v="95"/>
    <x v="1"/>
    <n v="19978.869122250788"/>
    <n v="246"/>
    <n v="81.214915131100767"/>
    <n v="3"/>
    <n v="0"/>
    <n v="17"/>
    <n v="37.282211292162984"/>
    <n v="332"/>
    <n v="1060.0996558234183"/>
    <n v="15"/>
    <n v="90.30985241686318"/>
    <n v="327"/>
    <n v="1641.7547826876173"/>
    <n v="321"/>
    <n v="1932.630841720872"/>
    <n v="0"/>
    <n v="0"/>
  </r>
  <r>
    <x v="96"/>
    <x v="1"/>
    <n v="37858.413641685656"/>
    <n v="464"/>
    <n v="81.591408710529436"/>
    <n v="0"/>
    <n v="0"/>
    <n v="735"/>
    <n v="1614.903625909853"/>
    <n v="337"/>
    <n v="1077.4388053491434"/>
    <n v="2"/>
    <n v="12.094224667756148"/>
    <n v="332"/>
    <n v="1343.6412948475206"/>
    <n v="333"/>
    <n v="2013.6884071813986"/>
    <n v="0"/>
    <n v="0"/>
  </r>
  <r>
    <x v="97"/>
    <x v="1"/>
    <n v="37702.612106581531"/>
    <n v="465"/>
    <n v="81.080886250712965"/>
    <n v="0"/>
    <n v="0"/>
    <n v="726"/>
    <n v="1598.0888622927346"/>
    <n v="349"/>
    <n v="1466.2272905511904"/>
    <n v="16"/>
    <n v="81.177085439444326"/>
    <n v="339"/>
    <n v="1719.9394977482266"/>
    <n v="322"/>
    <n v="1311.688844468817"/>
    <n v="0"/>
    <n v="0"/>
  </r>
  <r>
    <x v="98"/>
    <x v="1"/>
    <n v="42848.566344768245"/>
    <n v="527"/>
    <n v="81.306577504304073"/>
    <n v="0"/>
    <n v="0"/>
    <n v="736"/>
    <n v="1623.1014374498013"/>
    <n v="347"/>
    <n v="1459.2394005367948"/>
    <n v="15"/>
    <n v="61.500350190787003"/>
    <n v="502"/>
    <n v="2560.2117197183384"/>
    <n v="334"/>
    <n v="2371.4077975815239"/>
    <n v="0"/>
    <n v="0"/>
  </r>
  <r>
    <x v="99"/>
    <x v="1"/>
    <n v="39243.459513776463"/>
    <n v="483"/>
    <n v="81.249398579247341"/>
    <n v="3"/>
    <n v="0"/>
    <n v="729"/>
    <n v="1610.636127496783"/>
    <n v="344"/>
    <n v="1104.0258269669318"/>
    <n v="5"/>
    <n v="20.632394260698312"/>
    <n v="613"/>
    <n v="2529.5315363616132"/>
    <n v="0"/>
    <n v="0"/>
    <n v="0"/>
    <n v="0"/>
  </r>
  <r>
    <x v="100"/>
    <x v="1"/>
    <n v="37503.855658018736"/>
    <n v="458"/>
    <n v="81.886147724931732"/>
    <n v="0"/>
    <n v="0"/>
    <n v="800"/>
    <n v="1770.7631534776042"/>
    <n v="324"/>
    <n v="1365.1590771584297"/>
    <n v="3"/>
    <n v="12.458803074680574"/>
    <n v="452"/>
    <n v="2329.1263299185398"/>
    <n v="0"/>
    <n v="0"/>
    <n v="0"/>
    <n v="0"/>
  </r>
  <r>
    <x v="101"/>
    <x v="1"/>
    <n v="37597.9190589887"/>
    <n v="463"/>
    <n v="81.205008766714258"/>
    <n v="0"/>
    <n v="0"/>
    <n v="792"/>
    <n v="1756.2841399385343"/>
    <n v="328"/>
    <n v="1055.3499973482819"/>
    <n v="14"/>
    <n v="72.511458100396766"/>
    <n v="445"/>
    <n v="1859.8284896197542"/>
    <n v="0"/>
    <n v="0"/>
    <n v="0"/>
    <n v="0"/>
  </r>
  <r>
    <x v="102"/>
    <x v="1"/>
    <n v="37620.421326964191"/>
    <n v="464"/>
    <n v="81.078494239146963"/>
    <n v="0"/>
    <n v="0"/>
    <n v="806"/>
    <n v="1790.6152561805523"/>
    <n v="338"/>
    <n v="1426.903171946683"/>
    <n v="18"/>
    <n v="75.705216667222516"/>
    <n v="459"/>
    <n v="2848.483025014174"/>
    <n v="0"/>
    <n v="0"/>
    <n v="0"/>
    <n v="0"/>
  </r>
  <r>
    <x v="103"/>
    <x v="1"/>
    <n v="37258.360489649203"/>
    <n v="459"/>
    <n v="81.172898670259698"/>
    <n v="0"/>
    <n v="1"/>
    <n v="797"/>
    <n v="1773.8697937072816"/>
    <n v="331"/>
    <n v="1398.7012568596112"/>
    <n v="8"/>
    <n v="41.858407011907573"/>
    <n v="451"/>
    <n v="1908.7676952962895"/>
    <n v="0"/>
    <n v="0"/>
    <n v="0"/>
    <n v="0"/>
  </r>
  <r>
    <x v="0"/>
    <x v="2"/>
    <n v="30560.534244325088"/>
    <n v="379"/>
    <n v="80.634654998219233"/>
    <n v="0"/>
    <n v="0"/>
    <n v="5"/>
    <n v="11.349343057392471"/>
    <n v="411"/>
    <n v="1343.9159993176611"/>
    <n v="313"/>
    <n v="1876.1850136932524"/>
    <n v="601"/>
    <n v="3001.5149943439128"/>
    <n v="0"/>
    <n v="0"/>
    <n v="0"/>
    <n v="0"/>
  </r>
  <r>
    <x v="1"/>
    <x v="2"/>
    <n v="30162.476102853969"/>
    <n v="373"/>
    <n v="80.864547192637986"/>
    <n v="0"/>
    <n v="0"/>
    <n v="10"/>
    <n v="22.685272249416762"/>
    <n v="406"/>
    <n v="1327.0220533263205"/>
    <n v="305"/>
    <n v="1226.3003324762178"/>
    <n v="618"/>
    <n v="3720.7659195747628"/>
    <n v="0"/>
    <n v="0"/>
    <n v="0"/>
    <n v="0"/>
  </r>
  <r>
    <x v="2"/>
    <x v="2"/>
    <n v="32863.169902505615"/>
    <n v="406"/>
    <n v="80.943768232772456"/>
    <n v="0"/>
    <n v="0"/>
    <n v="18"/>
    <n v="40.80934509128744"/>
    <n v="402"/>
    <n v="1313.4087070387529"/>
    <n v="313"/>
    <n v="1266.746160503837"/>
    <n v="610"/>
    <n v="3688.7385236656251"/>
    <n v="0"/>
    <n v="0"/>
    <n v="263"/>
    <n v="1327.3905438099334"/>
  </r>
  <r>
    <x v="3"/>
    <x v="2"/>
    <n v="32938.627594301593"/>
    <n v="408"/>
    <n v="80.731930378190185"/>
    <n v="0"/>
    <n v="0"/>
    <n v="13"/>
    <n v="29.455977874284518"/>
    <n v="405"/>
    <n v="1727.6670030065559"/>
    <n v="313"/>
    <n v="1901.0267339091297"/>
    <n v="608"/>
    <n v="3692.7292466988843"/>
    <n v="0"/>
    <n v="0"/>
    <n v="254"/>
    <n v="1034.6862313511788"/>
  </r>
  <r>
    <x v="4"/>
    <x v="2"/>
    <n v="32395.79171376548"/>
    <n v="400"/>
    <n v="80.989479284413704"/>
    <n v="0"/>
    <n v="0"/>
    <n v="7"/>
    <n v="15.851521457318551"/>
    <n v="411"/>
    <n v="1752.710759851132"/>
    <n v="306"/>
    <n v="1254.6071438920549"/>
    <n v="614"/>
    <n v="3745.4143344762147"/>
    <n v="0"/>
    <n v="0"/>
    <n v="267"/>
    <n v="1895.7062333960087"/>
  </r>
  <r>
    <x v="5"/>
    <x v="2"/>
    <n v="32319.467207683774"/>
    <n v="401"/>
    <n v="80.597175081505668"/>
    <n v="0"/>
    <n v="0"/>
    <n v="16"/>
    <n v="36.210586860710457"/>
    <n v="404"/>
    <n v="1722.3173182329392"/>
    <n v="312"/>
    <n v="1287.4614018675748"/>
    <n v="604"/>
    <n v="3096.3932266923562"/>
    <n v="0"/>
    <n v="0"/>
    <n v="269"/>
    <n v="1379.0228112255693"/>
  </r>
  <r>
    <x v="6"/>
    <x v="2"/>
    <n v="33821.282725022953"/>
    <n v="419"/>
    <n v="80.719051849696783"/>
    <n v="0"/>
    <n v="0"/>
    <n v="8"/>
    <n v="18.094562338060683"/>
    <n v="410"/>
    <n v="1337.34631982561"/>
    <n v="365"/>
    <n v="1880.8210407528031"/>
    <n v="607"/>
    <n v="3734.8311554437028"/>
    <n v="0"/>
    <n v="0"/>
    <n v="254"/>
    <n v="1308.845326989622"/>
  </r>
  <r>
    <x v="7"/>
    <x v="2"/>
    <n v="32979.025191056113"/>
    <n v="410"/>
    <n v="80.43664680745394"/>
    <n v="3"/>
    <n v="0"/>
    <n v="6"/>
    <n v="13.562873434324604"/>
    <n v="415"/>
    <n v="1768.0987458741183"/>
    <n v="371"/>
    <n v="1550.5536396605141"/>
    <n v="607"/>
    <n v="2536.8896476386312"/>
    <n v="0"/>
    <n v="0"/>
    <n v="269"/>
    <n v="1931.2558735004807"/>
  </r>
  <r>
    <x v="8"/>
    <x v="2"/>
    <n v="33877.414598735028"/>
    <n v="419"/>
    <n v="80.85301813540579"/>
    <n v="2"/>
    <n v="0"/>
    <n v="14"/>
    <n v="31.627925268575289"/>
    <n v="401"/>
    <n v="1707.9141451927635"/>
    <n v="383"/>
    <n v="1993.8387768636792"/>
    <n v="613"/>
    <n v="3191.183212055967"/>
    <n v="0"/>
    <n v="0"/>
    <n v="253"/>
    <n v="1823.0788787115166"/>
  </r>
  <r>
    <x v="9"/>
    <x v="2"/>
    <n v="34040.965888373663"/>
    <n v="423"/>
    <n v="80.475096662821898"/>
    <n v="0"/>
    <n v="0"/>
    <n v="14"/>
    <n v="31.609145857059833"/>
    <n v="402"/>
    <n v="1711.6340453241469"/>
    <n v="395"/>
    <n v="1671.7588462129365"/>
    <n v="619"/>
    <n v="2619.7942425463484"/>
    <n v="0"/>
    <n v="0"/>
    <n v="258"/>
    <n v="1865.9336261340193"/>
  </r>
  <r>
    <x v="10"/>
    <x v="2"/>
    <n v="33773.226374231381"/>
    <n v="421"/>
    <n v="80.221440318839385"/>
    <n v="0"/>
    <n v="0"/>
    <n v="14"/>
    <n v="31.59036644554438"/>
    <n v="382"/>
    <n v="1625.9657130141395"/>
    <n v="417"/>
    <n v="2192.9014115340433"/>
    <n v="608"/>
    <n v="3805.3238806059912"/>
    <n v="0"/>
    <n v="0"/>
    <n v="261"/>
    <n v="1894.5354158522427"/>
  </r>
  <r>
    <x v="11"/>
    <x v="2"/>
    <n v="31565.093769059244"/>
    <n v="390"/>
    <n v="80.936137869382677"/>
    <n v="0"/>
    <n v="0"/>
    <n v="5"/>
    <n v="11.282273730551564"/>
    <n v="384"/>
    <n v="1250.4786225063601"/>
    <n v="413"/>
    <n v="2584.8663860037404"/>
    <n v="617"/>
    <n v="3244.652688049172"/>
    <n v="0"/>
    <n v="0"/>
    <n v="0"/>
    <n v="0"/>
  </r>
  <r>
    <x v="12"/>
    <x v="2"/>
    <n v="31507.886199031967"/>
    <n v="389"/>
    <n v="80.997136758436937"/>
    <n v="6"/>
    <n v="1"/>
    <n v="13"/>
    <n v="29.333911699434069"/>
    <n v="390"/>
    <n v="1660.017350983022"/>
    <n v="430"/>
    <n v="2261.2652445075264"/>
    <n v="610"/>
    <n v="3817.8413933711422"/>
    <n v="0"/>
    <n v="0"/>
    <n v="0"/>
    <n v="0"/>
  </r>
  <r>
    <x v="13"/>
    <x v="2"/>
    <n v="32823.68382592735"/>
    <n v="407"/>
    <n v="80.64787180817531"/>
    <n v="0"/>
    <n v="0"/>
    <n v="17"/>
    <n v="38.35973068387532"/>
    <n v="399"/>
    <n v="1698.3254436980149"/>
    <n v="439"/>
    <n v="2747.5940519507071"/>
    <n v="601"/>
    <n v="3761.5125859279615"/>
    <n v="0"/>
    <n v="0"/>
    <n v="0"/>
    <n v="0"/>
  </r>
  <r>
    <x v="14"/>
    <x v="2"/>
    <n v="48799.828029886099"/>
    <n v="609"/>
    <n v="80.131080508844164"/>
    <n v="0"/>
    <n v="0"/>
    <n v="684"/>
    <n v="1543.415046339454"/>
    <n v="407"/>
    <n v="1325.3770816668973"/>
    <n v="458"/>
    <n v="1950.5104232196445"/>
    <n v="612"/>
    <n v="2606.3589061362936"/>
    <n v="0"/>
    <n v="0"/>
    <n v="0"/>
    <n v="0"/>
  </r>
  <r>
    <x v="15"/>
    <x v="2"/>
    <n v="49977.50306597937"/>
    <n v="618"/>
    <n v="80.869746061455288"/>
    <n v="0"/>
    <n v="0"/>
    <n v="696"/>
    <n v="1570.4925032927777"/>
    <n v="411"/>
    <n v="1749.4029006513385"/>
    <n v="457"/>
    <n v="2860.251666837069"/>
    <n v="609"/>
    <n v="3811.5826369885667"/>
    <n v="0"/>
    <n v="0"/>
    <n v="0"/>
    <n v="0"/>
  </r>
  <r>
    <x v="16"/>
    <x v="2"/>
    <n v="47226.599920892149"/>
    <n v="589"/>
    <n v="80.180984585555436"/>
    <n v="5"/>
    <n v="0"/>
    <n v="705"/>
    <n v="1590.8005960077705"/>
    <n v="316"/>
    <n v="1029.0396997708588"/>
    <n v="469"/>
    <n v="1997.3567434279767"/>
    <n v="604"/>
    <n v="2572.2888550756884"/>
    <n v="0"/>
    <n v="0"/>
    <n v="0"/>
    <n v="0"/>
  </r>
  <r>
    <x v="17"/>
    <x v="2"/>
    <n v="51002.874964275761"/>
    <n v="635"/>
    <n v="80.319488132717737"/>
    <n v="0"/>
    <n v="0"/>
    <n v="718"/>
    <n v="1620.1345077072046"/>
    <n v="313"/>
    <n v="1332.270335532528"/>
    <n v="484"/>
    <n v="3029.2380891666112"/>
    <n v="617"/>
    <n v="2627.652688049172"/>
    <n v="0"/>
    <n v="0"/>
    <n v="244"/>
    <n v="1771.136557348457"/>
  </r>
  <r>
    <x v="18"/>
    <x v="2"/>
    <n v="50382.963929510493"/>
    <n v="629"/>
    <n v="80.100101636741641"/>
    <n v="0"/>
    <n v="0"/>
    <n v="703"/>
    <n v="1586.2876865155499"/>
    <n v="318"/>
    <n v="1035.5526092630794"/>
    <n v="497"/>
    <n v="3110.6019221400948"/>
    <n v="609"/>
    <n v="3811.5826369885667"/>
    <n v="0"/>
    <n v="0"/>
    <n v="247"/>
    <n v="1051.9128264961839"/>
  </r>
  <r>
    <x v="19"/>
    <x v="2"/>
    <n v="50746.409818534237"/>
    <n v="634"/>
    <n v="80.041655865195963"/>
    <n v="0"/>
    <n v="0"/>
    <n v="714"/>
    <n v="1611.1086887227634"/>
    <n v="309"/>
    <n v="1315.2445165480867"/>
    <n v="500"/>
    <n v="3129.3781912878217"/>
    <n v="610"/>
    <n v="3817.8413933711422"/>
    <n v="0"/>
    <n v="0"/>
    <n v="240"/>
    <n v="1022.1015318181544"/>
  </r>
  <r>
    <x v="20"/>
    <x v="2"/>
    <n v="47677.244494208389"/>
    <n v="595"/>
    <n v="80.129822679341828"/>
    <n v="0"/>
    <n v="0"/>
    <n v="712"/>
    <n v="1606.5957792305428"/>
    <n v="315"/>
    <n v="1025.7832450247486"/>
    <n v="358"/>
    <n v="1882.6347849620802"/>
    <n v="615"/>
    <n v="2619.1351752840205"/>
    <n v="0"/>
    <n v="0"/>
    <n v="248"/>
    <n v="1304.1715828787594"/>
  </r>
  <r>
    <x v="21"/>
    <x v="2"/>
    <n v="48024.621314321572"/>
    <n v="595"/>
    <n v="80.713649267767352"/>
    <n v="0"/>
    <n v="0"/>
    <n v="701"/>
    <n v="1581.7747770233293"/>
    <n v="318"/>
    <n v="1035.5526092630794"/>
    <n v="355"/>
    <n v="2221.8585158143533"/>
    <n v="610"/>
    <n v="3207.8413933711422"/>
    <n v="0"/>
    <n v="0"/>
    <n v="244"/>
    <n v="1283.136557348457"/>
  </r>
  <r>
    <x v="22"/>
    <x v="2"/>
    <n v="48069.77479174469"/>
    <n v="598"/>
    <n v="80.384238782181754"/>
    <n v="0"/>
    <n v="0"/>
    <n v="717"/>
    <n v="1617.8780529610942"/>
    <n v="302"/>
    <n v="1285.4493333253145"/>
    <n v="371"/>
    <n v="1950.9986179355635"/>
    <n v="613"/>
    <n v="3223.6176625188691"/>
    <n v="0"/>
    <n v="0"/>
    <n v="233"/>
    <n v="992.29023714012487"/>
  </r>
  <r>
    <x v="23"/>
    <x v="2"/>
    <n v="48786.059218783928"/>
    <n v="603"/>
    <n v="80.905570843754447"/>
    <n v="0"/>
    <n v="0"/>
    <n v="718"/>
    <n v="1620.1345077072046"/>
    <n v="318"/>
    <n v="1035.5526092630794"/>
    <n v="374"/>
    <n v="2340.7748870832907"/>
    <n v="606"/>
    <n v="3792.8063678408398"/>
    <n v="0"/>
    <n v="0"/>
    <n v="242"/>
    <n v="1272.6190445833056"/>
  </r>
  <r>
    <x v="24"/>
    <x v="2"/>
    <n v="54598.501326446189"/>
    <n v="678"/>
    <n v="80.528763018357211"/>
    <n v="0"/>
    <n v="0"/>
    <n v="919"/>
    <n v="2073.6819116753777"/>
    <n v="302"/>
    <n v="983.44933332531446"/>
    <n v="438"/>
    <n v="2303.3352955681316"/>
    <n v="601"/>
    <n v="2559.5125859279615"/>
    <n v="0"/>
    <n v="0"/>
    <n v="241"/>
    <n v="1508.3602882007301"/>
  </r>
  <r>
    <x v="25"/>
    <x v="2"/>
    <n v="53531.632100715404"/>
    <n v="666"/>
    <n v="80.377825977050151"/>
    <n v="5"/>
    <n v="0"/>
    <n v="905"/>
    <n v="2042.0915452298332"/>
    <n v="309"/>
    <n v="1006.2445165480866"/>
    <n v="444"/>
    <n v="2334.8878338635855"/>
    <n v="606"/>
    <n v="2580.8063678408398"/>
    <n v="0"/>
    <n v="0"/>
    <n v="253"/>
    <n v="1836.4653647916377"/>
  </r>
  <r>
    <x v="26"/>
    <x v="2"/>
    <n v="55073.447757283735"/>
    <n v="681"/>
    <n v="80.871435766936472"/>
    <n v="2"/>
    <n v="0"/>
    <n v="914"/>
    <n v="2062.3996379448258"/>
    <n v="301"/>
    <n v="980.19287857920415"/>
    <n v="463"/>
    <n v="2897.8042051325228"/>
    <n v="607"/>
    <n v="3192.0651242234153"/>
    <n v="0"/>
    <n v="0"/>
    <n v="253"/>
    <n v="1077.4653647916377"/>
  </r>
  <r>
    <x v="27"/>
    <x v="2"/>
    <n v="51326.593400066515"/>
    <n v="636"/>
    <n v="80.702190880607731"/>
    <n v="0"/>
    <n v="0"/>
    <n v="905"/>
    <n v="2042.0915452298332"/>
    <n v="293"/>
    <n v="954.14124061032169"/>
    <n v="470"/>
    <n v="2471.6154998105521"/>
    <n v="471"/>
    <n v="2476.8742561931281"/>
    <n v="0"/>
    <n v="0"/>
    <n v="244"/>
    <n v="1283.136557348457"/>
  </r>
  <r>
    <x v="28"/>
    <x v="2"/>
    <n v="51871.897493849909"/>
    <n v="641"/>
    <n v="80.923397026286906"/>
    <n v="1"/>
    <n v="0"/>
    <n v="915"/>
    <n v="2064.656092690936"/>
    <n v="293"/>
    <n v="954.14124061032169"/>
    <n v="471"/>
    <n v="2947.8742561931281"/>
    <n v="489"/>
    <n v="2082.5318710794895"/>
    <n v="0"/>
    <n v="0"/>
    <n v="234"/>
    <n v="996.54899352270047"/>
  </r>
  <r>
    <x v="29"/>
    <x v="2"/>
    <n v="50506.755169866999"/>
    <n v="626"/>
    <n v="80.681717523749199"/>
    <n v="6"/>
    <n v="0"/>
    <n v="912"/>
    <n v="2057.8867284526054"/>
    <n v="284"/>
    <n v="1208.8331478953289"/>
    <n v="499"/>
    <n v="2125.1194349052457"/>
    <n v="487"/>
    <n v="3048.0143583143381"/>
    <n v="0"/>
    <n v="0"/>
    <n v="234"/>
    <n v="1464.5489935227006"/>
  </r>
  <r>
    <x v="30"/>
    <x v="2"/>
    <n v="49017.044366741538"/>
    <n v="608"/>
    <n v="80.620138761088057"/>
    <n v="0"/>
    <n v="0"/>
    <n v="909"/>
    <n v="2051.1173642142744"/>
    <n v="289"/>
    <n v="941.11542162588046"/>
    <n v="344"/>
    <n v="1465.0121956060214"/>
    <n v="474"/>
    <n v="2966.650525340855"/>
    <n v="0"/>
    <n v="0"/>
    <n v="231"/>
    <n v="983.77272437497356"/>
  </r>
  <r>
    <x v="31"/>
    <x v="2"/>
    <n v="47536.830250595958"/>
    <n v="589"/>
    <n v="80.707691427157826"/>
    <n v="0"/>
    <n v="0"/>
    <n v="902"/>
    <n v="2035.3221809915021"/>
    <n v="287"/>
    <n v="934.60251213365973"/>
    <n v="301"/>
    <n v="1883.8856711552685"/>
    <n v="483"/>
    <n v="3022.9793327840357"/>
    <n v="0"/>
    <n v="0"/>
    <n v="234"/>
    <n v="1698.5489935227006"/>
  </r>
  <r>
    <x v="32"/>
    <x v="2"/>
    <n v="46856.858406394967"/>
    <n v="584"/>
    <n v="80.234346586292759"/>
    <n v="2"/>
    <n v="0"/>
    <n v="915"/>
    <n v="2064.656092690936"/>
    <n v="289"/>
    <n v="1230.1154216258803"/>
    <n v="273"/>
    <n v="1435.6404924431506"/>
    <n v="486"/>
    <n v="2555.7556019317626"/>
    <n v="0"/>
    <n v="0"/>
    <n v="229"/>
    <n v="1662.2552116098223"/>
  </r>
  <r>
    <x v="33"/>
    <x v="2"/>
    <n v="46571.928332267693"/>
    <n v="578"/>
    <n v="80.574270471051378"/>
    <n v="0"/>
    <n v="0"/>
    <n v="908"/>
    <n v="2048.982707365707"/>
    <n v="292"/>
    <n v="1242.9239543510864"/>
    <n v="245"/>
    <n v="1532.7471538318962"/>
    <n v="476"/>
    <n v="2025.9087560162554"/>
    <n v="0"/>
    <n v="0"/>
    <n v="217"/>
    <n v="1357.5760505368223"/>
  </r>
  <r>
    <x v="34"/>
    <x v="2"/>
    <n v="45153.161048308888"/>
    <n v="559"/>
    <n v="80.774885596259196"/>
    <n v="7"/>
    <n v="0"/>
    <n v="906"/>
    <n v="2044.5910592164148"/>
    <n v="287"/>
    <n v="934.67950772087306"/>
    <n v="226"/>
    <n v="1413.2831535869543"/>
    <n v="481"/>
    <n v="3007.9168003332966"/>
    <n v="0"/>
    <n v="0"/>
    <n v="221"/>
    <n v="940.01582718016323"/>
  </r>
  <r>
    <x v="35"/>
    <x v="2"/>
    <n v="48825.836182213527"/>
    <n v="610"/>
    <n v="80.04235439707135"/>
    <n v="0"/>
    <n v="0"/>
    <n v="912"/>
    <n v="2058.2537318090785"/>
    <n v="284"/>
    <n v="1208.9474340282657"/>
    <n v="224"/>
    <n v="952.1836196878844"/>
    <n v="609"/>
    <n v="3806.7492160264355"/>
    <n v="0"/>
    <n v="0"/>
    <n v="212"/>
    <n v="1113.1737829188905"/>
  </r>
  <r>
    <x v="36"/>
    <x v="2"/>
    <n v="43269.392041559797"/>
    <n v="539"/>
    <n v="80.277165197699063"/>
    <n v="4"/>
    <n v="0"/>
    <n v="908"/>
    <n v="2049.3481010583364"/>
    <n v="342"/>
    <n v="1113.8910248479638"/>
    <n v="15"/>
    <n v="63.722612702111476"/>
    <n v="610"/>
    <n v="2591.3862498858666"/>
    <n v="0"/>
    <n v="0"/>
    <n v="0"/>
    <n v="0"/>
  </r>
  <r>
    <x v="37"/>
    <x v="2"/>
    <n v="43664.175126563794"/>
    <n v="545"/>
    <n v="80.11775252580513"/>
    <n v="0"/>
    <n v="1"/>
    <n v="906"/>
    <n v="2044.9556480771219"/>
    <n v="357"/>
    <n v="1162.7937818582036"/>
    <n v="14"/>
    <n v="73.437400813448619"/>
    <n v="617"/>
    <n v="3853.4911644212716"/>
    <n v="0"/>
    <n v="0"/>
    <n v="0"/>
    <n v="0"/>
  </r>
  <r>
    <x v="38"/>
    <x v="2"/>
    <n v="44227.370405068359"/>
    <n v="551"/>
    <n v="80.267459900305553"/>
    <n v="0"/>
    <n v="0"/>
    <n v="904"/>
    <n v="2040.5626585412929"/>
    <n v="355"/>
    <n v="1511.3271502015032"/>
    <n v="6"/>
    <n v="31.457298473539954"/>
    <n v="607"/>
    <n v="2575.4300289064586"/>
    <n v="0"/>
    <n v="0"/>
    <n v="0"/>
    <n v="0"/>
  </r>
  <r>
    <x v="39"/>
    <x v="2"/>
    <n v="44458.172336363925"/>
    <n v="550"/>
    <n v="80.833040611570766"/>
    <n v="0"/>
    <n v="0"/>
    <n v="902"/>
    <n v="2036.1691324508492"/>
    <n v="349"/>
    <n v="1136.8304071234438"/>
    <n v="4"/>
    <n v="20.960950113258423"/>
    <n v="619"/>
    <n v="3243.707030026741"/>
    <n v="0"/>
    <n v="0"/>
    <n v="0"/>
    <n v="0"/>
  </r>
  <r>
    <x v="40"/>
    <x v="2"/>
    <n v="44343.076364697547"/>
    <n v="553"/>
    <n v="80.186394872870792"/>
    <n v="0"/>
    <n v="0"/>
    <n v="904"/>
    <n v="2040.8051812271499"/>
    <n v="366"/>
    <n v="1192.255195054355"/>
    <n v="1"/>
    <n v="5.2375919777058861"/>
    <n v="610"/>
    <n v="3804.9311064005906"/>
    <n v="0"/>
    <n v="0"/>
    <n v="0"/>
    <n v="0"/>
  </r>
  <r>
    <x v="41"/>
    <x v="2"/>
    <n v="48427.16452335006"/>
    <n v="599"/>
    <n v="80.846685347829819"/>
    <n v="0"/>
    <n v="0"/>
    <n v="818"/>
    <n v="1846.7675110866412"/>
    <n v="367"/>
    <n v="1562.5619517955959"/>
    <n v="296"/>
    <n v="1549.5441424207615"/>
    <n v="601"/>
    <n v="2545.2028026853977"/>
    <n v="0"/>
    <n v="0"/>
    <n v="0"/>
    <n v="0"/>
  </r>
  <r>
    <x v="42"/>
    <x v="2"/>
    <n v="47625.776312435184"/>
    <n v="594"/>
    <n v="80.178074600059233"/>
    <n v="0"/>
    <n v="1"/>
    <n v="806"/>
    <n v="1819.7836829135877"/>
    <n v="362"/>
    <n v="1541.3222000182616"/>
    <n v="292"/>
    <n v="1527.8318559346264"/>
    <n v="615"/>
    <n v="3217.8650390403945"/>
    <n v="0"/>
    <n v="0"/>
    <n v="0"/>
    <n v="0"/>
  </r>
  <r>
    <x v="43"/>
    <x v="2"/>
    <n v="47530.365216497172"/>
    <n v="594"/>
    <n v="80.017449859422854"/>
    <n v="0"/>
    <n v="0"/>
    <n v="802"/>
    <n v="1809.6767063804709"/>
    <n v="359"/>
    <n v="1528.0672538536023"/>
    <n v="290"/>
    <n v="1525.0393509469366"/>
    <n v="605"/>
    <n v="3786.5476114582643"/>
    <n v="0"/>
    <n v="0"/>
    <n v="0"/>
    <n v="0"/>
  </r>
  <r>
    <x v="44"/>
    <x v="2"/>
    <n v="49600.356111389861"/>
    <n v="614"/>
    <n v="80.7823389436317"/>
    <n v="0"/>
    <n v="0"/>
    <n v="804"/>
    <n v="1814.1896158726915"/>
    <n v="354"/>
    <n v="1506.7849801230507"/>
    <n v="285"/>
    <n v="1783.7455690340582"/>
    <n v="529"/>
    <n v="3310.8821263825153"/>
    <n v="239"/>
    <n v="1495.8427754355787"/>
    <n v="0"/>
    <n v="0"/>
  </r>
  <r>
    <x v="45"/>
    <x v="2"/>
    <n v="30402.545751224316"/>
    <n v="376"/>
    <n v="80.857834444745521"/>
    <n v="0"/>
    <n v="0"/>
    <n v="6"/>
    <n v="13.538728476661877"/>
    <n v="361"/>
    <n v="1175.5801633458229"/>
    <n v="299"/>
    <n v="1871.3681583901173"/>
    <n v="521"/>
    <n v="2218.81207532191"/>
    <n v="254"/>
    <n v="1843.7241211742135"/>
    <n v="0"/>
    <n v="0"/>
  </r>
  <r>
    <x v="46"/>
    <x v="2"/>
    <n v="25272.953369836869"/>
    <n v="315"/>
    <n v="80.231597999482119"/>
    <n v="0"/>
    <n v="0"/>
    <n v="3"/>
    <n v="6.7693642383309385"/>
    <n v="369"/>
    <n v="1201.6318013147054"/>
    <n v="281"/>
    <n v="1758.7105435037556"/>
    <n v="329"/>
    <n v="2059.1308498673866"/>
    <n v="258"/>
    <n v="1098.7591467045158"/>
    <n v="0"/>
    <n v="0"/>
  </r>
  <r>
    <x v="47"/>
    <x v="2"/>
    <n v="24885.919775729766"/>
    <n v="309"/>
    <n v="80.536957203008953"/>
    <n v="2"/>
    <n v="0"/>
    <n v="4"/>
    <n v="9.0258189844412513"/>
    <n v="362"/>
    <n v="1178.8366180919331"/>
    <n v="294"/>
    <n v="1252.0743764772392"/>
    <n v="338"/>
    <n v="2115.4596573105673"/>
    <n v="278"/>
    <n v="1183.9342743560287"/>
    <n v="0"/>
    <n v="0"/>
  </r>
  <r>
    <x v="48"/>
    <x v="2"/>
    <n v="24976.783150346644"/>
    <n v="312"/>
    <n v="80.053792148546933"/>
    <n v="0"/>
    <n v="0"/>
    <n v="9"/>
    <n v="20.308092714992817"/>
    <n v="358"/>
    <n v="1523.8107991074919"/>
    <n v="291"/>
    <n v="1821.298107329512"/>
    <n v="331"/>
    <n v="1409.6483626325378"/>
    <n v="238"/>
    <n v="1489.584019053003"/>
    <n v="0"/>
    <n v="0"/>
  </r>
  <r>
    <x v="49"/>
    <x v="2"/>
    <n v="25455.187525364065"/>
    <n v="315"/>
    <n v="80.810119128139888"/>
    <n v="0"/>
    <n v="0"/>
    <n v="13"/>
    <n v="29.333911699434069"/>
    <n v="367"/>
    <n v="1195.1188918224848"/>
    <n v="296"/>
    <n v="1260.5918892423904"/>
    <n v="327"/>
    <n v="1392.6133371022354"/>
    <n v="249"/>
    <n v="1060.4303392613351"/>
    <n v="0"/>
    <n v="0"/>
  </r>
  <r>
    <x v="50"/>
    <x v="2"/>
    <n v="23568.656801938068"/>
    <n v="292"/>
    <n v="80.714578088829001"/>
    <n v="1"/>
    <n v="0"/>
    <n v="18"/>
    <n v="40.616185429985634"/>
    <n v="282"/>
    <n v="918.32023840310819"/>
    <n v="296"/>
    <n v="1852.5918892423904"/>
    <n v="323"/>
    <n v="1698.5783115719328"/>
    <n v="253"/>
    <n v="1583.4653647916377"/>
    <n v="0"/>
    <n v="0"/>
  </r>
  <r>
    <x v="51"/>
    <x v="2"/>
    <n v="23112.774296297568"/>
    <n v="286"/>
    <n v="80.813896140900582"/>
    <n v="7"/>
    <n v="0"/>
    <n v="19"/>
    <n v="42.872640176095942"/>
    <n v="290"/>
    <n v="1234.3718763719908"/>
    <n v="292"/>
    <n v="1243.5568637120878"/>
    <n v="335"/>
    <n v="1761.6833881628404"/>
    <n v="246"/>
    <n v="1293.6540701136082"/>
    <n v="0"/>
    <n v="0"/>
  </r>
  <r>
    <x v="52"/>
    <x v="2"/>
    <n v="17878.109103717175"/>
    <n v="223"/>
    <n v="80.170892841781054"/>
    <n v="0"/>
    <n v="0"/>
    <n v="13"/>
    <n v="29.333911699434069"/>
    <n v="291"/>
    <n v="947.62833111810107"/>
    <n v="9"/>
    <n v="47.328807443180786"/>
    <n v="323"/>
    <n v="1698.5783115719328"/>
    <n v="249"/>
    <n v="1060.4303392613351"/>
    <n v="0"/>
    <n v="0"/>
  </r>
  <r>
    <x v="53"/>
    <x v="2"/>
    <n v="16622.743278482787"/>
    <n v="206"/>
    <n v="80.692928536324203"/>
    <n v="7"/>
    <n v="1"/>
    <n v="3"/>
    <n v="6.7693642383309385"/>
    <n v="299"/>
    <n v="1272.6799690869836"/>
    <n v="1"/>
    <n v="6.2587563825756432"/>
    <n v="333"/>
    <n v="1751.1658753976892"/>
    <n v="244"/>
    <n v="1039.136557348457"/>
    <n v="0"/>
    <n v="0"/>
  </r>
  <r>
    <x v="54"/>
    <x v="2"/>
    <n v="14192.548240847713"/>
    <n v="176"/>
    <n v="80.63947864118019"/>
    <n v="0"/>
    <n v="0"/>
    <n v="17"/>
    <n v="38.35973068387532"/>
    <n v="284"/>
    <n v="924.83314789532881"/>
    <n v="11"/>
    <n v="46.846320208332074"/>
    <n v="327"/>
    <n v="1392.6133371022354"/>
    <n v="0"/>
    <n v="0"/>
    <n v="0"/>
    <n v="0"/>
  </r>
  <r>
    <x v="55"/>
    <x v="2"/>
    <n v="14118.218384989239"/>
    <n v="175"/>
    <n v="80.675533628509939"/>
    <n v="0"/>
    <n v="0"/>
    <n v="17"/>
    <n v="38.35973068387532"/>
    <n v="289"/>
    <n v="1230.1154216258803"/>
    <n v="18"/>
    <n v="94.657614886361571"/>
    <n v="332"/>
    <n v="2077.9071190151135"/>
    <n v="0"/>
    <n v="0"/>
    <n v="0"/>
    <n v="0"/>
  </r>
  <r>
    <x v="56"/>
    <x v="2"/>
    <n v="12861.529167592565"/>
    <n v="160"/>
    <n v="80.38455729745354"/>
    <n v="7"/>
    <n v="0"/>
    <n v="2"/>
    <n v="4.5129094922206257"/>
    <n v="295"/>
    <n v="960.6541501025423"/>
    <n v="18"/>
    <n v="76.657614886361571"/>
    <n v="329"/>
    <n v="2059.1308498673866"/>
    <n v="0"/>
    <n v="0"/>
    <n v="0"/>
    <n v="0"/>
  </r>
  <r>
    <x v="57"/>
    <x v="2"/>
    <n v="13829.036121773886"/>
    <n v="171"/>
    <n v="80.871556267683545"/>
    <n v="3"/>
    <n v="1"/>
    <n v="5"/>
    <n v="11.349343057392471"/>
    <n v="291"/>
    <n v="951.53176594024183"/>
    <n v="19"/>
    <n v="113.88982511236995"/>
    <n v="324"/>
    <n v="1942.121228231993"/>
    <n v="0"/>
    <n v="0"/>
    <n v="0"/>
    <n v="0"/>
  </r>
  <r>
    <x v="58"/>
    <x v="2"/>
    <n v="29679.639715214817"/>
    <n v="367"/>
    <n v="80.870952902492689"/>
    <n v="0"/>
    <n v="0"/>
    <n v="16"/>
    <n v="36.296435599066818"/>
    <n v="294"/>
    <n v="1254.947004132853"/>
    <n v="397"/>
    <n v="1596.2007606329787"/>
    <n v="606"/>
    <n v="2436.5180376412723"/>
    <n v="0"/>
    <n v="0"/>
    <n v="0"/>
    <n v="0"/>
  </r>
  <r>
    <x v="59"/>
    <x v="2"/>
    <n v="26914.625961768739"/>
    <n v="335"/>
    <n v="80.342167050055934"/>
    <n v="5"/>
    <n v="0"/>
    <n v="6"/>
    <n v="13.603115030429148"/>
    <n v="247"/>
    <n v="806.99490208599991"/>
    <n v="401"/>
    <n v="1622.8920458851076"/>
    <n v="603"/>
    <n v="2440.4087373284788"/>
    <n v="0"/>
    <n v="0"/>
    <n v="0"/>
    <n v="0"/>
  </r>
  <r>
    <x v="60"/>
    <x v="2"/>
    <n v="28344.953567894201"/>
    <n v="350"/>
    <n v="80.985581622554861"/>
    <n v="0"/>
    <n v="0"/>
    <n v="4"/>
    <n v="9.0633778074721594"/>
    <n v="242"/>
    <n v="790.33435735206569"/>
    <n v="404"/>
    <n v="1645.7214073459693"/>
    <n v="617"/>
    <n v="3130.391357258572"/>
    <n v="0"/>
    <n v="0"/>
    <n v="0"/>
    <n v="0"/>
  </r>
  <r>
    <x v="61"/>
    <x v="2"/>
    <n v="28654.981368937915"/>
    <n v="354"/>
    <n v="80.946275053496933"/>
    <n v="0"/>
    <n v="1"/>
    <n v="10"/>
    <n v="22.645030653312219"/>
    <n v="243"/>
    <n v="1036.2742448754868"/>
    <n v="418"/>
    <n v="2549.8097586499312"/>
    <n v="612"/>
    <n v="2509.2142877841097"/>
    <n v="0"/>
    <n v="0"/>
    <n v="0"/>
    <n v="0"/>
  </r>
  <r>
    <x v="62"/>
    <x v="2"/>
    <n v="28382.95670092545"/>
    <n v="354"/>
    <n v="80.177843787924999"/>
    <n v="0"/>
    <n v="0"/>
    <n v="6"/>
    <n v="13.57897007276642"/>
    <n v="257"/>
    <n v="1095.6325514501618"/>
    <n v="418"/>
    <n v="2142.868160194379"/>
    <n v="603"/>
    <n v="2488.2667478402163"/>
    <n v="0"/>
    <n v="0"/>
    <n v="0"/>
    <n v="0"/>
  </r>
  <r>
    <x v="63"/>
    <x v="2"/>
    <n v="28883.443118937241"/>
    <n v="357"/>
    <n v="80.906003134277981"/>
    <n v="0"/>
    <n v="1"/>
    <n v="8"/>
    <n v="18.094562338060683"/>
    <n v="251"/>
    <n v="818.71689335665394"/>
    <n v="404"/>
    <n v="2081.7854807236508"/>
    <n v="602"/>
    <n v="3704.0664836525684"/>
    <n v="0"/>
    <n v="0"/>
    <n v="0"/>
    <n v="0"/>
  </r>
  <r>
    <x v="64"/>
    <x v="2"/>
    <n v="28106.773859414687"/>
    <n v="351"/>
    <n v="80.076278801751243"/>
    <n v="4"/>
    <n v="0"/>
    <n v="11"/>
    <n v="24.865267962928439"/>
    <n v="256"/>
    <n v="834.68259986451642"/>
    <n v="418"/>
    <n v="2582.9849632832747"/>
    <n v="610"/>
    <n v="3159.4278172315735"/>
    <n v="0"/>
    <n v="0"/>
    <n v="0"/>
    <n v="0"/>
  </r>
  <r>
    <x v="65"/>
    <x v="2"/>
    <n v="23413.472398824986"/>
    <n v="288"/>
    <n v="81.296779162586759"/>
    <n v="0"/>
    <n v="1"/>
    <n v="19"/>
    <n v="42.923612864495034"/>
    <n v="7"/>
    <n v="22.813962634287645"/>
    <n v="409"/>
    <n v="2129.1907564941116"/>
    <n v="610"/>
    <n v="3175.5656759447634"/>
    <n v="0"/>
    <n v="0"/>
    <n v="0"/>
    <n v="0"/>
  </r>
  <r>
    <x v="66"/>
    <x v="2"/>
    <n v="22419.91992603086"/>
    <n v="277"/>
    <n v="80.938339083143902"/>
    <n v="3"/>
    <n v="0"/>
    <n v="6"/>
    <n v="13.546776795882785"/>
    <n v="8"/>
    <n v="26.062369061177048"/>
    <n v="398"/>
    <n v="2082.4557488424016"/>
    <n v="614"/>
    <n v="3826.6327381639062"/>
    <n v="0"/>
    <n v="0"/>
    <n v="0"/>
    <n v="0"/>
  </r>
  <r>
    <x v="67"/>
    <x v="2"/>
    <n v="22600.754733172005"/>
    <n v="277"/>
    <n v="81.591172321920595"/>
    <n v="5"/>
    <n v="0"/>
    <n v="15"/>
    <n v="33.846821191654691"/>
    <n v="9"/>
    <n v="29.308092714992817"/>
    <n v="384"/>
    <n v="2403.3624509090469"/>
    <n v="616"/>
    <n v="2623.393931666596"/>
    <n v="0"/>
    <n v="0"/>
    <n v="0"/>
    <n v="0"/>
  </r>
  <r>
    <x v="68"/>
    <x v="2"/>
    <n v="24846.58262385046"/>
    <n v="307"/>
    <n v="80.933493888763707"/>
    <n v="0"/>
    <n v="0"/>
    <n v="11"/>
    <n v="24.821002207213439"/>
    <n v="12"/>
    <n v="51.077456953323754"/>
    <n v="397"/>
    <n v="1690.7262838825304"/>
    <n v="526"/>
    <n v="3292.1058572347883"/>
    <n v="274"/>
    <n v="1166.8992488257263"/>
    <n v="0"/>
    <n v="0"/>
  </r>
  <r>
    <x v="69"/>
    <x v="2"/>
    <n v="25194.736509948227"/>
    <n v="311"/>
    <n v="81.012014501441243"/>
    <n v="0"/>
    <n v="0"/>
    <n v="14"/>
    <n v="31.59036644554438"/>
    <n v="14"/>
    <n v="59.590366445544376"/>
    <n v="404"/>
    <n v="2528.5375785605597"/>
    <n v="522"/>
    <n v="2745.0708317044855"/>
    <n v="264"/>
    <n v="1916.3116849999699"/>
    <n v="0"/>
    <n v="0"/>
  </r>
  <r>
    <x v="70"/>
    <x v="2"/>
    <n v="25459.85780870308"/>
    <n v="314"/>
    <n v="81.082349709245477"/>
    <n v="0"/>
    <n v="0"/>
    <n v="4"/>
    <n v="9.0258189844412513"/>
    <n v="8"/>
    <n v="34.051637968882503"/>
    <n v="411"/>
    <n v="1750.3488732385892"/>
    <n v="523"/>
    <n v="2227.3295880870614"/>
    <n v="271"/>
    <n v="1696.1229796779992"/>
    <n v="0"/>
    <n v="0"/>
  </r>
  <r>
    <x v="71"/>
    <x v="2"/>
    <n v="25647.437247597074"/>
    <n v="317"/>
    <n v="80.906742105984463"/>
    <n v="0"/>
    <n v="0"/>
    <n v="5"/>
    <n v="11.282273730551564"/>
    <n v="16"/>
    <n v="52.103275937765005"/>
    <n v="424"/>
    <n v="1805.7127062120726"/>
    <n v="528"/>
    <n v="2776.6233699999398"/>
    <n v="263"/>
    <n v="1383.0529286173942"/>
    <n v="0"/>
    <n v="0"/>
  </r>
  <r>
    <x v="72"/>
    <x v="2"/>
    <n v="25715.788872921737"/>
    <n v="316"/>
    <n v="81.379078711777652"/>
    <n v="2"/>
    <n v="0"/>
    <n v="15"/>
    <n v="33.846821191654691"/>
    <n v="7"/>
    <n v="29.795183222772188"/>
    <n v="446"/>
    <n v="2345.4053466287369"/>
    <n v="539"/>
    <n v="3373.4696902082715"/>
    <n v="264"/>
    <n v="1652.3116849999699"/>
    <n v="0"/>
    <n v="0"/>
  </r>
  <r>
    <x v="73"/>
    <x v="2"/>
    <n v="26987.430312615637"/>
    <n v="332"/>
    <n v="81.287440700649512"/>
    <n v="7"/>
    <n v="0"/>
    <n v="2"/>
    <n v="4.5129094922206257"/>
    <n v="2"/>
    <n v="6.5129094922206257"/>
    <n v="460"/>
    <n v="2879.0279359847959"/>
    <n v="529"/>
    <n v="2252.8821263825153"/>
    <n v="267"/>
    <n v="1671.0879541476968"/>
    <n v="258"/>
    <n v="1614.7591467045158"/>
  </r>
  <r>
    <x v="74"/>
    <x v="2"/>
    <n v="27443.583537056165"/>
    <n v="337"/>
    <n v="81.434965985329868"/>
    <n v="0"/>
    <n v="0"/>
    <n v="4"/>
    <n v="9.0258189844412513"/>
    <n v="8"/>
    <n v="26.051637968882503"/>
    <n v="464"/>
    <n v="1976.0629615150983"/>
    <n v="492"/>
    <n v="2587.3081402272164"/>
    <n v="264"/>
    <n v="1124.3116849999699"/>
    <n v="246"/>
    <n v="1785.6540701136082"/>
  </r>
  <r>
    <x v="75"/>
    <x v="2"/>
    <n v="26902.739167323612"/>
    <n v="332"/>
    <n v="81.032346889528952"/>
    <n v="0"/>
    <n v="0"/>
    <n v="8"/>
    <n v="18.051637968882503"/>
    <n v="17"/>
    <n v="72.359730683875313"/>
    <n v="477"/>
    <n v="2985.4267944885819"/>
    <n v="447"/>
    <n v="1903.6641030113126"/>
    <n v="277"/>
    <n v="1733.6755179734532"/>
    <n v="255"/>
    <n v="1850.9828775567889"/>
  </r>
  <r>
    <x v="76"/>
    <x v="2"/>
    <n v="26536.686560174676"/>
    <n v="325"/>
    <n v="81.651343262075926"/>
    <n v="0"/>
    <n v="0"/>
    <n v="3"/>
    <n v="6.7693642383309385"/>
    <n v="10"/>
    <n v="32.564547461103132"/>
    <n v="487"/>
    <n v="2074.0143583143381"/>
    <n v="427"/>
    <n v="1818.4889753597997"/>
    <n v="249"/>
    <n v="1807.4303392613351"/>
    <n v="253"/>
    <n v="1583.4653647916377"/>
  </r>
  <r>
    <x v="77"/>
    <x v="2"/>
    <n v="15620.325393243456"/>
    <n v="192"/>
    <n v="81.355861423142997"/>
    <n v="0"/>
    <n v="0"/>
    <n v="11"/>
    <n v="24.821002207213439"/>
    <n v="18"/>
    <n v="76.616185429985634"/>
    <n v="497"/>
    <n v="3110.6019221400948"/>
    <n v="14"/>
    <n v="73.622589356059009"/>
    <n v="219"/>
    <n v="932.66764778406582"/>
    <n v="241"/>
    <n v="1267.3602882007301"/>
  </r>
  <r>
    <x v="78"/>
    <x v="2"/>
    <n v="15896.35363442832"/>
    <n v="196"/>
    <n v="81.103845073613883"/>
    <n v="1"/>
    <n v="0"/>
    <n v="6"/>
    <n v="13.538728476661877"/>
    <n v="5"/>
    <n v="21.282273730551566"/>
    <n v="517"/>
    <n v="2718.7770497916076"/>
    <n v="7"/>
    <n v="36.811294678029505"/>
    <n v="227"/>
    <n v="1193.7376988446711"/>
    <n v="296"/>
    <n v="2148.5918892423902"/>
  </r>
  <r>
    <x v="79"/>
    <x v="2"/>
    <n v="16925.300909942027"/>
    <n v="207"/>
    <n v="81.764738695372102"/>
    <n v="0"/>
    <n v="0"/>
    <n v="19"/>
    <n v="42.872640176095942"/>
    <n v="4"/>
    <n v="13.025818984441251"/>
    <n v="512"/>
    <n v="2180.4832678787293"/>
    <n v="13"/>
    <n v="81.363832973483355"/>
    <n v="225"/>
    <n v="958.22018607951975"/>
    <n v="309"/>
    <n v="1933.9557222158737"/>
  </r>
  <r>
    <x v="80"/>
    <x v="2"/>
    <n v="16817.429186009878"/>
    <n v="206"/>
    <n v="81.638005757329509"/>
    <n v="0"/>
    <n v="0"/>
    <n v="4"/>
    <n v="9.0258189844412513"/>
    <n v="4"/>
    <n v="13.025818984441251"/>
    <n v="528"/>
    <n v="3304.6233699999398"/>
    <n v="11"/>
    <n v="57.846320208332074"/>
    <n v="224"/>
    <n v="1401.9614296969442"/>
    <n v="302"/>
    <n v="1588.1444275378442"/>
  </r>
  <r>
    <x v="81"/>
    <x v="2"/>
    <n v="23436.552974436931"/>
    <n v="289"/>
    <n v="81.095339011892491"/>
    <n v="0"/>
    <n v="0"/>
    <n v="16"/>
    <n v="36.103275937765005"/>
    <n v="278"/>
    <n v="1183.2944194186671"/>
    <n v="542"/>
    <n v="3392.2459593559984"/>
    <n v="7"/>
    <n v="36.811294678029505"/>
    <n v="212"/>
    <n v="1326.8563531060363"/>
    <n v="304"/>
    <n v="1902.6619403029956"/>
  </r>
  <r>
    <x v="82"/>
    <x v="2"/>
    <n v="23036.875747747734"/>
    <n v="285"/>
    <n v="80.831142974553458"/>
    <n v="0"/>
    <n v="0"/>
    <n v="11"/>
    <n v="24.821002207213439"/>
    <n v="281"/>
    <n v="915.06378365699788"/>
    <n v="555"/>
    <n v="2918.6097923294819"/>
    <n v="1"/>
    <n v="6.2587563825756432"/>
    <n v="229"/>
    <n v="975.25521160982225"/>
    <n v="295"/>
    <n v="1551.3331328598147"/>
  </r>
  <r>
    <x v="83"/>
    <x v="2"/>
    <n v="22000.759324176077"/>
    <n v="271"/>
    <n v="81.183613742347148"/>
    <n v="0"/>
    <n v="0"/>
    <n v="9"/>
    <n v="20.308092714992817"/>
    <n v="285"/>
    <n v="1213.0896026414391"/>
    <n v="617"/>
    <n v="3244.652688049172"/>
    <n v="18"/>
    <n v="112.65761488636157"/>
    <n v="218"/>
    <n v="1582.4088914014901"/>
    <n v="0"/>
    <n v="0"/>
  </r>
  <r>
    <x v="84"/>
    <x v="2"/>
    <n v="21813.724826646223"/>
    <n v="267"/>
    <n v="81.69934392002331"/>
    <n v="0"/>
    <n v="0"/>
    <n v="11"/>
    <n v="24.821002207213439"/>
    <n v="277"/>
    <n v="1179.0379646725567"/>
    <n v="606"/>
    <n v="3792.8063678408398"/>
    <n v="13"/>
    <n v="68.363832973483355"/>
    <n v="218"/>
    <n v="1146.4088914014901"/>
    <n v="0"/>
    <n v="0"/>
  </r>
  <r>
    <x v="85"/>
    <x v="2"/>
    <n v="22069.817753510746"/>
    <n v="270"/>
    <n v="81.740065753743508"/>
    <n v="0"/>
    <n v="0"/>
    <n v="15"/>
    <n v="33.846821191654691"/>
    <n v="285"/>
    <n v="1213.0896026414391"/>
    <n v="618"/>
    <n v="3867.9114444317474"/>
    <n v="9"/>
    <n v="47.328807443180786"/>
    <n v="219"/>
    <n v="932.66764778406582"/>
    <n v="0"/>
    <n v="0"/>
  </r>
  <r>
    <x v="86"/>
    <x v="2"/>
    <n v="21770.089125644849"/>
    <n v="269"/>
    <n v="80.929699351839588"/>
    <n v="0"/>
    <n v="0"/>
    <n v="7"/>
    <n v="15.79518322277219"/>
    <n v="271"/>
    <n v="882.49923619589481"/>
    <n v="610"/>
    <n v="2597.8413933711422"/>
    <n v="4"/>
    <n v="17.035025530302573"/>
    <n v="228"/>
    <n v="1198.9964552272465"/>
    <n v="0"/>
    <n v="0"/>
  </r>
  <r>
    <x v="87"/>
    <x v="2"/>
    <n v="28664.048089648462"/>
    <n v="354"/>
    <n v="80.971887258893958"/>
    <n v="0"/>
    <n v="0"/>
    <n v="2"/>
    <n v="4.5129094922206257"/>
    <n v="288"/>
    <n v="1225.8589668797702"/>
    <n v="618"/>
    <n v="3249.9114444317474"/>
    <n v="297"/>
    <n v="1561.8506456249661"/>
    <n v="223"/>
    <n v="1172.7026733143684"/>
    <n v="0"/>
    <n v="0"/>
  </r>
  <r>
    <x v="88"/>
    <x v="2"/>
    <n v="28999.043258574598"/>
    <n v="357"/>
    <n v="81.229813049228568"/>
    <n v="1"/>
    <n v="1"/>
    <n v="2"/>
    <n v="4.5129094922206257"/>
    <n v="280"/>
    <n v="911.80732891088758"/>
    <n v="615"/>
    <n v="3849.1351752840205"/>
    <n v="288"/>
    <n v="1802.5218381817851"/>
    <n v="258"/>
    <n v="1872.7591467045158"/>
    <n v="0"/>
    <n v="0"/>
  </r>
  <r>
    <x v="89"/>
    <x v="2"/>
    <n v="17768.474989411494"/>
    <n v="219"/>
    <n v="81.134588992746544"/>
    <n v="0"/>
    <n v="0"/>
    <n v="10"/>
    <n v="22.564547461103128"/>
    <n v="285"/>
    <n v="1213.0896026414391"/>
    <n v="15"/>
    <n v="78.88134573863465"/>
    <n v="336"/>
    <n v="1430.9421445454161"/>
    <n v="253"/>
    <n v="1077.4653647916377"/>
    <n v="0"/>
    <n v="0"/>
  </r>
  <r>
    <x v="90"/>
    <x v="2"/>
    <n v="18049.747773501877"/>
    <n v="222"/>
    <n v="81.305170150909348"/>
    <n v="0"/>
    <n v="1"/>
    <n v="17"/>
    <n v="38.35973068387532"/>
    <n v="283"/>
    <n v="1204.5766931492185"/>
    <n v="1"/>
    <n v="4.2587563825756432"/>
    <n v="330"/>
    <n v="1405.3896062499623"/>
    <n v="255"/>
    <n v="1085.9828775567889"/>
    <n v="0"/>
    <n v="0"/>
  </r>
  <r>
    <x v="91"/>
    <x v="2"/>
    <n v="17028.619794335882"/>
    <n v="210"/>
    <n v="81.088665687313721"/>
    <n v="4"/>
    <n v="0"/>
    <n v="19"/>
    <n v="42.872640176095942"/>
    <n v="276"/>
    <n v="898.78150992644635"/>
    <n v="8"/>
    <n v="50.070051060605145"/>
    <n v="325"/>
    <n v="1384.095824337084"/>
    <n v="267"/>
    <n v="1404.0879541476968"/>
    <n v="0"/>
    <n v="0"/>
  </r>
  <r>
    <x v="92"/>
    <x v="2"/>
    <n v="17503.105941351572"/>
    <n v="214"/>
    <n v="81.790214679212951"/>
    <n v="0"/>
    <n v="0"/>
    <n v="17"/>
    <n v="38.35973068387532"/>
    <n v="235"/>
    <n v="1000.2668653359235"/>
    <n v="18"/>
    <n v="76.657614886361571"/>
    <n v="331"/>
    <n v="1740.6483626325378"/>
    <n v="257"/>
    <n v="1865.5003903219404"/>
    <n v="0"/>
    <n v="0"/>
  </r>
  <r>
    <x v="93"/>
    <x v="2"/>
    <n v="18166.279649122032"/>
    <n v="222"/>
    <n v="81.830088509558706"/>
    <n v="0"/>
    <n v="0"/>
    <n v="9"/>
    <n v="20.308092714992817"/>
    <n v="238"/>
    <n v="775.03622957425443"/>
    <n v="7"/>
    <n v="36.811294678029505"/>
    <n v="327"/>
    <n v="1392.6133371022354"/>
    <n v="323"/>
    <n v="2021.5783115719328"/>
    <n v="0"/>
    <n v="0"/>
  </r>
  <r>
    <x v="94"/>
    <x v="2"/>
    <n v="17399.914734629125"/>
    <n v="213"/>
    <n v="81.689740538164898"/>
    <n v="4"/>
    <n v="0"/>
    <n v="7"/>
    <n v="15.889080280349461"/>
    <n v="234"/>
    <n v="999.14925508596764"/>
    <n v="1"/>
    <n v="3.9942013217036818"/>
    <n v="325"/>
    <n v="1623.1154295536967"/>
    <n v="338"/>
    <n v="2364.0400467358445"/>
    <n v="0"/>
    <n v="0"/>
  </r>
  <r>
    <x v="95"/>
    <x v="2"/>
    <n v="18467.052047089055"/>
    <n v="226"/>
    <n v="81.712619677385206"/>
    <n v="0"/>
    <n v="0"/>
    <n v="19"/>
    <n v="43.102017273891846"/>
    <n v="248"/>
    <n v="810.59475178553566"/>
    <n v="15"/>
    <n v="90.30985241686318"/>
    <n v="327"/>
    <n v="1641.7547826876173"/>
    <n v="321"/>
    <n v="1932.630841720872"/>
    <n v="0"/>
    <n v="0"/>
  </r>
  <r>
    <x v="96"/>
    <x v="2"/>
    <n v="35834.880540257"/>
    <n v="441"/>
    <n v="81.258232517589576"/>
    <n v="0"/>
    <n v="0"/>
    <n v="739"/>
    <n v="1675.45033458119"/>
    <n v="237"/>
    <n v="774.32304370195129"/>
    <n v="2"/>
    <n v="12.094224667756148"/>
    <n v="332"/>
    <n v="1343.6412948475206"/>
    <n v="333"/>
    <n v="2013.6884071813986"/>
    <n v="0"/>
    <n v="0"/>
  </r>
  <r>
    <x v="97"/>
    <x v="2"/>
    <n v="35769.96459774534"/>
    <n v="440"/>
    <n v="81.295374085784857"/>
    <n v="0"/>
    <n v="0"/>
    <n v="739"/>
    <n v="1674.4590499304813"/>
    <n v="246"/>
    <n v="1049.3977351595377"/>
    <n v="16"/>
    <n v="81.177085439444326"/>
    <n v="339"/>
    <n v="1719.9394977482266"/>
    <n v="322"/>
    <n v="1311.688844468817"/>
    <n v="0"/>
    <n v="0"/>
  </r>
  <r>
    <x v="98"/>
    <x v="2"/>
    <n v="34557.526840688522"/>
    <n v="426"/>
    <n v="81.120955025090424"/>
    <n v="0"/>
    <n v="0"/>
    <n v="734"/>
    <n v="1662.1452499531167"/>
    <n v="5"/>
    <n v="21.322515326656109"/>
    <n v="15"/>
    <n v="61.500350190787003"/>
    <n v="502"/>
    <n v="2560.2117197183384"/>
    <n v="334"/>
    <n v="2371.4077975815239"/>
    <n v="0"/>
    <n v="0"/>
  </r>
  <r>
    <x v="99"/>
    <x v="2"/>
    <n v="31765.969079935363"/>
    <n v="392"/>
    <n v="81.03563540799837"/>
    <n v="2"/>
    <n v="1"/>
    <n v="723"/>
    <n v="1636.2658937683539"/>
    <n v="13"/>
    <n v="42.421101824327245"/>
    <n v="5"/>
    <n v="20.632394260698312"/>
    <n v="613"/>
    <n v="2529.5315363616132"/>
    <n v="0"/>
    <n v="0"/>
    <n v="0"/>
    <n v="0"/>
  </r>
  <r>
    <x v="100"/>
    <x v="2"/>
    <n v="30603.999804422459"/>
    <n v="375"/>
    <n v="81.610666145126558"/>
    <n v="0"/>
    <n v="0"/>
    <n v="805"/>
    <n v="1820.7653352673562"/>
    <n v="19"/>
    <n v="80.974585552894126"/>
    <n v="3"/>
    <n v="12.458803074680574"/>
    <n v="452"/>
    <n v="2329.1263299185398"/>
    <n v="0"/>
    <n v="0"/>
    <n v="0"/>
    <n v="0"/>
  </r>
  <r>
    <x v="101"/>
    <x v="2"/>
    <n v="29910.965706570227"/>
    <n v="365"/>
    <n v="81.947851250877335"/>
    <n v="0"/>
    <n v="1"/>
    <n v="797"/>
    <n v="1801.6016878594514"/>
    <n v="5"/>
    <n v="16.302394528603838"/>
    <n v="14"/>
    <n v="72.511458100396766"/>
    <n v="445"/>
    <n v="1859.8284896197542"/>
    <n v="0"/>
    <n v="0"/>
    <n v="0"/>
    <n v="0"/>
  </r>
  <r>
    <x v="102"/>
    <x v="2"/>
    <n v="30157.253568842949"/>
    <n v="372"/>
    <n v="81.067885937749864"/>
    <n v="0"/>
    <n v="1"/>
    <n v="809"/>
    <n v="1827.6422530198149"/>
    <n v="4"/>
    <n v="13.036550076735796"/>
    <n v="18"/>
    <n v="75.705216667222516"/>
    <n v="459"/>
    <n v="2848.483025014174"/>
    <n v="0"/>
    <n v="0"/>
    <n v="0"/>
    <n v="0"/>
  </r>
  <r>
    <x v="103"/>
    <x v="2"/>
    <n v="29382.741428574878"/>
    <n v="362"/>
    <n v="81.167794001588064"/>
    <n v="5"/>
    <n v="0"/>
    <n v="794"/>
    <n v="1792.690129321822"/>
    <n v="6"/>
    <n v="25.546776795882788"/>
    <n v="8"/>
    <n v="41.858407011907573"/>
    <n v="451"/>
    <n v="1908.7676952962895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n v="50855.833120059622"/>
    <n v="631"/>
    <n v="80.595615087257727"/>
    <n v="0"/>
    <n v="0"/>
    <n v="20"/>
    <n v="802"/>
    <n v="10"/>
    <n v="3"/>
    <n v="2.2722577819719265"/>
    <n v="1822.3507411414851"/>
    <n v="25"/>
    <n v="465"/>
    <n v="1521.5998686169457"/>
    <n v="10"/>
    <n v="317"/>
    <n v="1988.3057168851008"/>
    <n v="40"/>
    <n v="615"/>
    <n v="2627.438535912735"/>
    <n v="0"/>
    <n v="0"/>
    <n v="0"/>
    <n v="0"/>
    <n v="0"/>
    <n v="0"/>
  </r>
  <r>
    <x v="1"/>
    <x v="0"/>
    <n v="50306.82830695506"/>
    <n v="627"/>
    <n v="80.234175928157995"/>
    <n v="0"/>
    <n v="0"/>
    <n v="20"/>
    <n v="816"/>
    <n v="9"/>
    <n v="2"/>
    <n v="2.2775311467504427"/>
    <n v="1858.4654157483612"/>
    <n v="25"/>
    <n v="467"/>
    <n v="1997.6070455324568"/>
    <n v="10"/>
    <n v="303"/>
    <n v="1296.091937465384"/>
    <n v="40"/>
    <n v="604"/>
    <n v="2583.6288126372674"/>
    <n v="0"/>
    <n v="0"/>
    <n v="0"/>
    <n v="0"/>
    <n v="0"/>
    <n v="0"/>
  </r>
  <r>
    <x v="2"/>
    <x v="0"/>
    <n v="52283.15673944608"/>
    <n v="646"/>
    <n v="80.933679163229229"/>
    <n v="4"/>
    <n v="0"/>
    <n v="20"/>
    <n v="802"/>
    <n v="8"/>
    <n v="2"/>
    <n v="2.2828045115289588"/>
    <n v="1830.8092182462249"/>
    <n v="25"/>
    <n v="463"/>
    <n v="1519.9384888379079"/>
    <n v="10"/>
    <n v="315"/>
    <n v="1349.0834211316219"/>
    <n v="40"/>
    <n v="609"/>
    <n v="2608.2279475211358"/>
    <n v="0"/>
    <n v="0"/>
    <n v="0"/>
    <n v="5"/>
    <n v="252"/>
    <n v="1331.2667369052974"/>
  </r>
  <r>
    <x v="3"/>
    <x v="0"/>
    <n v="53364.391245170198"/>
    <n v="662"/>
    <n v="80.610862908112082"/>
    <n v="0"/>
    <n v="0"/>
    <n v="20"/>
    <n v="819"/>
    <n v="7"/>
    <n v="2.9"/>
    <n v="2.2880778763074745"/>
    <n v="1873.9357806958217"/>
    <n v="25"/>
    <n v="469"/>
    <n v="1542.1085239882054"/>
    <n v="10"/>
    <n v="304"/>
    <n v="1607.5756743974721"/>
    <n v="40"/>
    <n v="611"/>
    <n v="3842.0155824238668"/>
    <n v="0"/>
    <n v="0"/>
    <n v="0"/>
    <n v="5"/>
    <n v="259"/>
    <n v="1110.6121699636358"/>
  </r>
  <r>
    <x v="4"/>
    <x v="0"/>
    <n v="52659.249961087247"/>
    <n v="653"/>
    <n v="80.642036693854891"/>
    <n v="5"/>
    <n v="0"/>
    <n v="20"/>
    <n v="819"/>
    <n v="6"/>
    <n v="1.7"/>
    <n v="2.2933512410859906"/>
    <n v="1878.2546664494264"/>
    <n v="25"/>
    <n v="469"/>
    <n v="1544.5817320693295"/>
    <n v="10"/>
    <n v="312"/>
    <n v="1963.5255872188291"/>
    <n v="40"/>
    <n v="607"/>
    <n v="3820.0642033391964"/>
    <n v="0"/>
    <n v="0"/>
    <n v="0"/>
    <n v="5"/>
    <n v="258"/>
    <n v="1881.6846202001857"/>
  </r>
  <r>
    <x v="5"/>
    <x v="0"/>
    <n v="52426.3309030042"/>
    <n v="650"/>
    <n v="80.655893696929539"/>
    <n v="0"/>
    <n v="0"/>
    <n v="20"/>
    <n v="802"/>
    <n v="5"/>
    <n v="1.8"/>
    <n v="2.2986246058645063"/>
    <n v="1843.4969339033341"/>
    <n v="25"/>
    <n v="455"/>
    <n v="1955.8741956683505"/>
    <n v="10"/>
    <n v="306"/>
    <n v="1927.3791293945389"/>
    <n v="40"/>
    <n v="606"/>
    <n v="3816.9665111538907"/>
    <n v="0"/>
    <n v="0"/>
    <n v="0"/>
    <n v="5"/>
    <n v="252"/>
    <n v="1083.2534006778556"/>
  </r>
  <r>
    <x v="6"/>
    <x v="0"/>
    <n v="54247.469349176368"/>
    <n v="672"/>
    <n v="80.725400817226742"/>
    <n v="0"/>
    <n v="0"/>
    <n v="20"/>
    <n v="815"/>
    <n v="4"/>
    <n v="1.6"/>
    <n v="2.3038979706430225"/>
    <n v="1877.6768460740634"/>
    <n v="25"/>
    <n v="459"/>
    <n v="1975.4891685251475"/>
    <n v="16"/>
    <n v="369"/>
    <n v="1957.1383511672755"/>
    <n v="40"/>
    <n v="611"/>
    <n v="3240.6816600628872"/>
    <n v="0"/>
    <n v="0"/>
    <n v="0"/>
    <n v="5"/>
    <n v="259"/>
    <n v="1891.7095743965428"/>
  </r>
  <r>
    <x v="7"/>
    <x v="0"/>
    <n v="55371.379833981802"/>
    <n v="685"/>
    <n v="80.834131144498983"/>
    <n v="0"/>
    <n v="1"/>
    <n v="20"/>
    <n v="815"/>
    <n v="3"/>
    <n v="1.5"/>
    <n v="2.3091713354215382"/>
    <n v="1881.9746383685535"/>
    <n v="25"/>
    <n v="468"/>
    <n v="1548.6921849772798"/>
    <n v="17"/>
    <n v="389"/>
    <n v="2454.2676494789785"/>
    <n v="40"/>
    <n v="618"/>
    <n v="3281.0678852905107"/>
    <n v="0"/>
    <n v="0"/>
    <n v="0"/>
    <n v="5"/>
    <n v="258"/>
    <n v="1111.7662045387569"/>
  </r>
  <r>
    <x v="8"/>
    <x v="0"/>
    <n v="52895.678731640786"/>
    <n v="660"/>
    <n v="80.144967775213317"/>
    <n v="0"/>
    <n v="0"/>
    <n v="20"/>
    <n v="806"/>
    <n v="2"/>
    <n v="2.5"/>
    <n v="2.3144447002000543"/>
    <n v="1865.4424283612439"/>
    <n v="20"/>
    <n v="405"/>
    <n v="1747.350103581022"/>
    <n v="18"/>
    <n v="385"/>
    <n v="2046.0612095770209"/>
    <n v="40"/>
    <n v="608"/>
    <n v="3839.1823777216332"/>
    <n v="0"/>
    <n v="0"/>
    <n v="0"/>
    <n v="5"/>
    <n v="253"/>
    <n v="1091.5545091506137"/>
  </r>
  <r>
    <x v="9"/>
    <x v="0"/>
    <n v="52614.263923543884"/>
    <n v="655"/>
    <n v="80.327120493960123"/>
    <n v="0"/>
    <n v="0"/>
    <n v="20"/>
    <n v="813"/>
    <n v="1"/>
    <n v="1.5"/>
    <n v="2.31971806497857"/>
    <n v="1885.9307868275773"/>
    <n v="17"/>
    <n v="383"/>
    <n v="1271.4520188867923"/>
    <n v="19"/>
    <n v="399"/>
    <n v="1723.5675079264495"/>
    <n v="40"/>
    <n v="601"/>
    <n v="3798.1505570521208"/>
    <n v="0"/>
    <n v="0"/>
    <n v="0"/>
    <n v="5"/>
    <n v="256"/>
    <n v="1873.8478246345139"/>
  </r>
  <r>
    <x v="10"/>
    <x v="0"/>
    <n v="52559.055074111369"/>
    <n v="654"/>
    <n v="80.365527636255919"/>
    <n v="0"/>
    <n v="0"/>
    <n v="18"/>
    <n v="797"/>
    <n v="0"/>
    <n v="2.5"/>
    <n v="2.3249914297570862"/>
    <n v="1853.0181695163976"/>
    <n v="17"/>
    <n v="375"/>
    <n v="1621.8717861589071"/>
    <n v="20"/>
    <n v="417"/>
    <n v="2220.5214262087047"/>
    <n v="40"/>
    <n v="602"/>
    <n v="3807.6448407137655"/>
    <n v="0"/>
    <n v="0"/>
    <n v="0"/>
    <n v="5"/>
    <n v="268"/>
    <n v="1427.0977031748989"/>
  </r>
  <r>
    <x v="11"/>
    <x v="0"/>
    <n v="49989.788799790513"/>
    <n v="618"/>
    <n v="80.889625889628661"/>
    <n v="7"/>
    <n v="0"/>
    <n v="18"/>
    <n v="793"/>
    <n v="0"/>
    <n v="1.6"/>
    <n v="2.3249914297570862"/>
    <n v="1843.7182037973694"/>
    <n v="17"/>
    <n v="381"/>
    <n v="1266.8217347374498"/>
    <n v="21"/>
    <n v="415"/>
    <n v="1794.8714433491905"/>
    <n v="40"/>
    <n v="618"/>
    <n v="3290.8447035898789"/>
    <n v="0"/>
    <n v="0"/>
    <n v="0"/>
    <n v="0"/>
    <n v="0"/>
    <n v="0"/>
  </r>
  <r>
    <x v="12"/>
    <x v="0"/>
    <n v="49590.66362426964"/>
    <n v="619"/>
    <n v="80.114157712875027"/>
    <n v="4"/>
    <n v="0"/>
    <n v="18"/>
    <n v="783"/>
    <n v="0"/>
    <n v="2.2000000000000002"/>
    <n v="2.3249914297570862"/>
    <n v="1820.4682894997984"/>
    <n v="17"/>
    <n v="373"/>
    <n v="1613.2218032993931"/>
    <n v="22"/>
    <n v="428"/>
    <n v="2707.0963319360326"/>
    <n v="40"/>
    <n v="613"/>
    <n v="2651.2197464410938"/>
    <n v="0"/>
    <n v="0"/>
    <n v="0"/>
    <n v="0"/>
    <n v="0"/>
    <n v="0"/>
  </r>
  <r>
    <x v="13"/>
    <x v="0"/>
    <n v="51259.121763425566"/>
    <n v="635"/>
    <n v="80.723026399095374"/>
    <n v="0"/>
    <n v="1"/>
    <n v="18"/>
    <n v="797"/>
    <n v="0"/>
    <n v="2.9"/>
    <n v="2.3249914297570862"/>
    <n v="1853.0181695163976"/>
    <n v="17"/>
    <n v="376"/>
    <n v="1250.1967775886644"/>
    <n v="23"/>
    <n v="446"/>
    <n v="2374.9461776716603"/>
    <n v="40"/>
    <n v="609"/>
    <n v="3851.9197807220653"/>
    <n v="0"/>
    <n v="0"/>
    <n v="0"/>
    <n v="0"/>
    <n v="0"/>
    <n v="0"/>
  </r>
  <r>
    <x v="14"/>
    <x v="0"/>
    <n v="51670.007665547077"/>
    <n v="640"/>
    <n v="80.734386977417302"/>
    <n v="0"/>
    <n v="0"/>
    <n v="20"/>
    <n v="808"/>
    <n v="0"/>
    <n v="2.9"/>
    <n v="2.3249914297570862"/>
    <n v="1878.5930752437257"/>
    <n v="17"/>
    <n v="382"/>
    <n v="1270.1467261672069"/>
    <n v="24"/>
    <n v="441"/>
    <n v="2348.3212205228747"/>
    <n v="40"/>
    <n v="606"/>
    <n v="3832.9448064327939"/>
    <n v="0"/>
    <n v="0"/>
    <n v="0"/>
    <n v="0"/>
    <n v="0"/>
    <n v="0"/>
  </r>
  <r>
    <x v="15"/>
    <x v="0"/>
    <n v="52120.876988871954"/>
    <n v="647"/>
    <n v="80.557769689137487"/>
    <n v="0"/>
    <n v="0"/>
    <n v="20"/>
    <n v="808"/>
    <n v="0"/>
    <n v="3"/>
    <n v="2.3249914297570862"/>
    <n v="1878.5930752437257"/>
    <n v="17"/>
    <n v="385"/>
    <n v="1665.121700456478"/>
    <n v="25"/>
    <n v="464"/>
    <n v="2006.7960234072877"/>
    <n v="40"/>
    <n v="610"/>
    <n v="3858.2447721518224"/>
    <n v="0"/>
    <n v="0"/>
    <n v="0"/>
    <n v="0"/>
    <n v="0"/>
    <n v="0"/>
  </r>
  <r>
    <x v="16"/>
    <x v="0"/>
    <n v="50261.221980322312"/>
    <n v="623"/>
    <n v="80.67611874851093"/>
    <n v="0"/>
    <n v="0"/>
    <n v="10"/>
    <n v="719"/>
    <n v="0"/>
    <n v="2.6"/>
    <n v="2.3249914297570862"/>
    <n v="1671.668837995345"/>
    <n v="17"/>
    <n v="379"/>
    <n v="1260.1717518779355"/>
    <n v="26"/>
    <n v="479"/>
    <n v="3029.6708948536439"/>
    <n v="40"/>
    <n v="612"/>
    <n v="2646.8947550113367"/>
    <n v="0"/>
    <n v="0"/>
    <n v="0"/>
    <n v="0"/>
    <n v="0"/>
    <n v="0"/>
  </r>
  <r>
    <x v="17"/>
    <x v="0"/>
    <n v="52523.066433279819"/>
    <n v="653"/>
    <n v="80.433486115283031"/>
    <n v="0"/>
    <n v="0"/>
    <n v="10"/>
    <n v="717"/>
    <n v="0"/>
    <n v="2.9"/>
    <n v="2.3249914297570862"/>
    <n v="1667.0188551358308"/>
    <n v="17"/>
    <n v="389"/>
    <n v="1293.4216661755065"/>
    <n v="27"/>
    <n v="489"/>
    <n v="2603.9208091512151"/>
    <n v="40"/>
    <n v="603"/>
    <n v="3813.9698321435226"/>
    <n v="0"/>
    <n v="0"/>
    <n v="0"/>
    <n v="3"/>
    <n v="248"/>
    <n v="1816.5978745797572"/>
  </r>
  <r>
    <x v="18"/>
    <x v="0"/>
    <n v="51334.923673935729"/>
    <n v="640"/>
    <n v="80.210818240524574"/>
    <n v="5"/>
    <n v="0"/>
    <n v="10"/>
    <n v="715"/>
    <n v="0"/>
    <n v="2.8"/>
    <n v="2.3249914297570862"/>
    <n v="1662.3688722763166"/>
    <n v="16"/>
    <n v="373"/>
    <n v="1240.2218032993931"/>
    <n v="28"/>
    <n v="499"/>
    <n v="2158.1707234487858"/>
    <n v="40"/>
    <n v="608"/>
    <n v="3237.5947892923082"/>
    <n v="0"/>
    <n v="0"/>
    <n v="0"/>
    <n v="3"/>
    <n v="249"/>
    <n v="1823.9228660095143"/>
  </r>
  <r>
    <x v="19"/>
    <x v="0"/>
    <n v="52506.306494575161"/>
    <n v="653"/>
    <n v="80.407820052948182"/>
    <n v="0"/>
    <n v="0"/>
    <n v="10"/>
    <n v="708"/>
    <n v="0"/>
    <n v="1.5"/>
    <n v="2.3249914297570862"/>
    <n v="1646.0939322680169"/>
    <n v="16"/>
    <n v="376"/>
    <n v="1626.1967775886642"/>
    <n v="29"/>
    <n v="505"/>
    <n v="3194.1206720273285"/>
    <n v="40"/>
    <n v="613"/>
    <n v="3264.2197464410938"/>
    <n v="0"/>
    <n v="0"/>
    <n v="0"/>
    <n v="3"/>
    <n v="239"/>
    <n v="1750.6729517119436"/>
  </r>
  <r>
    <x v="20"/>
    <x v="0"/>
    <n v="47303.381112366427"/>
    <n v="590"/>
    <n v="80.175222224349881"/>
    <n v="7"/>
    <n v="0"/>
    <n v="10"/>
    <n v="707"/>
    <n v="0"/>
    <n v="2.2000000000000002"/>
    <n v="2.3249914297570862"/>
    <n v="1643.7689408382598"/>
    <n v="16"/>
    <n v="366"/>
    <n v="1582.9468632910935"/>
    <n v="14"/>
    <n v="341"/>
    <n v="2156.8220775471664"/>
    <n v="40"/>
    <n v="606"/>
    <n v="2620.9448064327939"/>
    <n v="0"/>
    <n v="0"/>
    <n v="0"/>
    <n v="3"/>
    <n v="237"/>
    <n v="1499.0229688524294"/>
  </r>
  <r>
    <x v="21"/>
    <x v="0"/>
    <n v="49325.54865865672"/>
    <n v="614"/>
    <n v="80.334769802372506"/>
    <n v="0"/>
    <n v="0"/>
    <n v="10"/>
    <n v="715"/>
    <n v="0"/>
    <n v="2.1"/>
    <n v="2.3249914297570862"/>
    <n v="1662.3688722763166"/>
    <n v="16"/>
    <n v="364"/>
    <n v="1210.2968804315794"/>
    <n v="15"/>
    <n v="356"/>
    <n v="1895.6969489935225"/>
    <n v="40"/>
    <n v="609"/>
    <n v="3242.9197807220653"/>
    <n v="0"/>
    <n v="0"/>
    <n v="0"/>
    <n v="3"/>
    <n v="249"/>
    <n v="1076.9228660095143"/>
  </r>
  <r>
    <x v="22"/>
    <x v="0"/>
    <n v="49397.512666205577"/>
    <n v="615"/>
    <n v="80.321158806838341"/>
    <n v="0"/>
    <n v="0"/>
    <n v="10"/>
    <n v="708"/>
    <n v="0"/>
    <n v="2.1"/>
    <n v="2.3249914297570862"/>
    <n v="1646.0939322680169"/>
    <n v="16"/>
    <n v="372"/>
    <n v="1608.8968118696359"/>
    <n v="16"/>
    <n v="373"/>
    <n v="1986.2218032993931"/>
    <n v="40"/>
    <n v="609"/>
    <n v="3242.9197807220653"/>
    <n v="0"/>
    <n v="0"/>
    <n v="0"/>
    <n v="3"/>
    <n v="245"/>
    <n v="1304.6229002904861"/>
  </r>
  <r>
    <x v="23"/>
    <x v="0"/>
    <n v="49178.118018639863"/>
    <n v="612"/>
    <n v="80.356401991241611"/>
    <n v="0"/>
    <n v="0"/>
    <n v="10"/>
    <n v="709"/>
    <n v="0"/>
    <n v="1.6"/>
    <n v="2.3249914297570862"/>
    <n v="1648.4189236977741"/>
    <n v="16"/>
    <n v="368"/>
    <n v="1591.5968461506075"/>
    <n v="17"/>
    <n v="373"/>
    <n v="2359.2218032993928"/>
    <n v="40"/>
    <n v="603"/>
    <n v="3210.9698321435226"/>
    <n v="0"/>
    <n v="0"/>
    <n v="0"/>
    <n v="3"/>
    <n v="249"/>
    <n v="1574.9228660095143"/>
  </r>
  <r>
    <x v="24"/>
    <x v="0"/>
    <n v="50326.343453623929"/>
    <n v="624"/>
    <n v="80.651191432089632"/>
    <n v="2"/>
    <n v="0"/>
    <n v="10"/>
    <n v="703"/>
    <n v="0"/>
    <n v="2.2000000000000002"/>
    <n v="2.3249914297570862"/>
    <n v="1634.4689751192316"/>
    <n v="16"/>
    <n v="371"/>
    <n v="1604.5718204398788"/>
    <n v="23"/>
    <n v="434"/>
    <n v="1877.0462805145753"/>
    <n v="40"/>
    <n v="606"/>
    <n v="3832.9448064327939"/>
    <n v="0"/>
    <n v="0"/>
    <n v="0"/>
    <n v="4"/>
    <n v="248"/>
    <n v="1568.5978745797572"/>
  </r>
  <r>
    <x v="25"/>
    <x v="0"/>
    <n v="50771.230346828001"/>
    <n v="628"/>
    <n v="80.845908195585992"/>
    <n v="2"/>
    <n v="0"/>
    <n v="10"/>
    <n v="705"/>
    <n v="0"/>
    <n v="2.1"/>
    <n v="2.3249914297570862"/>
    <n v="1639.1189579787458"/>
    <n v="16"/>
    <n v="366"/>
    <n v="1216.9468632910935"/>
    <n v="24"/>
    <n v="442"/>
    <n v="2795.6462119526318"/>
    <n v="40"/>
    <n v="606"/>
    <n v="2620.9448064327939"/>
    <n v="0"/>
    <n v="0"/>
    <n v="0"/>
    <n v="4"/>
    <n v="242"/>
    <n v="1046.6479260012147"/>
  </r>
  <r>
    <x v="26"/>
    <x v="0"/>
    <n v="50777.74981352537"/>
    <n v="632"/>
    <n v="80.344540844185715"/>
    <n v="0"/>
    <n v="0"/>
    <n v="10"/>
    <n v="702"/>
    <n v="0"/>
    <n v="2.7"/>
    <n v="2.3249914297570862"/>
    <n v="1632.1439836894745"/>
    <n v="12"/>
    <n v="338"/>
    <n v="1461.847103257895"/>
    <n v="25"/>
    <n v="467"/>
    <n v="2486.7709976965589"/>
    <n v="40"/>
    <n v="615"/>
    <n v="3889.8697293006076"/>
    <n v="0"/>
    <n v="0"/>
    <n v="0"/>
    <n v="4"/>
    <n v="246"/>
    <n v="1063.947891720243"/>
  </r>
  <r>
    <x v="27"/>
    <x v="0"/>
    <n v="46864.147746538685"/>
    <n v="581"/>
    <n v="80.661183728982252"/>
    <n v="0"/>
    <n v="0"/>
    <n v="8"/>
    <n v="683"/>
    <n v="0"/>
    <n v="2.2999999999999998"/>
    <n v="2.3249914297570862"/>
    <n v="1587.9691465240899"/>
    <n v="12"/>
    <n v="335"/>
    <n v="1113.8721289686239"/>
    <n v="26"/>
    <n v="466"/>
    <n v="2015.446006266802"/>
    <n v="27"/>
    <n v="475"/>
    <n v="3004.3709291346158"/>
    <n v="0"/>
    <n v="0"/>
    <n v="0"/>
    <n v="4"/>
    <n v="243"/>
    <n v="1293.9729174309718"/>
  </r>
  <r>
    <x v="28"/>
    <x v="0"/>
    <n v="47101.490128063"/>
    <n v="582"/>
    <n v="80.930395409042958"/>
    <n v="0"/>
    <n v="0"/>
    <n v="8"/>
    <n v="688"/>
    <n v="0"/>
    <n v="1.6"/>
    <n v="2.3249914297570862"/>
    <n v="1599.5941036728752"/>
    <n v="12"/>
    <n v="325"/>
    <n v="1080.6222146710529"/>
    <n v="27"/>
    <n v="487"/>
    <n v="3080.2708262917008"/>
    <n v="27"/>
    <n v="476"/>
    <n v="2058.695920564373"/>
    <n v="0"/>
    <n v="0"/>
    <n v="0"/>
    <n v="2"/>
    <n v="221"/>
    <n v="955.8231059763159"/>
  </r>
  <r>
    <x v="29"/>
    <x v="0"/>
    <n v="47405.004343975786"/>
    <n v="588"/>
    <n v="80.62075568703365"/>
    <n v="0"/>
    <n v="0"/>
    <n v="8"/>
    <n v="696"/>
    <n v="0"/>
    <n v="2.9"/>
    <n v="2.3249914297570862"/>
    <n v="1618.194035110932"/>
    <n v="12"/>
    <n v="330"/>
    <n v="1097.2471718198385"/>
    <n v="28"/>
    <n v="488"/>
    <n v="2110.5958177214579"/>
    <n v="27"/>
    <n v="479"/>
    <n v="2550.6708948536439"/>
    <n v="0"/>
    <n v="0"/>
    <n v="0"/>
    <n v="2"/>
    <n v="238"/>
    <n v="1743.3479602821865"/>
  </r>
  <r>
    <x v="30"/>
    <x v="0"/>
    <n v="44742.766870618187"/>
    <n v="555"/>
    <n v="80.61759796507782"/>
    <n v="0"/>
    <n v="0"/>
    <n v="8"/>
    <n v="695"/>
    <n v="0"/>
    <n v="1.9"/>
    <n v="2.3249914297570862"/>
    <n v="1615.8690436811748"/>
    <n v="12"/>
    <n v="334"/>
    <n v="1444.5471375388665"/>
    <n v="14"/>
    <n v="359"/>
    <n v="2270.6719232827936"/>
    <n v="27"/>
    <n v="477"/>
    <n v="2063.0209119941301"/>
    <n v="0"/>
    <n v="0"/>
    <n v="0"/>
    <n v="2"/>
    <n v="238"/>
    <n v="1505.3479602821865"/>
  </r>
  <r>
    <x v="31"/>
    <x v="0"/>
    <n v="43479.275863552677"/>
    <n v="542"/>
    <n v="80.220066168916375"/>
    <n v="0"/>
    <n v="0"/>
    <n v="8"/>
    <n v="697"/>
    <n v="0"/>
    <n v="2.6"/>
    <n v="2.3249914297570862"/>
    <n v="1620.5190265406891"/>
    <n v="12"/>
    <n v="338"/>
    <n v="1123.847103257895"/>
    <n v="10"/>
    <n v="302"/>
    <n v="1306.1474117866399"/>
    <n v="27"/>
    <n v="483"/>
    <n v="3054.9708605726723"/>
    <n v="0"/>
    <n v="0"/>
    <n v="0"/>
    <n v="2"/>
    <n v="224"/>
    <n v="968.79808026558726"/>
  </r>
  <r>
    <x v="32"/>
    <x v="0"/>
    <n v="42770.125768463942"/>
    <n v="531"/>
    <n v="80.546376211796499"/>
    <n v="3"/>
    <n v="0"/>
    <n v="8"/>
    <n v="692"/>
    <n v="0"/>
    <n v="2.5"/>
    <n v="2.3249914297570862"/>
    <n v="1608.8940693919037"/>
    <n v="12"/>
    <n v="337"/>
    <n v="1457.5221118281379"/>
    <n v="6"/>
    <n v="276"/>
    <n v="1469.6976346129557"/>
    <n v="27"/>
    <n v="482"/>
    <n v="2084.6458691429152"/>
    <n v="0"/>
    <n v="0"/>
    <n v="0"/>
    <n v="1"/>
    <n v="229"/>
    <n v="1219.4230374143726"/>
  </r>
  <r>
    <x v="33"/>
    <x v="0"/>
    <n v="41812.935443604081"/>
    <n v="522"/>
    <n v="80.101408895793256"/>
    <n v="0"/>
    <n v="0"/>
    <n v="8"/>
    <n v="681"/>
    <n v="0.1"/>
    <n v="2.6"/>
    <n v="2.3244640932792344"/>
    <n v="1582.9600475231587"/>
    <n v="12"/>
    <n v="336"/>
    <n v="1117.0199353418227"/>
    <n v="4"/>
    <n v="252"/>
    <n v="1341.764951506367"/>
    <n v="27"/>
    <n v="479"/>
    <n v="2550.418300680753"/>
    <n v="0"/>
    <n v="0"/>
    <n v="0"/>
    <n v="1"/>
    <n v="221"/>
    <n v="955.70656461471071"/>
  </r>
  <r>
    <x v="34"/>
    <x v="0"/>
    <n v="41490.334657310625"/>
    <n v="516"/>
    <n v="80.407625304865547"/>
    <n v="0"/>
    <n v="0"/>
    <n v="8"/>
    <n v="691"/>
    <n v="0.2"/>
    <n v="1.9"/>
    <n v="2.3239367568013831"/>
    <n v="1605.8402989497558"/>
    <n v="12"/>
    <n v="323"/>
    <n v="1073.6315724468468"/>
    <n v="2"/>
    <n v="226"/>
    <n v="1429.2097070371126"/>
    <n v="27"/>
    <n v="477"/>
    <n v="2539.5178329942596"/>
    <n v="0"/>
    <n v="0"/>
    <n v="0"/>
    <n v="1"/>
    <n v="211"/>
    <n v="1123.3506556850919"/>
  </r>
  <r>
    <x v="35"/>
    <x v="0"/>
    <n v="44923.334986731206"/>
    <n v="556"/>
    <n v="80.797365084048934"/>
    <n v="0"/>
    <n v="0"/>
    <n v="8"/>
    <n v="682"/>
    <n v="0.3"/>
    <n v="2.6"/>
    <n v="2.3234094203235314"/>
    <n v="1584.5652246606485"/>
    <n v="12"/>
    <n v="334"/>
    <n v="1444.0187463880595"/>
    <n v="1"/>
    <n v="223"/>
    <n v="964.12030073214748"/>
    <n v="40"/>
    <n v="612"/>
    <n v="3257.9265652380013"/>
    <n v="0"/>
    <n v="0"/>
    <n v="0"/>
    <n v="1"/>
    <n v="221"/>
    <n v="955.47348189150046"/>
  </r>
  <r>
    <x v="36"/>
    <x v="0"/>
    <n v="39997.849504462909"/>
    <n v="494"/>
    <n v="80.967306689196178"/>
    <n v="1"/>
    <n v="0"/>
    <n v="14"/>
    <n v="755"/>
    <n v="0.4"/>
    <n v="2.2999999999999998"/>
    <n v="2.3228820838456796"/>
    <n v="1753.7759733034882"/>
    <n v="12"/>
    <n v="323"/>
    <n v="1073.2909130821545"/>
    <n v="0"/>
    <n v="4"/>
    <n v="17.291528335382718"/>
    <n v="40"/>
    <n v="611"/>
    <n v="2641.2809532297101"/>
    <n v="0"/>
    <n v="0"/>
    <n v="0"/>
    <n v="0"/>
    <n v="0"/>
    <n v="0"/>
  </r>
  <r>
    <x v="37"/>
    <x v="0"/>
    <n v="39722.277825565987"/>
    <n v="492"/>
    <n v="80.736337043833302"/>
    <n v="0"/>
    <n v="0"/>
    <n v="14"/>
    <n v="745"/>
    <n v="0.5"/>
    <n v="2.4"/>
    <n v="2.3223547473678283"/>
    <n v="1730.1542867890321"/>
    <n v="12"/>
    <n v="326"/>
    <n v="1083.0876476419121"/>
    <n v="0"/>
    <n v="4"/>
    <n v="17.289418989471315"/>
    <n v="40"/>
    <n v="605"/>
    <n v="2615.0246221575362"/>
    <n v="0"/>
    <n v="0"/>
    <n v="0"/>
    <n v="0"/>
    <n v="0"/>
    <n v="0"/>
  </r>
  <r>
    <x v="38"/>
    <x v="0"/>
    <n v="39967.446839064825"/>
    <n v="498"/>
    <n v="80.255917347519727"/>
    <n v="0"/>
    <n v="0"/>
    <n v="14"/>
    <n v="753"/>
    <n v="0.6"/>
    <n v="2.7"/>
    <n v="2.3218274108899766"/>
    <n v="1748.3360404001523"/>
    <n v="12"/>
    <n v="336"/>
    <n v="1452.1340100590323"/>
    <n v="0"/>
    <n v="16"/>
    <n v="101.14923857423963"/>
    <n v="40"/>
    <n v="601"/>
    <n v="2597.4182739448761"/>
    <n v="0"/>
    <n v="0"/>
    <n v="0"/>
    <n v="0"/>
    <n v="0"/>
    <n v="0"/>
  </r>
  <r>
    <x v="39"/>
    <x v="0"/>
    <n v="39751.342817383404"/>
    <n v="491"/>
    <n v="80.959965004854183"/>
    <n v="0"/>
    <n v="0"/>
    <n v="14"/>
    <n v="743"/>
    <n v="0.7"/>
    <n v="2.7"/>
    <n v="2.3213000744121248"/>
    <n v="1724.7259552882088"/>
    <n v="12"/>
    <n v="323"/>
    <n v="1072.7799240351162"/>
    <n v="0"/>
    <n v="2"/>
    <n v="10.642600148824251"/>
    <n v="40"/>
    <n v="619"/>
    <n v="2674.8847460611055"/>
    <n v="0"/>
    <n v="0"/>
    <n v="0"/>
    <n v="0"/>
    <n v="0"/>
    <n v="0"/>
  </r>
  <r>
    <x v="40"/>
    <x v="0"/>
    <n v="40733.42762289961"/>
    <n v="509"/>
    <n v="80.026380398623985"/>
    <n v="0"/>
    <n v="0"/>
    <n v="15"/>
    <n v="762"/>
    <n v="0.8"/>
    <n v="1.9"/>
    <n v="2.3207727379342735"/>
    <n v="1768.4288263059163"/>
    <n v="16"/>
    <n v="361"/>
    <n v="1198.7989583942726"/>
    <n v="0"/>
    <n v="7"/>
    <n v="30.245409165539915"/>
    <n v="40"/>
    <n v="612"/>
    <n v="2644.3129156157752"/>
    <n v="0"/>
    <n v="0"/>
    <n v="0"/>
    <n v="0"/>
    <n v="0"/>
    <n v="0"/>
  </r>
  <r>
    <x v="41"/>
    <x v="0"/>
    <n v="48122.47243665289"/>
    <n v="595"/>
    <n v="80.878104935551079"/>
    <n v="1"/>
    <n v="0"/>
    <n v="15"/>
    <n v="758"/>
    <n v="0.9"/>
    <n v="2.7"/>
    <n v="2.3202454014564218"/>
    <n v="1758.7460143039677"/>
    <n v="19"/>
    <n v="409"/>
    <n v="1766.9803691956765"/>
    <n v="8"/>
    <n v="299"/>
    <n v="1889.7533750354701"/>
    <n v="40"/>
    <n v="609"/>
    <n v="2631.0294494869609"/>
    <n v="0"/>
    <n v="0"/>
    <n v="0"/>
    <n v="0"/>
    <n v="0"/>
    <n v="0"/>
  </r>
  <r>
    <x v="42"/>
    <x v="0"/>
    <n v="47962.838098692802"/>
    <n v="593"/>
    <n v="80.881683134389206"/>
    <n v="0"/>
    <n v="0"/>
    <n v="15"/>
    <n v="756"/>
    <n v="1"/>
    <n v="2.8"/>
    <n v="2.31971806497857"/>
    <n v="1753.706857123799"/>
    <n v="19"/>
    <n v="402"/>
    <n v="1334.5266621213852"/>
    <n v="8"/>
    <n v="292"/>
    <n v="1845.3576749737424"/>
    <n v="40"/>
    <n v="614"/>
    <n v="3880.306891896842"/>
    <n v="0"/>
    <n v="0"/>
    <n v="0"/>
    <n v="0"/>
    <n v="0"/>
    <n v="0"/>
  </r>
  <r>
    <x v="43"/>
    <x v="0"/>
    <n v="47071.508421632345"/>
    <n v="585"/>
    <n v="80.464116960055293"/>
    <n v="3"/>
    <n v="0"/>
    <n v="15"/>
    <n v="765"/>
    <n v="0"/>
    <n v="3"/>
    <n v="2.3249914297570862"/>
    <n v="1778.6184437641709"/>
    <n v="19"/>
    <n v="398"/>
    <n v="1721.3465890433201"/>
    <n v="8"/>
    <n v="297"/>
    <n v="1284.5224546378545"/>
    <n v="40"/>
    <n v="605"/>
    <n v="2616.6198150030368"/>
    <n v="0"/>
    <n v="0"/>
    <n v="0"/>
    <n v="0"/>
    <n v="0"/>
    <n v="0"/>
  </r>
  <r>
    <x v="44"/>
    <x v="0"/>
    <n v="48890.499612440821"/>
    <n v="609"/>
    <n v="80.279966522891328"/>
    <n v="0"/>
    <n v="0"/>
    <n v="15"/>
    <n v="766"/>
    <n v="0"/>
    <n v="1.9"/>
    <n v="2.3249914297570862"/>
    <n v="1780.9434351939281"/>
    <n v="19"/>
    <n v="404"/>
    <n v="1747.2965376218626"/>
    <n v="8"/>
    <n v="282"/>
    <n v="1501.6475831914981"/>
    <n v="32"/>
    <n v="532"/>
    <n v="2832.8954406307698"/>
    <n v="3"/>
    <n v="232"/>
    <n v="1699.398011703644"/>
    <n v="0"/>
    <n v="0"/>
    <n v="0"/>
  </r>
  <r>
    <x v="45"/>
    <x v="0"/>
    <n v="49759.26553490985"/>
    <n v="615"/>
    <n v="80.909374853511949"/>
    <n v="0"/>
    <n v="0"/>
    <n v="15"/>
    <n v="760"/>
    <n v="0"/>
    <n v="2.2999999999999998"/>
    <n v="2.3249914297570862"/>
    <n v="1766.9934866153856"/>
    <n v="19"/>
    <n v="406"/>
    <n v="1349.9465204813771"/>
    <n v="8"/>
    <n v="293"/>
    <n v="1853.2224889188262"/>
    <n v="32"/>
    <n v="534"/>
    <n v="2309.5454234902836"/>
    <n v="4"/>
    <n v="257"/>
    <n v="1111.5227974475711"/>
    <n v="0"/>
    <n v="0"/>
    <n v="0"/>
  </r>
  <r>
    <x v="46"/>
    <x v="0"/>
    <n v="44025.545056685653"/>
    <n v="550"/>
    <n v="80.046445557610284"/>
    <n v="0"/>
    <n v="0"/>
    <n v="15"/>
    <n v="756"/>
    <n v="0"/>
    <n v="1.6"/>
    <n v="2.3249914297570862"/>
    <n v="1757.6935208963571"/>
    <n v="19"/>
    <n v="402"/>
    <n v="1336.6465547623486"/>
    <n v="8"/>
    <n v="283"/>
    <n v="1506.9725746212553"/>
    <n v="12"/>
    <n v="336"/>
    <n v="1789.1971203983808"/>
    <n v="5"/>
    <n v="251"/>
    <n v="1587.5728488690286"/>
    <n v="0"/>
    <n v="0"/>
    <n v="0"/>
  </r>
  <r>
    <x v="47"/>
    <x v="0"/>
    <n v="44850.147070829953"/>
    <n v="554"/>
    <n v="80.956944171173205"/>
    <n v="0"/>
    <n v="0"/>
    <n v="15"/>
    <n v="766"/>
    <n v="0"/>
    <n v="2.9"/>
    <n v="2.3249914297570862"/>
    <n v="1780.9434351939281"/>
    <n v="19"/>
    <n v="399"/>
    <n v="1326.6715804730775"/>
    <n v="8"/>
    <n v="295"/>
    <n v="1275.8724717783402"/>
    <n v="12"/>
    <n v="329"/>
    <n v="1751.9221803900812"/>
    <n v="6"/>
    <n v="263"/>
    <n v="1663.4727460261136"/>
    <n v="0"/>
    <n v="0"/>
    <n v="0"/>
  </r>
  <r>
    <x v="48"/>
    <x v="0"/>
    <n v="43163.303207900877"/>
    <n v="537"/>
    <n v="80.378590703726033"/>
    <n v="3"/>
    <n v="0"/>
    <n v="15"/>
    <n v="752"/>
    <n v="0"/>
    <n v="3"/>
    <n v="2.3249914297570862"/>
    <n v="1748.3935551773288"/>
    <n v="19"/>
    <n v="406"/>
    <n v="1349.9465204813771"/>
    <n v="8"/>
    <n v="289"/>
    <n v="1827.9225231997978"/>
    <n v="12"/>
    <n v="325"/>
    <n v="2055.6222146710529"/>
    <n v="3"/>
    <n v="234"/>
    <n v="1714.047994563158"/>
    <n v="0"/>
    <n v="0"/>
    <n v="0"/>
  </r>
  <r>
    <x v="49"/>
    <x v="0"/>
    <n v="44247.352210055382"/>
    <n v="547"/>
    <n v="80.890954680174374"/>
    <n v="0"/>
    <n v="1"/>
    <n v="15"/>
    <n v="754"/>
    <n v="0"/>
    <n v="2.2999999999999998"/>
    <n v="2.3249914297570862"/>
    <n v="1753.0435380368431"/>
    <n v="19"/>
    <n v="409"/>
    <n v="1359.9214947706482"/>
    <n v="8"/>
    <n v="286"/>
    <n v="1522.9475489105266"/>
    <n v="12"/>
    <n v="321"/>
    <n v="2030.3222489520244"/>
    <n v="4"/>
    <n v="256"/>
    <n v="1363.1978060178139"/>
    <n v="0"/>
    <n v="0"/>
    <n v="0"/>
  </r>
  <r>
    <x v="50"/>
    <x v="0"/>
    <n v="42376.298796215851"/>
    <n v="525"/>
    <n v="80.71675961183972"/>
    <n v="0"/>
    <n v="0"/>
    <n v="8"/>
    <n v="681"/>
    <n v="0"/>
    <n v="1.6"/>
    <n v="2.3249914297570862"/>
    <n v="1583.3191636645756"/>
    <n v="19"/>
    <n v="391"/>
    <n v="1691.0716490350205"/>
    <n v="8"/>
    <n v="297"/>
    <n v="1878.5224546378545"/>
    <n v="12"/>
    <n v="339"/>
    <n v="1466.1720946876521"/>
    <n v="4"/>
    <n v="241"/>
    <n v="1283.3229345714576"/>
    <n v="0"/>
    <n v="0"/>
    <n v="0"/>
  </r>
  <r>
    <x v="51"/>
    <x v="0"/>
    <n v="42720.529729186848"/>
    <n v="528"/>
    <n v="80.910094184065997"/>
    <n v="0"/>
    <n v="0"/>
    <n v="8"/>
    <n v="697"/>
    <n v="0"/>
    <n v="2.2999999999999998"/>
    <n v="2.3249914297570862"/>
    <n v="1620.5190265406891"/>
    <n v="19"/>
    <n v="398"/>
    <n v="1721.3465890433201"/>
    <n v="8"/>
    <n v="297"/>
    <n v="1284.5224546378545"/>
    <n v="12"/>
    <n v="323"/>
    <n v="1396.9722318115387"/>
    <n v="4"/>
    <n v="245"/>
    <n v="1549.6229002904861"/>
    <n v="0"/>
    <n v="0"/>
    <n v="0"/>
  </r>
  <r>
    <x v="52"/>
    <x v="0"/>
    <n v="36563.543999480091"/>
    <n v="455"/>
    <n v="80.359437361494713"/>
    <n v="0"/>
    <n v="0"/>
    <n v="8"/>
    <n v="686"/>
    <n v="0"/>
    <n v="2.8"/>
    <n v="2.3249914297570862"/>
    <n v="1594.9441208133612"/>
    <n v="19"/>
    <n v="402"/>
    <n v="1336.6465547623486"/>
    <n v="0"/>
    <n v="12"/>
    <n v="51.899897157085029"/>
    <n v="12"/>
    <n v="328"/>
    <n v="1418.597188960324"/>
    <n v="4"/>
    <n v="257"/>
    <n v="1111.5227974475711"/>
    <n v="0"/>
    <n v="0"/>
    <n v="0"/>
  </r>
  <r>
    <x v="53"/>
    <x v="0"/>
    <n v="36298.64634507872"/>
    <n v="453"/>
    <n v="80.129462130416599"/>
    <n v="0"/>
    <n v="1"/>
    <n v="8"/>
    <n v="686"/>
    <n v="0"/>
    <n v="2.7"/>
    <n v="2.3249914297570862"/>
    <n v="1594.9441208133612"/>
    <n v="19"/>
    <n v="408"/>
    <n v="1764.5965033408909"/>
    <n v="0"/>
    <n v="1"/>
    <n v="5.3249914297570857"/>
    <n v="12"/>
    <n v="335"/>
    <n v="1448.8721289686237"/>
    <n v="3"/>
    <n v="240"/>
    <n v="1757.9979431417005"/>
    <n v="0"/>
    <n v="0"/>
    <n v="0"/>
  </r>
  <r>
    <x v="54"/>
    <x v="0"/>
    <n v="33316.676278120416"/>
    <n v="416"/>
    <n v="80.088164130097155"/>
    <n v="0"/>
    <n v="1"/>
    <n v="8"/>
    <n v="699"/>
    <n v="0"/>
    <n v="2.5"/>
    <n v="2.3249914297570862"/>
    <n v="1625.1690094002033"/>
    <n v="19"/>
    <n v="406"/>
    <n v="1755.9465204813769"/>
    <n v="0"/>
    <n v="1"/>
    <n v="5.3249914297570857"/>
    <n v="12"/>
    <n v="336"/>
    <n v="1789.1971203983808"/>
    <n v="0"/>
    <n v="0"/>
    <n v="0"/>
    <n v="0"/>
    <n v="0"/>
    <n v="0"/>
  </r>
  <r>
    <x v="55"/>
    <x v="0"/>
    <n v="24153.791836016375"/>
    <n v="300"/>
    <n v="80.512639453387919"/>
    <n v="0"/>
    <n v="0"/>
    <n v="8"/>
    <n v="699"/>
    <n v="0"/>
    <n v="2.6"/>
    <n v="2.3249914297570862"/>
    <n v="1625.1690094002033"/>
    <n v="0"/>
    <n v="15"/>
    <n v="64.874871446356281"/>
    <n v="0"/>
    <n v="2"/>
    <n v="12.649982859514171"/>
    <n v="12"/>
    <n v="324"/>
    <n v="2049.2972232412958"/>
    <n v="0"/>
    <n v="0"/>
    <n v="0"/>
    <n v="0"/>
    <n v="0"/>
    <n v="0"/>
  </r>
  <r>
    <x v="56"/>
    <x v="0"/>
    <n v="24449.14560725648"/>
    <n v="302"/>
    <n v="80.957435785617477"/>
    <n v="0"/>
    <n v="0"/>
    <n v="8"/>
    <n v="696"/>
    <n v="0"/>
    <n v="2.2000000000000002"/>
    <n v="2.3249914297570862"/>
    <n v="1618.194035110932"/>
    <n v="0"/>
    <n v="11"/>
    <n v="47.574905727327945"/>
    <n v="0"/>
    <n v="12"/>
    <n v="63.899897157085029"/>
    <n v="12"/>
    <n v="322"/>
    <n v="1714.6472403817816"/>
    <n v="0"/>
    <n v="0"/>
    <n v="0"/>
    <n v="0"/>
    <n v="0"/>
    <n v="0"/>
  </r>
  <r>
    <x v="57"/>
    <x v="0"/>
    <n v="23502.036806357028"/>
    <n v="292"/>
    <n v="80.486427419030917"/>
    <n v="5"/>
    <n v="0"/>
    <n v="8"/>
    <n v="688"/>
    <n v="10"/>
    <n v="2.2000000000000002"/>
    <n v="2.2722577819719265"/>
    <n v="1563.3133539966855"/>
    <n v="0"/>
    <n v="12"/>
    <n v="51.267093383663124"/>
    <n v="0"/>
    <n v="18"/>
    <n v="94.900640075494692"/>
    <n v="12"/>
    <n v="322"/>
    <n v="2019.6670057949605"/>
    <n v="0"/>
    <n v="0"/>
    <n v="0"/>
    <n v="0"/>
    <n v="0"/>
    <n v="0"/>
  </r>
  <r>
    <x v="58"/>
    <x v="0"/>
    <n v="39253.835870862735"/>
    <n v="486"/>
    <n v="80.769209610828668"/>
    <n v="0"/>
    <n v="0"/>
    <n v="8"/>
    <n v="688"/>
    <n v="9"/>
    <n v="1.9"/>
    <n v="2.2775311467504427"/>
    <n v="1566.9414289643046"/>
    <n v="0"/>
    <n v="4"/>
    <n v="13.110124587001771"/>
    <n v="19"/>
    <n v="395"/>
    <n v="1689.6248029664248"/>
    <n v="40"/>
    <n v="604"/>
    <n v="3187.6288126372674"/>
    <n v="0"/>
    <n v="0"/>
    <n v="0"/>
    <n v="0"/>
    <n v="0"/>
    <n v="0"/>
  </r>
  <r>
    <x v="59"/>
    <x v="0"/>
    <n v="38484.518916940382"/>
    <n v="478"/>
    <n v="80.511545851339719"/>
    <n v="0"/>
    <n v="0"/>
    <n v="4"/>
    <n v="642"/>
    <n v="8"/>
    <n v="3"/>
    <n v="2.2828045115289588"/>
    <n v="1465.5604964015915"/>
    <n v="0"/>
    <n v="15"/>
    <n v="64.242067672934382"/>
    <n v="19"/>
    <n v="395"/>
    <n v="1691.7077820539384"/>
    <n v="40"/>
    <n v="615"/>
    <n v="2633.9247745903094"/>
    <n v="0"/>
    <n v="0"/>
    <n v="0"/>
    <n v="0"/>
    <n v="0"/>
    <n v="0"/>
  </r>
  <r>
    <x v="60"/>
    <x v="0"/>
    <n v="38120.623052981522"/>
    <n v="476"/>
    <n v="80.085342548280508"/>
    <n v="0"/>
    <n v="0"/>
    <n v="4"/>
    <n v="641"/>
    <n v="7"/>
    <n v="1.5"/>
    <n v="2.2880778763074745"/>
    <n v="1466.6579187130912"/>
    <n v="0"/>
    <n v="7"/>
    <n v="30.016545134152317"/>
    <n v="19"/>
    <n v="406"/>
    <n v="2146.9596177808344"/>
    <n v="40"/>
    <n v="609"/>
    <n v="3220.4394266712516"/>
    <n v="0"/>
    <n v="0"/>
    <n v="0"/>
    <n v="0"/>
    <n v="0"/>
    <n v="0"/>
  </r>
  <r>
    <x v="61"/>
    <x v="0"/>
    <n v="38392.699908120427"/>
    <n v="475"/>
    <n v="80.826736648674583"/>
    <n v="0"/>
    <n v="0"/>
    <n v="4"/>
    <n v="644"/>
    <n v="6"/>
    <n v="2.2999999999999998"/>
    <n v="2.2933512410859906"/>
    <n v="1476.9181992593781"/>
    <n v="0"/>
    <n v="1"/>
    <n v="3.2933512410859906"/>
    <n v="20"/>
    <n v="412"/>
    <n v="1768.8607113274281"/>
    <n v="40"/>
    <n v="611"/>
    <n v="3234.2376083035401"/>
    <n v="0"/>
    <n v="0"/>
    <n v="0"/>
    <n v="0"/>
    <n v="0"/>
    <n v="0"/>
  </r>
  <r>
    <x v="62"/>
    <x v="0"/>
    <n v="38245.40757133509"/>
    <n v="475"/>
    <n v="80.516647518600195"/>
    <n v="0"/>
    <n v="0"/>
    <n v="4"/>
    <n v="641"/>
    <n v="5"/>
    <n v="1.9"/>
    <n v="2.2986246058645063"/>
    <n v="1473.4183723591486"/>
    <n v="0"/>
    <n v="16"/>
    <n v="52.777993693832101"/>
    <n v="20"/>
    <n v="402"/>
    <n v="2130.0470915575315"/>
    <n v="40"/>
    <n v="602"/>
    <n v="2587.7720127304328"/>
    <n v="0"/>
    <n v="0"/>
    <n v="0"/>
    <n v="0"/>
    <n v="0"/>
    <n v="0"/>
  </r>
  <r>
    <x v="63"/>
    <x v="0"/>
    <n v="38721.471562180945"/>
    <n v="482"/>
    <n v="80.335003241039303"/>
    <n v="0"/>
    <n v="0"/>
    <n v="4"/>
    <n v="652"/>
    <n v="4"/>
    <n v="2.2000000000000002"/>
    <n v="2.3038979706430225"/>
    <n v="1502.1414768592506"/>
    <n v="0"/>
    <n v="10"/>
    <n v="33.038979706430226"/>
    <n v="20"/>
    <n v="412"/>
    <n v="2185.2059639049253"/>
    <n v="40"/>
    <n v="607"/>
    <n v="3219.4660681803148"/>
    <n v="0"/>
    <n v="0"/>
    <n v="0"/>
    <n v="0"/>
    <n v="0"/>
    <n v="0"/>
  </r>
  <r>
    <x v="64"/>
    <x v="0"/>
    <n v="49453.808182883135"/>
    <n v="615"/>
    <n v="80.412696232330305"/>
    <n v="1"/>
    <n v="1"/>
    <n v="4"/>
    <n v="642"/>
    <n v="3"/>
    <n v="1.7"/>
    <n v="2.3091713354215382"/>
    <n v="1482.4879973406275"/>
    <n v="29"/>
    <n v="493"/>
    <n v="1631.4214683628184"/>
    <n v="20"/>
    <n v="414"/>
    <n v="2611.996932864517"/>
    <n v="40"/>
    <n v="611"/>
    <n v="3854.9036859425601"/>
    <n v="0"/>
    <n v="0"/>
    <n v="0"/>
    <n v="0"/>
    <n v="0"/>
    <n v="0"/>
  </r>
  <r>
    <x v="65"/>
    <x v="0"/>
    <n v="33657.844439060143"/>
    <n v="414"/>
    <n v="81.299141157150103"/>
    <n v="2"/>
    <n v="0"/>
    <n v="0"/>
    <n v="12"/>
    <n v="2"/>
    <n v="2.5"/>
    <n v="2.3144447002000543"/>
    <n v="27.773336402400652"/>
    <n v="29"/>
    <n v="494"/>
    <n v="1637.3356818988268"/>
    <n v="19"/>
    <n v="392"/>
    <n v="2475.2623224784211"/>
    <n v="40"/>
    <n v="601"/>
    <n v="3794.9812648202328"/>
    <n v="0"/>
    <n v="0"/>
    <n v="0"/>
    <n v="0"/>
    <n v="0"/>
    <n v="0"/>
  </r>
  <r>
    <x v="66"/>
    <x v="0"/>
    <n v="34042.57808366583"/>
    <n v="419"/>
    <n v="81.247203063641606"/>
    <n v="0"/>
    <n v="1"/>
    <n v="0"/>
    <n v="14"/>
    <n v="1"/>
    <n v="2.5"/>
    <n v="2.31971806497857"/>
    <n v="32.47605290969998"/>
    <n v="29"/>
    <n v="499"/>
    <n v="1656.5393144243064"/>
    <n v="18"/>
    <n v="385"/>
    <n v="1663.0914550167495"/>
    <n v="40"/>
    <n v="602"/>
    <n v="3202.4702751170989"/>
    <n v="0"/>
    <n v="0"/>
    <n v="0"/>
    <n v="0"/>
    <n v="0"/>
    <n v="0"/>
  </r>
  <r>
    <x v="67"/>
    <x v="0"/>
    <n v="34323.221138504312"/>
    <n v="425"/>
    <n v="80.7605203258925"/>
    <n v="0"/>
    <n v="0"/>
    <n v="0"/>
    <n v="15"/>
    <n v="0"/>
    <n v="2.9"/>
    <n v="2.3249914297570862"/>
    <n v="34.874871446356295"/>
    <n v="29"/>
    <n v="496"/>
    <n v="2145.1957491595144"/>
    <n v="18"/>
    <n v="399"/>
    <n v="1725.6715804730773"/>
    <n v="40"/>
    <n v="613"/>
    <n v="3877.2197464410938"/>
    <n v="0"/>
    <n v="0"/>
    <n v="0"/>
    <n v="0"/>
    <n v="0"/>
    <n v="0"/>
  </r>
  <r>
    <x v="68"/>
    <x v="0"/>
    <n v="35653.302086778123"/>
    <n v="442"/>
    <n v="80.663579381850965"/>
    <n v="0"/>
    <n v="0"/>
    <n v="0"/>
    <n v="6"/>
    <n v="0"/>
    <n v="2.6"/>
    <n v="2.3249914297570862"/>
    <n v="13.949948578542518"/>
    <n v="29"/>
    <n v="494"/>
    <n v="1642.5457663000007"/>
    <n v="19"/>
    <n v="396"/>
    <n v="2108.6966061838061"/>
    <n v="32"/>
    <n v="525"/>
    <n v="2270.62050062247"/>
    <n v="6"/>
    <n v="266"/>
    <n v="1948.4477203153849"/>
    <n v="0"/>
    <n v="0"/>
    <n v="0"/>
  </r>
  <r>
    <x v="69"/>
    <x v="0"/>
    <n v="36734.82404768205"/>
    <n v="451"/>
    <n v="81.451938021467967"/>
    <n v="0"/>
    <n v="0"/>
    <n v="0"/>
    <n v="1"/>
    <n v="0"/>
    <n v="1.8"/>
    <n v="2.3249914297570862"/>
    <n v="2.3249914297570862"/>
    <n v="29"/>
    <n v="502"/>
    <n v="2171.1456977380572"/>
    <n v="20"/>
    <n v="416"/>
    <n v="1799.1964347789476"/>
    <n v="32"/>
    <n v="538"/>
    <n v="3402.8453892093121"/>
    <n v="6"/>
    <n v="266"/>
    <n v="1948.4477203153849"/>
    <n v="0"/>
    <n v="0"/>
    <n v="0"/>
  </r>
  <r>
    <x v="70"/>
    <x v="0"/>
    <n v="37117.987771077736"/>
    <n v="456"/>
    <n v="81.399095989205563"/>
    <n v="0"/>
    <n v="0"/>
    <n v="0"/>
    <n v="15"/>
    <n v="0"/>
    <n v="2.6"/>
    <n v="2.3249914297570862"/>
    <n v="34.874871446356295"/>
    <n v="29"/>
    <n v="507"/>
    <n v="1685.7706548868427"/>
    <n v="21"/>
    <n v="424"/>
    <n v="1833.7963662170043"/>
    <n v="32"/>
    <n v="524"/>
    <n v="2790.2955091927129"/>
    <n v="6"/>
    <n v="270"/>
    <n v="1167.7476860344132"/>
    <n v="0"/>
    <n v="0"/>
    <n v="0"/>
  </r>
  <r>
    <x v="71"/>
    <x v="0"/>
    <n v="36373.297282154526"/>
    <n v="446"/>
    <n v="81.554478211108801"/>
    <n v="6"/>
    <n v="0"/>
    <n v="0"/>
    <n v="9"/>
    <n v="0"/>
    <n v="2.2999999999999998"/>
    <n v="2.3249914297570862"/>
    <n v="20.924922867813777"/>
    <n v="29"/>
    <n v="504"/>
    <n v="1675.7956805975714"/>
    <n v="22"/>
    <n v="431"/>
    <n v="1864.0713062253039"/>
    <n v="32"/>
    <n v="532"/>
    <n v="3364.8954406307698"/>
    <n v="6"/>
    <n v="279"/>
    <n v="1206.672608902227"/>
    <n v="0"/>
    <n v="0"/>
    <n v="0"/>
  </r>
  <r>
    <x v="72"/>
    <x v="0"/>
    <n v="36766.39429346838"/>
    <n v="454"/>
    <n v="80.983247342441373"/>
    <n v="0"/>
    <n v="0"/>
    <n v="0"/>
    <n v="2"/>
    <n v="0"/>
    <n v="3"/>
    <n v="2.3249914297570862"/>
    <n v="4.6499828595141723"/>
    <n v="29"/>
    <n v="509"/>
    <n v="2201.4206377463565"/>
    <n v="23"/>
    <n v="432"/>
    <n v="1868.3962976550611"/>
    <n v="32"/>
    <n v="526"/>
    <n v="3326.9454920522271"/>
    <n v="6"/>
    <n v="274"/>
    <n v="1459.0476517534414"/>
    <n v="0"/>
    <n v="0"/>
    <n v="0"/>
  </r>
  <r>
    <x v="73"/>
    <x v="0"/>
    <n v="39386.354405891791"/>
    <n v="487"/>
    <n v="80.87547105932606"/>
    <n v="0"/>
    <n v="0"/>
    <n v="0"/>
    <n v="17"/>
    <n v="0"/>
    <n v="1.5"/>
    <n v="2.3249914297570862"/>
    <n v="39.524854305870463"/>
    <n v="29"/>
    <n v="503"/>
    <n v="2175.4706891678143"/>
    <n v="25"/>
    <n v="457"/>
    <n v="2433.5210833989881"/>
    <n v="32"/>
    <n v="524"/>
    <n v="3314.2955091927129"/>
    <n v="6"/>
    <n v="262"/>
    <n v="1657.1477545963564"/>
    <n v="4"/>
    <n v="253"/>
    <n v="1347.2228317285426"/>
  </r>
  <r>
    <x v="74"/>
    <x v="0"/>
    <n v="38881.820765030148"/>
    <n v="476"/>
    <n v="81.684497405525519"/>
    <n v="0"/>
    <n v="0"/>
    <n v="0"/>
    <n v="5"/>
    <n v="0"/>
    <n v="2.6"/>
    <n v="2.3249914297570862"/>
    <n v="11.62495714878543"/>
    <n v="28"/>
    <n v="493"/>
    <n v="2132.2207748702431"/>
    <n v="26"/>
    <n v="472"/>
    <n v="2513.3959548453445"/>
    <n v="28"/>
    <n v="491"/>
    <n v="2123.5707920107293"/>
    <n v="6"/>
    <n v="265"/>
    <n v="1676.1227288856278"/>
    <n v="4"/>
    <n v="252"/>
    <n v="1089.8978402987857"/>
  </r>
  <r>
    <x v="75"/>
    <x v="0"/>
    <n v="37841.214052207164"/>
    <n v="466"/>
    <n v="81.204322000444563"/>
    <n v="0"/>
    <n v="0"/>
    <n v="0"/>
    <n v="9"/>
    <n v="0"/>
    <n v="2.5"/>
    <n v="2.3249914297570862"/>
    <n v="20.924922867813777"/>
    <n v="28"/>
    <n v="499"/>
    <n v="2158.1707234487858"/>
    <n v="27"/>
    <n v="472"/>
    <n v="2041.3959548453445"/>
    <n v="23"/>
    <n v="446"/>
    <n v="2374.9461776716603"/>
    <n v="6"/>
    <n v="270"/>
    <n v="1437.7476860344132"/>
    <n v="4"/>
    <n v="242"/>
    <n v="1288.6479260012147"/>
  </r>
  <r>
    <x v="76"/>
    <x v="0"/>
    <n v="37106.806527821573"/>
    <n v="459"/>
    <n v="80.842715746887961"/>
    <n v="0"/>
    <n v="0"/>
    <n v="0"/>
    <n v="13"/>
    <n v="0"/>
    <n v="2.6"/>
    <n v="2.3249914297570862"/>
    <n v="30.22488858684212"/>
    <n v="28"/>
    <n v="496"/>
    <n v="2145.1957491595144"/>
    <n v="28"/>
    <n v="485"/>
    <n v="2097.6208434321866"/>
    <n v="22"/>
    <n v="433"/>
    <n v="1872.7212890848182"/>
    <n v="3"/>
    <n v="242"/>
    <n v="1772.6479260012147"/>
    <n v="4"/>
    <n v="247"/>
    <n v="1315.2728831500001"/>
  </r>
  <r>
    <x v="77"/>
    <x v="0"/>
    <n v="26313.648760317883"/>
    <n v="325"/>
    <n v="80.96507310867041"/>
    <n v="1"/>
    <n v="0"/>
    <n v="0"/>
    <n v="14"/>
    <n v="0"/>
    <n v="2.4"/>
    <n v="2.3249914297570862"/>
    <n v="32.549880016599204"/>
    <n v="28"/>
    <n v="499"/>
    <n v="2158.1707234487858"/>
    <n v="29"/>
    <n v="493"/>
    <n v="2132.2207748702431"/>
    <n v="0"/>
    <n v="14"/>
    <n v="88.549880016599204"/>
    <n v="1"/>
    <n v="212"/>
    <n v="1128.8981831085023"/>
    <n v="4"/>
    <n v="251"/>
    <n v="1336.5728488690286"/>
  </r>
  <r>
    <x v="78"/>
    <x v="0"/>
    <n v="24479.919276697365"/>
    <n v="301"/>
    <n v="81.328635470755358"/>
    <n v="4"/>
    <n v="0"/>
    <n v="0"/>
    <n v="6"/>
    <n v="0"/>
    <n v="2.4"/>
    <n v="2.3249914297570862"/>
    <n v="13.949948578542518"/>
    <n v="20"/>
    <n v="401"/>
    <n v="1333.3215633325915"/>
    <n v="30"/>
    <n v="513"/>
    <n v="2731.720603465385"/>
    <n v="0"/>
    <n v="9"/>
    <n v="47.92492286781377"/>
    <n v="1"/>
    <n v="214"/>
    <n v="925.54816596801629"/>
    <n v="9"/>
    <n v="300"/>
    <n v="2197.4974289271258"/>
  </r>
  <r>
    <x v="79"/>
    <x v="0"/>
    <n v="25418.515466733337"/>
    <n v="313"/>
    <n v="81.209314590202354"/>
    <n v="0"/>
    <n v="0"/>
    <n v="0"/>
    <n v="4"/>
    <n v="0"/>
    <n v="1.9"/>
    <n v="2.3249914297570862"/>
    <n v="9.2999657190283447"/>
    <n v="20"/>
    <n v="404"/>
    <n v="1343.2965376218629"/>
    <n v="31"/>
    <n v="529"/>
    <n v="3345.9204663414985"/>
    <n v="0"/>
    <n v="4"/>
    <n v="21.299965719028343"/>
    <n v="1"/>
    <n v="229"/>
    <n v="1448.4230374143726"/>
    <n v="9"/>
    <n v="291"/>
    <n v="1840.572506059312"/>
  </r>
  <r>
    <x v="80"/>
    <x v="0"/>
    <n v="24589.622454620778"/>
    <n v="303"/>
    <n v="81.153869487197284"/>
    <n v="6"/>
    <n v="0"/>
    <n v="0"/>
    <n v="4"/>
    <n v="0"/>
    <n v="1.7"/>
    <n v="2.3249914297570862"/>
    <n v="9.2999657190283447"/>
    <n v="20"/>
    <n v="412"/>
    <n v="1781.8964690599194"/>
    <n v="32"/>
    <n v="524"/>
    <n v="3314.2955091927129"/>
    <n v="0"/>
    <n v="8"/>
    <n v="34.599931438056686"/>
    <n v="1"/>
    <n v="221"/>
    <n v="1397.8231059763159"/>
    <n v="9"/>
    <n v="304"/>
    <n v="1314.7973946461541"/>
  </r>
  <r>
    <x v="81"/>
    <x v="0"/>
    <n v="33442.657943837192"/>
    <n v="411"/>
    <n v="81.368997430260805"/>
    <n v="1"/>
    <n v="0"/>
    <n v="7"/>
    <n v="686"/>
    <n v="0"/>
    <n v="2.8"/>
    <n v="2.3249914297570862"/>
    <n v="1594.9441208133612"/>
    <n v="0"/>
    <n v="3"/>
    <n v="12.974974289271257"/>
    <n v="33"/>
    <n v="543"/>
    <n v="3434.4703463580977"/>
    <n v="0"/>
    <n v="19"/>
    <n v="82.174837165384631"/>
    <n v="1"/>
    <n v="224"/>
    <n v="1192.7980802655873"/>
    <n v="9"/>
    <n v="305"/>
    <n v="1624.1223860759112"/>
  </r>
  <r>
    <x v="82"/>
    <x v="0"/>
    <n v="32435.727684690166"/>
    <n v="397"/>
    <n v="81.702084848086059"/>
    <n v="7"/>
    <n v="0"/>
    <n v="7"/>
    <n v="677"/>
    <n v="0"/>
    <n v="2.6"/>
    <n v="2.3249914297570862"/>
    <n v="1574.0191979455474"/>
    <n v="0"/>
    <n v="6"/>
    <n v="19.949948578542518"/>
    <n v="34"/>
    <n v="559"/>
    <n v="2976.6702092342111"/>
    <n v="0"/>
    <n v="14"/>
    <n v="74.549880016599204"/>
    <n v="1"/>
    <n v="211"/>
    <n v="912.57319167874505"/>
    <n v="9"/>
    <n v="294"/>
    <n v="1565.5474803485831"/>
  </r>
  <r>
    <x v="83"/>
    <x v="0"/>
    <n v="31289.648031899054"/>
    <n v="387"/>
    <n v="80.851803699997561"/>
    <n v="0"/>
    <n v="0"/>
    <n v="7"/>
    <n v="671"/>
    <n v="0"/>
    <n v="1.8"/>
    <n v="2.3249914297570862"/>
    <n v="1560.0692493670049"/>
    <n v="0"/>
    <n v="3"/>
    <n v="12.974974289271257"/>
    <n v="40"/>
    <n v="605"/>
    <n v="3221.6198150030368"/>
    <n v="0"/>
    <n v="2"/>
    <n v="12.649982859514171"/>
    <n v="1"/>
    <n v="215"/>
    <n v="1574.8731573977734"/>
    <n v="0"/>
    <n v="0"/>
    <n v="0"/>
  </r>
  <r>
    <x v="84"/>
    <x v="0"/>
    <n v="32078.795766121642"/>
    <n v="393"/>
    <n v="81.625434519393494"/>
    <n v="0"/>
    <n v="0"/>
    <n v="7"/>
    <n v="685"/>
    <n v="0"/>
    <n v="2"/>
    <n v="2.3249914297570862"/>
    <n v="1592.6191293836041"/>
    <n v="0"/>
    <n v="1"/>
    <n v="4.3249914297570857"/>
    <n v="40"/>
    <n v="613"/>
    <n v="2651.2197464410938"/>
    <n v="0"/>
    <n v="10"/>
    <n v="53.249914297570854"/>
    <n v="1"/>
    <n v="215"/>
    <n v="1144.8731573977734"/>
    <n v="0"/>
    <n v="0"/>
    <n v="0"/>
  </r>
  <r>
    <x v="85"/>
    <x v="0"/>
    <n v="30940.574431726694"/>
    <n v="382"/>
    <n v="80.996268145881402"/>
    <n v="3"/>
    <n v="0"/>
    <n v="7"/>
    <n v="671"/>
    <n v="0"/>
    <n v="2.1"/>
    <n v="2.3249914297570862"/>
    <n v="1560.0692493670049"/>
    <n v="0"/>
    <n v="3"/>
    <n v="12.974974289271257"/>
    <n v="40"/>
    <n v="602"/>
    <n v="2603.6448407137655"/>
    <n v="0"/>
    <n v="10"/>
    <n v="63.249914297570854"/>
    <n v="1"/>
    <n v="226"/>
    <n v="1203.4480631251013"/>
    <n v="0"/>
    <n v="0"/>
    <n v="0"/>
  </r>
  <r>
    <x v="86"/>
    <x v="0"/>
    <n v="31105.199647296111"/>
    <n v="384"/>
    <n v="81.003124081500289"/>
    <n v="6"/>
    <n v="0"/>
    <n v="7"/>
    <n v="673"/>
    <n v="0"/>
    <n v="1.5"/>
    <n v="2.3249914297570862"/>
    <n v="1564.7192322265189"/>
    <n v="0"/>
    <n v="17"/>
    <n v="56.524854305870463"/>
    <n v="40"/>
    <n v="617"/>
    <n v="3902.5197121601218"/>
    <n v="0"/>
    <n v="8"/>
    <n v="50.599931438056686"/>
    <n v="1"/>
    <n v="214"/>
    <n v="1567.5481659680163"/>
    <n v="0"/>
    <n v="0"/>
    <n v="0"/>
  </r>
  <r>
    <x v="87"/>
    <x v="0"/>
    <n v="39082.515852933422"/>
    <n v="480"/>
    <n v="81.421908026944635"/>
    <n v="0"/>
    <n v="0"/>
    <n v="7"/>
    <n v="679"/>
    <n v="0"/>
    <n v="2.9"/>
    <n v="2.3249914297570862"/>
    <n v="1578.6691808050616"/>
    <n v="0"/>
    <n v="10"/>
    <n v="43.249914297570854"/>
    <n v="40"/>
    <n v="601"/>
    <n v="3200.3198492840083"/>
    <n v="8"/>
    <n v="290"/>
    <n v="1834.2475146295549"/>
    <n v="1"/>
    <n v="223"/>
    <n v="1187.4730888358301"/>
    <n v="0"/>
    <n v="0"/>
    <n v="0"/>
  </r>
  <r>
    <x v="88"/>
    <x v="0"/>
    <n v="38211.209124995832"/>
    <n v="472"/>
    <n v="80.955951536008115"/>
    <n v="7"/>
    <n v="0"/>
    <n v="7"/>
    <n v="677"/>
    <n v="0"/>
    <n v="1.5"/>
    <n v="2.3249914297570862"/>
    <n v="1574.0191979455474"/>
    <n v="0"/>
    <n v="10"/>
    <n v="33.249914297570861"/>
    <n v="40"/>
    <n v="605"/>
    <n v="2616.6198150030368"/>
    <n v="8"/>
    <n v="296"/>
    <n v="1872.1974632080974"/>
    <n v="5"/>
    <n v="257"/>
    <n v="1111.5227974475711"/>
    <n v="0"/>
    <n v="0"/>
    <n v="0"/>
  </r>
  <r>
    <x v="89"/>
    <x v="0"/>
    <n v="27612.243941501747"/>
    <n v="340"/>
    <n v="81.212482180887491"/>
    <n v="1"/>
    <n v="0"/>
    <n v="7"/>
    <n v="678"/>
    <n v="0"/>
    <n v="1.7"/>
    <n v="2.3249914297570862"/>
    <n v="1576.3441893753045"/>
    <n v="0"/>
    <n v="9"/>
    <n v="29.924922867813777"/>
    <n v="0"/>
    <n v="2"/>
    <n v="10.649982859514171"/>
    <n v="12"/>
    <n v="335"/>
    <n v="1783.8721289686237"/>
    <n v="5"/>
    <n v="257"/>
    <n v="1111.5227974475711"/>
    <n v="0"/>
    <n v="0"/>
    <n v="0"/>
  </r>
  <r>
    <x v="90"/>
    <x v="0"/>
    <n v="27654.582650250111"/>
    <n v="338"/>
    <n v="81.818291864645303"/>
    <n v="5"/>
    <n v="0"/>
    <n v="7"/>
    <n v="686"/>
    <n v="0"/>
    <n v="2.8"/>
    <n v="2.3249914297570862"/>
    <n v="1594.9441208133612"/>
    <n v="0"/>
    <n v="6"/>
    <n v="19.949948578542518"/>
    <n v="0"/>
    <n v="6"/>
    <n v="37.949948578542518"/>
    <n v="12"/>
    <n v="334"/>
    <n v="1778.5471375388665"/>
    <n v="5"/>
    <n v="261"/>
    <n v="1911.8227631665993"/>
    <n v="0"/>
    <n v="0"/>
    <n v="0"/>
  </r>
  <r>
    <x v="91"/>
    <x v="0"/>
    <n v="28104.323133668433"/>
    <n v="344"/>
    <n v="81.698613760664045"/>
    <n v="0"/>
    <n v="0"/>
    <n v="7"/>
    <n v="679"/>
    <n v="0"/>
    <n v="2.7"/>
    <n v="2.3249914297570862"/>
    <n v="1578.6691808050616"/>
    <n v="0"/>
    <n v="8"/>
    <n v="34.599931438056686"/>
    <n v="0"/>
    <n v="15"/>
    <n v="79.874871446356281"/>
    <n v="12"/>
    <n v="325"/>
    <n v="2055.6222146710529"/>
    <n v="5"/>
    <n v="267"/>
    <n v="1421.7727117451418"/>
    <n v="0"/>
    <n v="0"/>
    <n v="0"/>
  </r>
  <r>
    <x v="92"/>
    <x v="0"/>
    <n v="25888.621071461319"/>
    <n v="319"/>
    <n v="81.15555194815461"/>
    <n v="6"/>
    <n v="0"/>
    <n v="3"/>
    <n v="636"/>
    <n v="0"/>
    <n v="3"/>
    <n v="2.3249914297570862"/>
    <n v="1478.6945493255068"/>
    <n v="0"/>
    <n v="10"/>
    <n v="43.249914297570854"/>
    <n v="0"/>
    <n v="1"/>
    <n v="5.3249914297570857"/>
    <n v="12"/>
    <n v="333"/>
    <n v="1440.2221461091096"/>
    <n v="5"/>
    <n v="260"/>
    <n v="1904.4977717368422"/>
    <n v="0"/>
    <n v="0"/>
    <n v="0"/>
  </r>
  <r>
    <x v="93"/>
    <x v="0"/>
    <n v="28247.391877875834"/>
    <n v="345"/>
    <n v="81.876498196741551"/>
    <n v="0"/>
    <n v="0"/>
    <n v="3"/>
    <n v="643"/>
    <n v="0"/>
    <n v="2.1"/>
    <n v="2.3249914297570862"/>
    <n v="1494.9694893338065"/>
    <n v="0"/>
    <n v="4"/>
    <n v="13.299965719028345"/>
    <n v="0"/>
    <n v="5"/>
    <n v="21.624957148785427"/>
    <n v="12"/>
    <n v="334"/>
    <n v="2112.5471375388665"/>
    <n v="12"/>
    <n v="338"/>
    <n v="1799.847103257895"/>
    <n v="0"/>
    <n v="0"/>
    <n v="0"/>
  </r>
  <r>
    <x v="94"/>
    <x v="0"/>
    <n v="28184.456356370833"/>
    <n v="346"/>
    <n v="81.45796634789258"/>
    <n v="0"/>
    <n v="0"/>
    <n v="3"/>
    <n v="635"/>
    <n v="10"/>
    <n v="2.7"/>
    <n v="2.2722577819719265"/>
    <n v="1442.8836915521733"/>
    <n v="0"/>
    <n v="19"/>
    <n v="62.172897857466602"/>
    <n v="0"/>
    <n v="7"/>
    <n v="43.905804473803485"/>
    <n v="12"/>
    <n v="336"/>
    <n v="2107.4786147425675"/>
    <n v="12"/>
    <n v="326"/>
    <n v="2044.7560369228481"/>
    <n v="0"/>
    <n v="0"/>
    <n v="0"/>
  </r>
  <r>
    <x v="95"/>
    <x v="0"/>
    <n v="27286.082615698899"/>
    <n v="336"/>
    <n v="81.208579213389584"/>
    <n v="2"/>
    <n v="0"/>
    <n v="3"/>
    <n v="634"/>
    <n v="9"/>
    <n v="2.5"/>
    <n v="2.2775311467504427"/>
    <n v="1443.9547470397806"/>
    <n v="0"/>
    <n v="2"/>
    <n v="6.5550622935008853"/>
    <n v="0"/>
    <n v="2"/>
    <n v="8.5550622935008853"/>
    <n v="12"/>
    <n v="332"/>
    <n v="1420.1403407211469"/>
    <n v="12"/>
    <n v="332"/>
    <n v="2084.1403407211469"/>
    <n v="0"/>
    <n v="0"/>
    <n v="0"/>
  </r>
  <r>
    <x v="96"/>
    <x v="0"/>
    <n v="36101.482922026669"/>
    <n v="443"/>
    <n v="81.493189440240783"/>
    <n v="0"/>
    <n v="0"/>
    <n v="3"/>
    <n v="635"/>
    <n v="8"/>
    <n v="2.7"/>
    <n v="2.2828045115289588"/>
    <n v="1449.5808648208888"/>
    <n v="14"/>
    <n v="356"/>
    <n v="1524.6784061043093"/>
    <n v="0"/>
    <n v="7"/>
    <n v="43.979631580702709"/>
    <n v="12"/>
    <n v="337"/>
    <n v="2117.3051203852588"/>
    <n v="12"/>
    <n v="327"/>
    <n v="2054.4770752699692"/>
    <n v="0"/>
    <n v="0"/>
    <n v="0"/>
  </r>
  <r>
    <x v="97"/>
    <x v="0"/>
    <n v="35967.634683585064"/>
    <n v="444"/>
    <n v="81.008186224290682"/>
    <n v="0"/>
    <n v="0"/>
    <n v="3"/>
    <n v="641"/>
    <n v="7"/>
    <n v="1.9"/>
    <n v="2.2880778763074745"/>
    <n v="1466.6579187130912"/>
    <n v="14"/>
    <n v="359"/>
    <n v="1180.4199575943833"/>
    <n v="0"/>
    <n v="14"/>
    <n v="88.033090268304633"/>
    <n v="12"/>
    <n v="323"/>
    <n v="1385.0491540473142"/>
    <n v="12"/>
    <n v="339"/>
    <n v="2470.6584000682337"/>
    <n v="0"/>
    <n v="0"/>
    <n v="0"/>
  </r>
  <r>
    <x v="98"/>
    <x v="0"/>
    <n v="25294.387293100837"/>
    <n v="309"/>
    <n v="81.858858553724389"/>
    <n v="0"/>
    <n v="0"/>
    <n v="0"/>
    <n v="5"/>
    <n v="6"/>
    <n v="2.9"/>
    <n v="2.2933512410859906"/>
    <n v="11.466756205429952"/>
    <n v="14"/>
    <n v="353"/>
    <n v="1515.5529881033547"/>
    <n v="0"/>
    <n v="19"/>
    <n v="100.57367358063382"/>
    <n v="30"/>
    <n v="501"/>
    <n v="2150.9689717840815"/>
    <n v="12"/>
    <n v="335"/>
    <n v="1773.2726657638068"/>
    <n v="0"/>
    <n v="0"/>
    <n v="0"/>
  </r>
  <r>
    <x v="99"/>
    <x v="0"/>
    <n v="22692.867293118459"/>
    <n v="280"/>
    <n v="81.045954618280206"/>
    <n v="1"/>
    <n v="1"/>
    <n v="0"/>
    <n v="9"/>
    <n v="5"/>
    <n v="1.8"/>
    <n v="2.2986246058645063"/>
    <n v="20.687621452780558"/>
    <n v="14"/>
    <n v="353"/>
    <n v="1164.4144858701707"/>
    <n v="0"/>
    <n v="17"/>
    <n v="73.076618299696605"/>
    <n v="40"/>
    <n v="603"/>
    <n v="3195.0706373362973"/>
    <n v="0"/>
    <n v="0"/>
    <n v="0"/>
    <n v="0"/>
    <n v="0"/>
    <n v="0"/>
  </r>
  <r>
    <x v="100"/>
    <x v="0"/>
    <n v="18793.124487870613"/>
    <n v="230"/>
    <n v="81.709236903785268"/>
    <n v="0"/>
    <n v="0"/>
    <n v="0"/>
    <n v="14"/>
    <n v="4"/>
    <n v="2.7"/>
    <n v="2.3038979706430225"/>
    <n v="32.254571589002317"/>
    <n v="12"/>
    <n v="323"/>
    <n v="1390.1590445176964"/>
    <n v="0"/>
    <n v="18"/>
    <n v="95.470163471574409"/>
    <n v="24"/>
    <n v="459"/>
    <n v="2434.4891685251473"/>
    <n v="0"/>
    <n v="0"/>
    <n v="0"/>
    <n v="0"/>
    <n v="0"/>
    <n v="0"/>
  </r>
  <r>
    <x v="101"/>
    <x v="0"/>
    <n v="18308.80296334414"/>
    <n v="224"/>
    <n v="81.735727514929195"/>
    <n v="0"/>
    <n v="1"/>
    <n v="0"/>
    <n v="14"/>
    <n v="3"/>
    <n v="2.9"/>
    <n v="2.3091713354215382"/>
    <n v="32.328398695901534"/>
    <n v="12"/>
    <n v="327"/>
    <n v="1082.099026682843"/>
    <n v="0"/>
    <n v="13"/>
    <n v="69.019227360480002"/>
    <n v="24"/>
    <n v="441"/>
    <n v="1900.3445589208986"/>
    <n v="0"/>
    <n v="0"/>
    <n v="0"/>
    <n v="0"/>
    <n v="0"/>
    <n v="0"/>
  </r>
  <r>
    <x v="102"/>
    <x v="0"/>
    <n v="18386.7586977092"/>
    <n v="225"/>
    <n v="81.718927545374214"/>
    <n v="0"/>
    <n v="1"/>
    <n v="0"/>
    <n v="13"/>
    <n v="2"/>
    <n v="2.7"/>
    <n v="2.3144447002000543"/>
    <n v="30.087781102600708"/>
    <n v="12"/>
    <n v="324"/>
    <n v="1073.8800828648175"/>
    <n v="0"/>
    <n v="6"/>
    <n v="31.886668201200326"/>
    <n v="24"/>
    <n v="452"/>
    <n v="2402.1290044904244"/>
    <n v="0"/>
    <n v="0"/>
    <n v="0"/>
    <n v="0"/>
    <n v="0"/>
    <n v="0"/>
  </r>
  <r>
    <x v="103"/>
    <x v="0"/>
    <n v="17303.007568736713"/>
    <n v="212"/>
    <n v="81.617960229890159"/>
    <n v="6"/>
    <n v="0"/>
    <n v="0"/>
    <n v="8"/>
    <n v="1"/>
    <n v="1.6"/>
    <n v="2.31971806497857"/>
    <n v="18.55774451982856"/>
    <n v="12"/>
    <n v="332"/>
    <n v="1434.1463975728852"/>
    <n v="0"/>
    <n v="16"/>
    <n v="85.11548903965712"/>
    <n v="24"/>
    <n v="445"/>
    <n v="1922.2745389154636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018B0-2A8B-48B9-8CF7-349E8592A1A6}" name="PivotTable3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G107" firstHeaderRow="0" firstDataRow="1" firstDataCol="1" rowPageCount="1" colPageCount="1"/>
  <pivotFields count="28">
    <pivotField axis="axisRow" numFmtId="164" showAll="0" defaultSubtota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</items>
    </pivotField>
    <pivotField axis="axisPage" showAll="0" defaultSubtotal="0">
      <items count="1"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" showAll="0" defaultSubtotal="0"/>
    <pivotField numFmtId="2" showAll="0" defaultSubtotal="0"/>
    <pivotField numFmtId="2" showAll="0" defaultSubtotal="0"/>
    <pivotField numFmtId="2" showAll="0" defaultSubtotal="0"/>
    <pivotField numFmtId="2" showAll="0" defaultSubtotal="0"/>
    <pivotField showAll="0" defaultSubtotal="0"/>
    <pivotField dataField="1" showAll="0" defaultSubtotal="0"/>
    <pivotField numFmtId="2" showAll="0" defaultSubtotal="0"/>
    <pivotField showAll="0" defaultSubtotal="0"/>
    <pivotField dataField="1" showAll="0" defaultSubtotal="0"/>
    <pivotField showAll="0" defaultSubtotal="0"/>
    <pivotField numFmtId="1"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numFmtId="2" showAll="0" defaultSubtotal="0"/>
  </pivotFields>
  <rowFields count="1">
    <field x="0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item="0" hier="-1"/>
  </pageFields>
  <dataFields count="6">
    <dataField name="Sum of product_level_branded_clicks" fld="8" baseField="0" baseItem="0" numFmtId="1"/>
    <dataField name="Sum of product_level_nonbranded_clicks" fld="14" baseField="0" baseItem="0"/>
    <dataField name="Sum of brand_level_branded_clicks" fld="17" baseField="0" baseItem="0"/>
    <dataField name="Sum of brand_level_nonbranded_clicks" fld="20" baseField="0" baseItem="0"/>
    <dataField name="Sum of insta_clicks" fld="23" baseField="0" baseItem="0"/>
    <dataField name="Sum of fb_clicks" fld="2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A37C5B-DB74-492C-824D-90F005E95D9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1" firstDataRow="2" firstDataCol="1"/>
  <pivotFields count="22">
    <pivotField axis="axisRow" numFmtId="164" showAll="0">
      <items count="1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2" showAll="0"/>
    <pivotField numFmtId="1" showAll="0"/>
    <pivotField showAll="0"/>
    <pivotField showAll="0"/>
    <pivotField showAll="0"/>
    <pivotField numFmtId="1"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21"/>
    <field x="20"/>
    <field x="19"/>
    <field x="0"/>
  </rowFields>
  <rowItems count="4"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6"/>
  <sheetViews>
    <sheetView topLeftCell="E1" workbookViewId="0">
      <selection activeCell="I20" sqref="I20"/>
    </sheetView>
  </sheetViews>
  <sheetFormatPr defaultRowHeight="15" x14ac:dyDescent="0.25"/>
  <cols>
    <col min="4" max="4" width="12.5703125" customWidth="1"/>
    <col min="5" max="5" width="10.42578125" bestFit="1" customWidth="1"/>
    <col min="11" max="11" width="10.42578125" style="15" bestFit="1" customWidth="1"/>
    <col min="17" max="17" width="18" bestFit="1" customWidth="1"/>
    <col min="18" max="18" width="18.140625" bestFit="1" customWidth="1"/>
    <col min="19" max="19" width="17.85546875" bestFit="1" customWidth="1"/>
  </cols>
  <sheetData>
    <row r="1" spans="2:19" ht="15.75" thickBot="1" x14ac:dyDescent="0.3"/>
    <row r="2" spans="2:19" ht="15.75" thickBot="1" x14ac:dyDescent="0.3">
      <c r="K2" s="18" t="s">
        <v>6</v>
      </c>
      <c r="L2" s="19" t="s">
        <v>25</v>
      </c>
      <c r="M2" s="20" t="s">
        <v>27</v>
      </c>
      <c r="N2" s="20" t="s">
        <v>26</v>
      </c>
      <c r="O2" s="20" t="s">
        <v>31</v>
      </c>
      <c r="P2" s="20" t="s">
        <v>32</v>
      </c>
      <c r="Q2" s="17" t="s">
        <v>28</v>
      </c>
      <c r="R2" s="17" t="s">
        <v>29</v>
      </c>
      <c r="S2" s="17" t="s">
        <v>30</v>
      </c>
    </row>
    <row r="3" spans="2:19" ht="15.75" thickBot="1" x14ac:dyDescent="0.3">
      <c r="B3" s="3" t="s">
        <v>0</v>
      </c>
      <c r="D3" s="4" t="s">
        <v>4</v>
      </c>
      <c r="E3" s="10">
        <v>45813</v>
      </c>
      <c r="F3" t="str">
        <f>TEXT(E3,"ddd")</f>
        <v>Thu</v>
      </c>
      <c r="K3" s="15" cm="1">
        <f t="array" ref="K3:K106">_xlfn.SEQUENCE(104,1,metadata!$E$5,7)</f>
        <v>45815</v>
      </c>
      <c r="L3">
        <f ca="1">RAND()</f>
        <v>0.44918920134919937</v>
      </c>
      <c r="M3">
        <v>1</v>
      </c>
      <c r="N3">
        <f>M3/COUNT($M$3:$M$106)</f>
        <v>9.6153846153846159E-3</v>
      </c>
      <c r="O3">
        <v>104</v>
      </c>
      <c r="P3">
        <f>O3/COUNT($O$3:$O$106)</f>
        <v>1</v>
      </c>
      <c r="Q3" s="16">
        <f t="shared" ref="Q3:Q34" ca="1" si="0">L3</f>
        <v>0.44918920134919937</v>
      </c>
      <c r="R3">
        <f ca="1">L3+0.7*P3</f>
        <v>1.1491892013491993</v>
      </c>
      <c r="S3">
        <f ca="1">L3+0.9*N3</f>
        <v>0.45784304750304555</v>
      </c>
    </row>
    <row r="4" spans="2:19" ht="15.75" thickBot="1" x14ac:dyDescent="0.3">
      <c r="B4" s="1" t="s">
        <v>1</v>
      </c>
      <c r="E4" s="11">
        <v>45814</v>
      </c>
      <c r="F4" t="str">
        <f t="shared" ref="F4:F6" si="1">TEXT(E4,"ddd")</f>
        <v>Fri</v>
      </c>
      <c r="K4" s="15">
        <v>45822</v>
      </c>
      <c r="L4">
        <f t="shared" ref="L4:L67" ca="1" si="2">RAND()</f>
        <v>0.71976321183286673</v>
      </c>
      <c r="M4">
        <v>2</v>
      </c>
      <c r="N4">
        <f t="shared" ref="N4:N67" si="3">M4/COUNT($M$3:$M$106)</f>
        <v>1.9230769230769232E-2</v>
      </c>
      <c r="O4">
        <v>103</v>
      </c>
      <c r="P4">
        <f t="shared" ref="P4:P67" si="4">O4/COUNT($O$3:$O$106)</f>
        <v>0.99038461538461542</v>
      </c>
      <c r="Q4" s="16">
        <f t="shared" ca="1" si="0"/>
        <v>0.71976321183286673</v>
      </c>
      <c r="R4">
        <f t="shared" ref="R4:R67" ca="1" si="5">L4+0.7*P4</f>
        <v>1.4130324426020975</v>
      </c>
      <c r="S4">
        <f t="shared" ref="S4:S67" ca="1" si="6">L4+0.9*N4</f>
        <v>0.73707090414055909</v>
      </c>
    </row>
    <row r="5" spans="2:19" ht="15.75" thickBot="1" x14ac:dyDescent="0.3">
      <c r="B5" s="1" t="s">
        <v>2</v>
      </c>
      <c r="E5" s="13">
        <v>45815</v>
      </c>
      <c r="F5" s="14" t="str">
        <f t="shared" si="1"/>
        <v>Sat</v>
      </c>
      <c r="K5" s="15">
        <v>45829</v>
      </c>
      <c r="L5">
        <f t="shared" ca="1" si="2"/>
        <v>7.3472882210433799E-2</v>
      </c>
      <c r="M5">
        <v>3</v>
      </c>
      <c r="N5">
        <f t="shared" si="3"/>
        <v>2.8846153846153848E-2</v>
      </c>
      <c r="O5">
        <v>102</v>
      </c>
      <c r="P5">
        <f t="shared" si="4"/>
        <v>0.98076923076923073</v>
      </c>
      <c r="Q5" s="16">
        <f t="shared" ca="1" si="0"/>
        <v>7.3472882210433799E-2</v>
      </c>
      <c r="R5">
        <f t="shared" ca="1" si="5"/>
        <v>0.76001134374889523</v>
      </c>
      <c r="S5">
        <f t="shared" ca="1" si="6"/>
        <v>9.9434420671972265E-2</v>
      </c>
    </row>
    <row r="6" spans="2:19" ht="15.75" thickBot="1" x14ac:dyDescent="0.3">
      <c r="B6" s="2" t="s">
        <v>3</v>
      </c>
      <c r="E6" s="12">
        <v>45816</v>
      </c>
      <c r="F6" t="str">
        <f t="shared" si="1"/>
        <v>Sun</v>
      </c>
      <c r="K6" s="15">
        <v>45836</v>
      </c>
      <c r="L6">
        <f t="shared" ca="1" si="2"/>
        <v>0.72747363952416522</v>
      </c>
      <c r="M6">
        <v>4</v>
      </c>
      <c r="N6">
        <f t="shared" si="3"/>
        <v>3.8461538461538464E-2</v>
      </c>
      <c r="O6">
        <v>101</v>
      </c>
      <c r="P6">
        <f t="shared" si="4"/>
        <v>0.97115384615384615</v>
      </c>
      <c r="Q6" s="16">
        <f t="shared" ca="1" si="0"/>
        <v>0.72747363952416522</v>
      </c>
      <c r="R6">
        <f t="shared" ca="1" si="5"/>
        <v>1.4072813318318573</v>
      </c>
      <c r="S6">
        <f t="shared" ca="1" si="6"/>
        <v>0.76208902413954982</v>
      </c>
    </row>
    <row r="7" spans="2:19" x14ac:dyDescent="0.25">
      <c r="K7" s="15">
        <v>45843</v>
      </c>
      <c r="L7">
        <f t="shared" ca="1" si="2"/>
        <v>0.7555476603898913</v>
      </c>
      <c r="M7">
        <v>5</v>
      </c>
      <c r="N7">
        <f t="shared" si="3"/>
        <v>4.807692307692308E-2</v>
      </c>
      <c r="O7">
        <v>100</v>
      </c>
      <c r="P7">
        <f t="shared" si="4"/>
        <v>0.96153846153846156</v>
      </c>
      <c r="Q7" s="16">
        <f t="shared" ca="1" si="0"/>
        <v>0.7555476603898913</v>
      </c>
      <c r="R7">
        <f t="shared" ca="1" si="5"/>
        <v>1.4286245834668143</v>
      </c>
      <c r="S7">
        <f t="shared" ca="1" si="6"/>
        <v>0.79881689115912202</v>
      </c>
    </row>
    <row r="8" spans="2:19" x14ac:dyDescent="0.25">
      <c r="K8" s="15">
        <v>45850</v>
      </c>
      <c r="L8">
        <f t="shared" ca="1" si="2"/>
        <v>0.59451950543117105</v>
      </c>
      <c r="M8">
        <v>6</v>
      </c>
      <c r="N8">
        <f t="shared" si="3"/>
        <v>5.7692307692307696E-2</v>
      </c>
      <c r="O8">
        <v>99</v>
      </c>
      <c r="P8">
        <f t="shared" si="4"/>
        <v>0.95192307692307687</v>
      </c>
      <c r="Q8" s="16">
        <f t="shared" ca="1" si="0"/>
        <v>0.59451950543117105</v>
      </c>
      <c r="R8">
        <f t="shared" ca="1" si="5"/>
        <v>1.2608656592773249</v>
      </c>
      <c r="S8">
        <f t="shared" ca="1" si="6"/>
        <v>0.64644258235424801</v>
      </c>
    </row>
    <row r="9" spans="2:19" ht="15.75" thickBot="1" x14ac:dyDescent="0.3">
      <c r="K9" s="15">
        <v>45857</v>
      </c>
      <c r="L9">
        <f t="shared" ca="1" si="2"/>
        <v>0.40391593286428185</v>
      </c>
      <c r="M9">
        <v>7</v>
      </c>
      <c r="N9">
        <f t="shared" si="3"/>
        <v>6.7307692307692304E-2</v>
      </c>
      <c r="O9">
        <v>98</v>
      </c>
      <c r="P9">
        <f t="shared" si="4"/>
        <v>0.94230769230769229</v>
      </c>
      <c r="Q9" s="16">
        <f t="shared" ca="1" si="0"/>
        <v>0.40391593286428185</v>
      </c>
      <c r="R9">
        <f t="shared" ca="1" si="5"/>
        <v>1.0635313174796663</v>
      </c>
      <c r="S9">
        <f t="shared" ca="1" si="6"/>
        <v>0.46449285594120493</v>
      </c>
    </row>
    <row r="10" spans="2:19" x14ac:dyDescent="0.25">
      <c r="D10" s="30" t="s">
        <v>5</v>
      </c>
      <c r="E10" s="7" t="s">
        <v>1</v>
      </c>
      <c r="F10" s="7" t="s">
        <v>2</v>
      </c>
      <c r="G10" s="8" t="s">
        <v>3</v>
      </c>
      <c r="K10" s="15">
        <v>45864</v>
      </c>
      <c r="L10">
        <f t="shared" ca="1" si="2"/>
        <v>0.71700820194170467</v>
      </c>
      <c r="M10">
        <v>8</v>
      </c>
      <c r="N10">
        <f t="shared" si="3"/>
        <v>7.6923076923076927E-2</v>
      </c>
      <c r="O10">
        <v>97</v>
      </c>
      <c r="P10">
        <f t="shared" si="4"/>
        <v>0.93269230769230771</v>
      </c>
      <c r="Q10" s="16">
        <f t="shared" ca="1" si="0"/>
        <v>0.71700820194170467</v>
      </c>
      <c r="R10">
        <f t="shared" ca="1" si="5"/>
        <v>1.3698928173263201</v>
      </c>
      <c r="S10">
        <f t="shared" ca="1" si="6"/>
        <v>0.78623897117247388</v>
      </c>
    </row>
    <row r="11" spans="2:19" ht="15.75" thickBot="1" x14ac:dyDescent="0.3">
      <c r="D11" s="31"/>
      <c r="E11" s="5">
        <v>80</v>
      </c>
      <c r="F11" s="5">
        <v>30</v>
      </c>
      <c r="G11" s="6">
        <v>20</v>
      </c>
      <c r="K11" s="15">
        <v>45871</v>
      </c>
      <c r="L11">
        <f t="shared" ca="1" si="2"/>
        <v>1.1215059697048724E-2</v>
      </c>
      <c r="M11">
        <v>9</v>
      </c>
      <c r="N11">
        <f t="shared" si="3"/>
        <v>8.6538461538461536E-2</v>
      </c>
      <c r="O11">
        <v>96</v>
      </c>
      <c r="P11">
        <f t="shared" si="4"/>
        <v>0.92307692307692313</v>
      </c>
      <c r="Q11" s="16">
        <f t="shared" ca="1" si="0"/>
        <v>1.1215059697048724E-2</v>
      </c>
      <c r="R11">
        <f t="shared" ca="1" si="5"/>
        <v>0.65736890585089491</v>
      </c>
      <c r="S11">
        <f t="shared" ca="1" si="6"/>
        <v>8.9099675081664109E-2</v>
      </c>
    </row>
    <row r="12" spans="2:19" x14ac:dyDescent="0.25">
      <c r="K12" s="15">
        <v>45878</v>
      </c>
      <c r="L12">
        <f t="shared" ca="1" si="2"/>
        <v>0.92213855847899129</v>
      </c>
      <c r="M12">
        <v>10</v>
      </c>
      <c r="N12">
        <f t="shared" si="3"/>
        <v>9.6153846153846159E-2</v>
      </c>
      <c r="O12">
        <v>95</v>
      </c>
      <c r="P12">
        <f t="shared" si="4"/>
        <v>0.91346153846153844</v>
      </c>
      <c r="Q12" s="16">
        <f t="shared" ca="1" si="0"/>
        <v>0.92213855847899129</v>
      </c>
      <c r="R12">
        <f t="shared" ca="1" si="5"/>
        <v>1.561561635402068</v>
      </c>
      <c r="S12">
        <f t="shared" ca="1" si="6"/>
        <v>1.0086770200174529</v>
      </c>
    </row>
    <row r="13" spans="2:19" x14ac:dyDescent="0.25">
      <c r="K13" s="15">
        <v>45885</v>
      </c>
      <c r="L13">
        <f t="shared" ca="1" si="2"/>
        <v>0.9381976578016038</v>
      </c>
      <c r="M13">
        <v>11</v>
      </c>
      <c r="N13">
        <f t="shared" si="3"/>
        <v>0.10576923076923077</v>
      </c>
      <c r="O13">
        <v>94</v>
      </c>
      <c r="P13">
        <f t="shared" si="4"/>
        <v>0.90384615384615385</v>
      </c>
      <c r="Q13" s="16">
        <f t="shared" ca="1" si="0"/>
        <v>0.9381976578016038</v>
      </c>
      <c r="R13">
        <f t="shared" ca="1" si="5"/>
        <v>1.5708899654939115</v>
      </c>
      <c r="S13">
        <f t="shared" ca="1" si="6"/>
        <v>1.0333899654939116</v>
      </c>
    </row>
    <row r="14" spans="2:19" ht="15.75" thickBot="1" x14ac:dyDescent="0.3">
      <c r="K14" s="15">
        <v>45892</v>
      </c>
      <c r="L14">
        <f t="shared" ca="1" si="2"/>
        <v>0.8613146812269532</v>
      </c>
      <c r="M14">
        <v>12</v>
      </c>
      <c r="N14">
        <f t="shared" si="3"/>
        <v>0.11538461538461539</v>
      </c>
      <c r="O14">
        <v>93</v>
      </c>
      <c r="P14">
        <f t="shared" si="4"/>
        <v>0.89423076923076927</v>
      </c>
      <c r="Q14" s="16">
        <f t="shared" ca="1" si="0"/>
        <v>0.8613146812269532</v>
      </c>
      <c r="R14">
        <f t="shared" ca="1" si="5"/>
        <v>1.4872762196884917</v>
      </c>
      <c r="S14">
        <f t="shared" ca="1" si="6"/>
        <v>0.96516083507310702</v>
      </c>
    </row>
    <row r="15" spans="2:19" ht="15.75" thickBot="1" x14ac:dyDescent="0.3">
      <c r="D15" s="4" t="s">
        <v>33</v>
      </c>
      <c r="E15" s="21">
        <f ca="1">IF(RAND() &lt; 0.7, 0, 1)*RANDBETWEEN(1,7)</f>
        <v>0</v>
      </c>
      <c r="K15" s="15">
        <v>45899</v>
      </c>
      <c r="L15">
        <f t="shared" ca="1" si="2"/>
        <v>0.77562009328300685</v>
      </c>
      <c r="M15">
        <v>13</v>
      </c>
      <c r="N15">
        <f t="shared" si="3"/>
        <v>0.125</v>
      </c>
      <c r="O15">
        <v>92</v>
      </c>
      <c r="P15">
        <f t="shared" si="4"/>
        <v>0.88461538461538458</v>
      </c>
      <c r="Q15" s="16">
        <f t="shared" ca="1" si="0"/>
        <v>0.77562009328300685</v>
      </c>
      <c r="R15">
        <f t="shared" ca="1" si="5"/>
        <v>1.3948508625137759</v>
      </c>
      <c r="S15">
        <f t="shared" ca="1" si="6"/>
        <v>0.8881200932830069</v>
      </c>
    </row>
    <row r="16" spans="2:19" ht="15.75" thickBot="1" x14ac:dyDescent="0.3">
      <c r="D16" s="4" t="s">
        <v>12</v>
      </c>
      <c r="E16" s="21">
        <f ca="1">IF(RAND() &lt; 0.9, 0, 1)</f>
        <v>0</v>
      </c>
      <c r="K16" s="15">
        <v>45906</v>
      </c>
      <c r="L16">
        <f t="shared" ca="1" si="2"/>
        <v>6.3966010454484912E-2</v>
      </c>
      <c r="M16">
        <v>14</v>
      </c>
      <c r="N16">
        <f t="shared" si="3"/>
        <v>0.13461538461538461</v>
      </c>
      <c r="O16">
        <v>91</v>
      </c>
      <c r="P16">
        <f t="shared" si="4"/>
        <v>0.875</v>
      </c>
      <c r="Q16" s="16">
        <f t="shared" ca="1" si="0"/>
        <v>6.3966010454484912E-2</v>
      </c>
      <c r="R16">
        <f t="shared" ca="1" si="5"/>
        <v>0.67646601045448485</v>
      </c>
      <c r="S16">
        <f t="shared" ca="1" si="6"/>
        <v>0.18511985660833108</v>
      </c>
    </row>
    <row r="17" spans="11:19" x14ac:dyDescent="0.25">
      <c r="K17" s="15">
        <v>45913</v>
      </c>
      <c r="L17">
        <f t="shared" ca="1" si="2"/>
        <v>0.63562037411946593</v>
      </c>
      <c r="M17">
        <v>15</v>
      </c>
      <c r="N17">
        <f t="shared" si="3"/>
        <v>0.14423076923076922</v>
      </c>
      <c r="O17">
        <v>90</v>
      </c>
      <c r="P17">
        <f t="shared" si="4"/>
        <v>0.86538461538461542</v>
      </c>
      <c r="Q17" s="16">
        <f t="shared" ca="1" si="0"/>
        <v>0.63562037411946593</v>
      </c>
      <c r="R17">
        <f t="shared" ca="1" si="5"/>
        <v>1.2413896048886968</v>
      </c>
      <c r="S17">
        <f t="shared" ca="1" si="6"/>
        <v>0.76542806642715822</v>
      </c>
    </row>
    <row r="18" spans="11:19" x14ac:dyDescent="0.25">
      <c r="K18" s="15">
        <v>45920</v>
      </c>
      <c r="L18">
        <f t="shared" ca="1" si="2"/>
        <v>0.44941273821010008</v>
      </c>
      <c r="M18">
        <v>16</v>
      </c>
      <c r="N18">
        <f t="shared" si="3"/>
        <v>0.15384615384615385</v>
      </c>
      <c r="O18">
        <v>89</v>
      </c>
      <c r="P18">
        <f t="shared" si="4"/>
        <v>0.85576923076923073</v>
      </c>
      <c r="Q18" s="16">
        <f t="shared" ca="1" si="0"/>
        <v>0.44941273821010008</v>
      </c>
      <c r="R18">
        <f t="shared" ca="1" si="5"/>
        <v>1.0484511997485617</v>
      </c>
      <c r="S18">
        <f t="shared" ca="1" si="6"/>
        <v>0.5878742766716385</v>
      </c>
    </row>
    <row r="19" spans="11:19" x14ac:dyDescent="0.25">
      <c r="K19" s="15">
        <v>45927</v>
      </c>
      <c r="L19">
        <f t="shared" ca="1" si="2"/>
        <v>9.6391859460157381E-2</v>
      </c>
      <c r="M19">
        <v>17</v>
      </c>
      <c r="N19">
        <f t="shared" si="3"/>
        <v>0.16346153846153846</v>
      </c>
      <c r="O19">
        <v>88</v>
      </c>
      <c r="P19">
        <f t="shared" si="4"/>
        <v>0.84615384615384615</v>
      </c>
      <c r="Q19" s="16">
        <f t="shared" ca="1" si="0"/>
        <v>9.6391859460157381E-2</v>
      </c>
      <c r="R19">
        <f t="shared" ca="1" si="5"/>
        <v>0.68869955176784969</v>
      </c>
      <c r="S19">
        <f t="shared" ca="1" si="6"/>
        <v>0.243507244075542</v>
      </c>
    </row>
    <row r="20" spans="11:19" x14ac:dyDescent="0.25">
      <c r="K20" s="15">
        <v>45934</v>
      </c>
      <c r="L20">
        <f t="shared" ca="1" si="2"/>
        <v>0.28827231821028043</v>
      </c>
      <c r="M20">
        <v>18</v>
      </c>
      <c r="N20">
        <f t="shared" si="3"/>
        <v>0.17307692307692307</v>
      </c>
      <c r="O20">
        <v>87</v>
      </c>
      <c r="P20">
        <f t="shared" si="4"/>
        <v>0.83653846153846156</v>
      </c>
      <c r="Q20" s="16">
        <f t="shared" ca="1" si="0"/>
        <v>0.28827231821028043</v>
      </c>
      <c r="R20">
        <f t="shared" ca="1" si="5"/>
        <v>0.87384924128720354</v>
      </c>
      <c r="S20">
        <f t="shared" ca="1" si="6"/>
        <v>0.4440415489795112</v>
      </c>
    </row>
    <row r="21" spans="11:19" x14ac:dyDescent="0.25">
      <c r="K21" s="15">
        <v>45941</v>
      </c>
      <c r="L21">
        <f t="shared" ca="1" si="2"/>
        <v>0.38983712997916309</v>
      </c>
      <c r="M21">
        <v>19</v>
      </c>
      <c r="N21">
        <f t="shared" si="3"/>
        <v>0.18269230769230768</v>
      </c>
      <c r="O21">
        <v>86</v>
      </c>
      <c r="P21">
        <f t="shared" si="4"/>
        <v>0.82692307692307687</v>
      </c>
      <c r="Q21" s="16">
        <f t="shared" ca="1" si="0"/>
        <v>0.38983712997916309</v>
      </c>
      <c r="R21">
        <f t="shared" ca="1" si="5"/>
        <v>0.96868328382531688</v>
      </c>
      <c r="S21">
        <f t="shared" ca="1" si="6"/>
        <v>0.55426020690223998</v>
      </c>
    </row>
    <row r="22" spans="11:19" x14ac:dyDescent="0.25">
      <c r="K22" s="15">
        <v>45948</v>
      </c>
      <c r="L22">
        <f t="shared" ca="1" si="2"/>
        <v>0.91123454512802426</v>
      </c>
      <c r="M22">
        <v>20</v>
      </c>
      <c r="N22">
        <f t="shared" si="3"/>
        <v>0.19230769230769232</v>
      </c>
      <c r="O22">
        <v>85</v>
      </c>
      <c r="P22">
        <f t="shared" si="4"/>
        <v>0.81730769230769229</v>
      </c>
      <c r="Q22" s="16">
        <f t="shared" ca="1" si="0"/>
        <v>0.91123454512802426</v>
      </c>
      <c r="R22">
        <f t="shared" ca="1" si="5"/>
        <v>1.483349929743409</v>
      </c>
      <c r="S22">
        <f t="shared" ca="1" si="6"/>
        <v>1.0843114682049473</v>
      </c>
    </row>
    <row r="23" spans="11:19" x14ac:dyDescent="0.25">
      <c r="K23" s="15">
        <v>45955</v>
      </c>
      <c r="L23">
        <f t="shared" ca="1" si="2"/>
        <v>0.27531316401270534</v>
      </c>
      <c r="M23">
        <v>21</v>
      </c>
      <c r="N23">
        <f t="shared" si="3"/>
        <v>0.20192307692307693</v>
      </c>
      <c r="O23">
        <v>84</v>
      </c>
      <c r="P23">
        <f t="shared" si="4"/>
        <v>0.80769230769230771</v>
      </c>
      <c r="Q23" s="16">
        <f t="shared" ca="1" si="0"/>
        <v>0.27531316401270534</v>
      </c>
      <c r="R23">
        <f t="shared" ca="1" si="5"/>
        <v>0.84069777939732071</v>
      </c>
      <c r="S23">
        <f t="shared" ca="1" si="6"/>
        <v>0.45704393324347459</v>
      </c>
    </row>
    <row r="24" spans="11:19" x14ac:dyDescent="0.25">
      <c r="K24" s="15">
        <v>45962</v>
      </c>
      <c r="L24">
        <f t="shared" ca="1" si="2"/>
        <v>0.75321289208802089</v>
      </c>
      <c r="M24">
        <v>22</v>
      </c>
      <c r="N24">
        <f t="shared" si="3"/>
        <v>0.21153846153846154</v>
      </c>
      <c r="O24">
        <v>83</v>
      </c>
      <c r="P24">
        <f t="shared" si="4"/>
        <v>0.79807692307692313</v>
      </c>
      <c r="Q24" s="16">
        <f t="shared" ca="1" si="0"/>
        <v>0.75321289208802089</v>
      </c>
      <c r="R24">
        <f t="shared" ca="1" si="5"/>
        <v>1.3118667382418669</v>
      </c>
      <c r="S24">
        <f t="shared" ca="1" si="6"/>
        <v>0.94359750747263627</v>
      </c>
    </row>
    <row r="25" spans="11:19" x14ac:dyDescent="0.25">
      <c r="K25" s="15">
        <v>45969</v>
      </c>
      <c r="L25">
        <f t="shared" ca="1" si="2"/>
        <v>0.63407127171276323</v>
      </c>
      <c r="M25">
        <v>23</v>
      </c>
      <c r="N25">
        <f t="shared" si="3"/>
        <v>0.22115384615384615</v>
      </c>
      <c r="O25">
        <v>82</v>
      </c>
      <c r="P25">
        <f t="shared" si="4"/>
        <v>0.78846153846153844</v>
      </c>
      <c r="Q25" s="16">
        <f t="shared" ca="1" si="0"/>
        <v>0.63407127171276323</v>
      </c>
      <c r="R25">
        <f t="shared" ca="1" si="5"/>
        <v>1.1859943486358402</v>
      </c>
      <c r="S25">
        <f t="shared" ca="1" si="6"/>
        <v>0.83310973325122473</v>
      </c>
    </row>
    <row r="26" spans="11:19" x14ac:dyDescent="0.25">
      <c r="K26" s="15">
        <v>45976</v>
      </c>
      <c r="L26">
        <f t="shared" ca="1" si="2"/>
        <v>0.28717344822452606</v>
      </c>
      <c r="M26">
        <v>24</v>
      </c>
      <c r="N26">
        <f t="shared" si="3"/>
        <v>0.23076923076923078</v>
      </c>
      <c r="O26">
        <v>81</v>
      </c>
      <c r="P26">
        <f t="shared" si="4"/>
        <v>0.77884615384615385</v>
      </c>
      <c r="Q26" s="16">
        <f t="shared" ca="1" si="0"/>
        <v>0.28717344822452606</v>
      </c>
      <c r="R26">
        <f t="shared" ca="1" si="5"/>
        <v>0.83236575591683371</v>
      </c>
      <c r="S26">
        <f t="shared" ca="1" si="6"/>
        <v>0.49486575591683379</v>
      </c>
    </row>
    <row r="27" spans="11:19" x14ac:dyDescent="0.25">
      <c r="K27" s="15">
        <v>45983</v>
      </c>
      <c r="L27">
        <f t="shared" ca="1" si="2"/>
        <v>0.8889116680864293</v>
      </c>
      <c r="M27">
        <v>25</v>
      </c>
      <c r="N27">
        <f t="shared" si="3"/>
        <v>0.24038461538461539</v>
      </c>
      <c r="O27">
        <v>80</v>
      </c>
      <c r="P27">
        <f t="shared" si="4"/>
        <v>0.76923076923076927</v>
      </c>
      <c r="Q27" s="16">
        <f t="shared" ca="1" si="0"/>
        <v>0.8889116680864293</v>
      </c>
      <c r="R27">
        <f t="shared" ca="1" si="5"/>
        <v>1.4273732065479678</v>
      </c>
      <c r="S27">
        <f t="shared" ca="1" si="6"/>
        <v>1.1052578219325833</v>
      </c>
    </row>
    <row r="28" spans="11:19" x14ac:dyDescent="0.25">
      <c r="K28" s="15">
        <v>45990</v>
      </c>
      <c r="L28">
        <f t="shared" ca="1" si="2"/>
        <v>0.92391717565681075</v>
      </c>
      <c r="M28">
        <v>26</v>
      </c>
      <c r="N28">
        <f t="shared" si="3"/>
        <v>0.25</v>
      </c>
      <c r="O28">
        <v>79</v>
      </c>
      <c r="P28">
        <f t="shared" si="4"/>
        <v>0.75961538461538458</v>
      </c>
      <c r="Q28" s="16">
        <f t="shared" ca="1" si="0"/>
        <v>0.92391717565681075</v>
      </c>
      <c r="R28">
        <f t="shared" ca="1" si="5"/>
        <v>1.4556479448875799</v>
      </c>
      <c r="S28">
        <f t="shared" ca="1" si="6"/>
        <v>1.1489171756568108</v>
      </c>
    </row>
    <row r="29" spans="11:19" x14ac:dyDescent="0.25">
      <c r="K29" s="15">
        <v>45997</v>
      </c>
      <c r="L29">
        <f t="shared" ca="1" si="2"/>
        <v>0.82376940082583849</v>
      </c>
      <c r="M29">
        <v>27</v>
      </c>
      <c r="N29">
        <f t="shared" si="3"/>
        <v>0.25961538461538464</v>
      </c>
      <c r="O29">
        <v>78</v>
      </c>
      <c r="P29">
        <f t="shared" si="4"/>
        <v>0.75</v>
      </c>
      <c r="Q29" s="16">
        <f t="shared" ca="1" si="0"/>
        <v>0.82376940082583849</v>
      </c>
      <c r="R29">
        <f t="shared" ca="1" si="5"/>
        <v>1.3487694008258384</v>
      </c>
      <c r="S29">
        <f t="shared" ca="1" si="6"/>
        <v>1.0574232469796847</v>
      </c>
    </row>
    <row r="30" spans="11:19" x14ac:dyDescent="0.25">
      <c r="K30" s="15">
        <v>46004</v>
      </c>
      <c r="L30">
        <f t="shared" ca="1" si="2"/>
        <v>0.3754645767256074</v>
      </c>
      <c r="M30">
        <v>28</v>
      </c>
      <c r="N30">
        <f t="shared" si="3"/>
        <v>0.26923076923076922</v>
      </c>
      <c r="O30">
        <v>77</v>
      </c>
      <c r="P30">
        <f t="shared" si="4"/>
        <v>0.74038461538461542</v>
      </c>
      <c r="Q30" s="16">
        <f t="shared" ca="1" si="0"/>
        <v>0.3754645767256074</v>
      </c>
      <c r="R30">
        <f t="shared" ca="1" si="5"/>
        <v>0.89373380749483822</v>
      </c>
      <c r="S30">
        <f t="shared" ca="1" si="6"/>
        <v>0.61777226903329974</v>
      </c>
    </row>
    <row r="31" spans="11:19" x14ac:dyDescent="0.25">
      <c r="K31" s="15">
        <v>46011</v>
      </c>
      <c r="L31">
        <f t="shared" ca="1" si="2"/>
        <v>0.22196824396649606</v>
      </c>
      <c r="M31">
        <v>29</v>
      </c>
      <c r="N31">
        <f t="shared" si="3"/>
        <v>0.27884615384615385</v>
      </c>
      <c r="O31">
        <v>76</v>
      </c>
      <c r="P31">
        <f t="shared" si="4"/>
        <v>0.73076923076923073</v>
      </c>
      <c r="Q31" s="16">
        <f t="shared" ca="1" si="0"/>
        <v>0.22196824396649606</v>
      </c>
      <c r="R31">
        <f t="shared" ca="1" si="5"/>
        <v>0.73350670550495756</v>
      </c>
      <c r="S31">
        <f t="shared" ca="1" si="6"/>
        <v>0.47292978242803452</v>
      </c>
    </row>
    <row r="32" spans="11:19" x14ac:dyDescent="0.25">
      <c r="K32" s="15">
        <v>46018</v>
      </c>
      <c r="L32">
        <f t="shared" ca="1" si="2"/>
        <v>0.59967428077331497</v>
      </c>
      <c r="M32">
        <v>30</v>
      </c>
      <c r="N32">
        <f t="shared" si="3"/>
        <v>0.28846153846153844</v>
      </c>
      <c r="O32">
        <v>75</v>
      </c>
      <c r="P32">
        <f t="shared" si="4"/>
        <v>0.72115384615384615</v>
      </c>
      <c r="Q32" s="16">
        <f t="shared" ca="1" si="0"/>
        <v>0.59967428077331497</v>
      </c>
      <c r="R32">
        <f t="shared" ca="1" si="5"/>
        <v>1.1044819730810072</v>
      </c>
      <c r="S32">
        <f t="shared" ca="1" si="6"/>
        <v>0.85928966538869955</v>
      </c>
    </row>
    <row r="33" spans="11:19" x14ac:dyDescent="0.25">
      <c r="K33" s="15">
        <v>46025</v>
      </c>
      <c r="L33">
        <f t="shared" ca="1" si="2"/>
        <v>0.55639328720396763</v>
      </c>
      <c r="M33">
        <v>31</v>
      </c>
      <c r="N33">
        <f t="shared" si="3"/>
        <v>0.29807692307692307</v>
      </c>
      <c r="O33">
        <v>74</v>
      </c>
      <c r="P33">
        <f t="shared" si="4"/>
        <v>0.71153846153846156</v>
      </c>
      <c r="Q33" s="16">
        <f t="shared" ca="1" si="0"/>
        <v>0.55639328720396763</v>
      </c>
      <c r="R33">
        <f t="shared" ca="1" si="5"/>
        <v>1.0544702102808907</v>
      </c>
      <c r="S33">
        <f t="shared" ca="1" si="6"/>
        <v>0.82466251797319834</v>
      </c>
    </row>
    <row r="34" spans="11:19" x14ac:dyDescent="0.25">
      <c r="K34" s="15">
        <v>46032</v>
      </c>
      <c r="L34">
        <f t="shared" ca="1" si="2"/>
        <v>0.1149340497893595</v>
      </c>
      <c r="M34">
        <v>32</v>
      </c>
      <c r="N34">
        <f t="shared" si="3"/>
        <v>0.30769230769230771</v>
      </c>
      <c r="O34">
        <v>73</v>
      </c>
      <c r="P34">
        <f t="shared" si="4"/>
        <v>0.70192307692307687</v>
      </c>
      <c r="Q34" s="16">
        <f t="shared" ca="1" si="0"/>
        <v>0.1149340497893595</v>
      </c>
      <c r="R34">
        <f t="shared" ca="1" si="5"/>
        <v>0.60628020363551327</v>
      </c>
      <c r="S34">
        <f t="shared" ca="1" si="6"/>
        <v>0.39185712671243644</v>
      </c>
    </row>
    <row r="35" spans="11:19" x14ac:dyDescent="0.25">
      <c r="K35" s="15">
        <v>46039</v>
      </c>
      <c r="L35">
        <f t="shared" ca="1" si="2"/>
        <v>0.83436299331128572</v>
      </c>
      <c r="M35">
        <v>33</v>
      </c>
      <c r="N35">
        <f t="shared" si="3"/>
        <v>0.31730769230769229</v>
      </c>
      <c r="O35">
        <v>72</v>
      </c>
      <c r="P35">
        <f t="shared" si="4"/>
        <v>0.69230769230769229</v>
      </c>
      <c r="Q35" s="16">
        <f t="shared" ref="Q35:Q66" ca="1" si="7">L35</f>
        <v>0.83436299331128572</v>
      </c>
      <c r="R35">
        <f t="shared" ca="1" si="5"/>
        <v>1.3189783779266704</v>
      </c>
      <c r="S35">
        <f t="shared" ca="1" si="6"/>
        <v>1.1199399163882089</v>
      </c>
    </row>
    <row r="36" spans="11:19" x14ac:dyDescent="0.25">
      <c r="K36" s="15">
        <v>46046</v>
      </c>
      <c r="L36">
        <f t="shared" ca="1" si="2"/>
        <v>0.56897401893082133</v>
      </c>
      <c r="M36">
        <v>34</v>
      </c>
      <c r="N36">
        <f t="shared" si="3"/>
        <v>0.32692307692307693</v>
      </c>
      <c r="O36">
        <v>71</v>
      </c>
      <c r="P36">
        <f t="shared" si="4"/>
        <v>0.68269230769230771</v>
      </c>
      <c r="Q36" s="16">
        <f t="shared" ca="1" si="7"/>
        <v>0.56897401893082133</v>
      </c>
      <c r="R36">
        <f t="shared" ca="1" si="5"/>
        <v>1.0468586343154367</v>
      </c>
      <c r="S36">
        <f t="shared" ca="1" si="6"/>
        <v>0.86320478816159052</v>
      </c>
    </row>
    <row r="37" spans="11:19" x14ac:dyDescent="0.25">
      <c r="K37" s="15">
        <v>46053</v>
      </c>
      <c r="L37">
        <f t="shared" ca="1" si="2"/>
        <v>0.5194539491329514</v>
      </c>
      <c r="M37">
        <v>35</v>
      </c>
      <c r="N37">
        <f t="shared" si="3"/>
        <v>0.33653846153846156</v>
      </c>
      <c r="O37">
        <v>70</v>
      </c>
      <c r="P37">
        <f t="shared" si="4"/>
        <v>0.67307692307692313</v>
      </c>
      <c r="Q37" s="16">
        <f t="shared" ca="1" si="7"/>
        <v>0.5194539491329514</v>
      </c>
      <c r="R37">
        <f t="shared" ca="1" si="5"/>
        <v>0.99060779528679754</v>
      </c>
      <c r="S37">
        <f t="shared" ca="1" si="6"/>
        <v>0.82233856451756682</v>
      </c>
    </row>
    <row r="38" spans="11:19" x14ac:dyDescent="0.25">
      <c r="K38" s="15">
        <v>46060</v>
      </c>
      <c r="L38">
        <f t="shared" ca="1" si="2"/>
        <v>0.77974017691639708</v>
      </c>
      <c r="M38">
        <v>36</v>
      </c>
      <c r="N38">
        <f t="shared" si="3"/>
        <v>0.34615384615384615</v>
      </c>
      <c r="O38">
        <v>69</v>
      </c>
      <c r="P38">
        <f t="shared" si="4"/>
        <v>0.66346153846153844</v>
      </c>
      <c r="Q38" s="16">
        <f t="shared" ca="1" si="7"/>
        <v>0.77974017691639708</v>
      </c>
      <c r="R38">
        <f t="shared" ca="1" si="5"/>
        <v>1.244163253839474</v>
      </c>
      <c r="S38">
        <f t="shared" ca="1" si="6"/>
        <v>1.0912786384548587</v>
      </c>
    </row>
    <row r="39" spans="11:19" x14ac:dyDescent="0.25">
      <c r="K39" s="15">
        <v>46067</v>
      </c>
      <c r="L39">
        <f t="shared" ca="1" si="2"/>
        <v>0.94926793551569388</v>
      </c>
      <c r="M39">
        <v>37</v>
      </c>
      <c r="N39">
        <f t="shared" si="3"/>
        <v>0.35576923076923078</v>
      </c>
      <c r="O39">
        <v>68</v>
      </c>
      <c r="P39">
        <f t="shared" si="4"/>
        <v>0.65384615384615385</v>
      </c>
      <c r="Q39" s="16">
        <f t="shared" ca="1" si="7"/>
        <v>0.94926793551569388</v>
      </c>
      <c r="R39">
        <f t="shared" ca="1" si="5"/>
        <v>1.4069602432080015</v>
      </c>
      <c r="S39">
        <f t="shared" ca="1" si="6"/>
        <v>1.2694602432080015</v>
      </c>
    </row>
    <row r="40" spans="11:19" x14ac:dyDescent="0.25">
      <c r="K40" s="15">
        <v>46074</v>
      </c>
      <c r="L40">
        <f t="shared" ca="1" si="2"/>
        <v>7.3911967186499727E-2</v>
      </c>
      <c r="M40">
        <v>38</v>
      </c>
      <c r="N40">
        <f t="shared" si="3"/>
        <v>0.36538461538461536</v>
      </c>
      <c r="O40">
        <v>67</v>
      </c>
      <c r="P40">
        <f t="shared" si="4"/>
        <v>0.64423076923076927</v>
      </c>
      <c r="Q40" s="16">
        <f t="shared" ca="1" si="7"/>
        <v>7.3911967186499727E-2</v>
      </c>
      <c r="R40">
        <f t="shared" ca="1" si="5"/>
        <v>0.52487350564803825</v>
      </c>
      <c r="S40">
        <f t="shared" ca="1" si="6"/>
        <v>0.40275812103265357</v>
      </c>
    </row>
    <row r="41" spans="11:19" x14ac:dyDescent="0.25">
      <c r="K41" s="15">
        <v>46081</v>
      </c>
      <c r="L41">
        <f t="shared" ca="1" si="2"/>
        <v>0.23153203614042051</v>
      </c>
      <c r="M41">
        <v>39</v>
      </c>
      <c r="N41">
        <f t="shared" si="3"/>
        <v>0.375</v>
      </c>
      <c r="O41">
        <v>66</v>
      </c>
      <c r="P41">
        <f t="shared" si="4"/>
        <v>0.63461538461538458</v>
      </c>
      <c r="Q41" s="16">
        <f t="shared" ca="1" si="7"/>
        <v>0.23153203614042051</v>
      </c>
      <c r="R41">
        <f t="shared" ca="1" si="5"/>
        <v>0.67576280537118971</v>
      </c>
      <c r="S41">
        <f t="shared" ca="1" si="6"/>
        <v>0.56903203614042053</v>
      </c>
    </row>
    <row r="42" spans="11:19" x14ac:dyDescent="0.25">
      <c r="K42" s="15">
        <v>46088</v>
      </c>
      <c r="L42">
        <f t="shared" ca="1" si="2"/>
        <v>0.40278733653783994</v>
      </c>
      <c r="M42">
        <v>40</v>
      </c>
      <c r="N42">
        <f t="shared" si="3"/>
        <v>0.38461538461538464</v>
      </c>
      <c r="O42">
        <v>65</v>
      </c>
      <c r="P42">
        <f t="shared" si="4"/>
        <v>0.625</v>
      </c>
      <c r="Q42" s="16">
        <f t="shared" ca="1" si="7"/>
        <v>0.40278733653783994</v>
      </c>
      <c r="R42">
        <f t="shared" ca="1" si="5"/>
        <v>0.84028733653783994</v>
      </c>
      <c r="S42">
        <f t="shared" ca="1" si="6"/>
        <v>0.74894118269168608</v>
      </c>
    </row>
    <row r="43" spans="11:19" x14ac:dyDescent="0.25">
      <c r="K43" s="15">
        <v>46095</v>
      </c>
      <c r="L43">
        <f t="shared" ca="1" si="2"/>
        <v>0.76513569734166598</v>
      </c>
      <c r="M43">
        <v>41</v>
      </c>
      <c r="N43">
        <f t="shared" si="3"/>
        <v>0.39423076923076922</v>
      </c>
      <c r="O43">
        <v>64</v>
      </c>
      <c r="P43">
        <f t="shared" si="4"/>
        <v>0.61538461538461542</v>
      </c>
      <c r="Q43" s="16">
        <f t="shared" ca="1" si="7"/>
        <v>0.76513569734166598</v>
      </c>
      <c r="R43">
        <f t="shared" ca="1" si="5"/>
        <v>1.1959049281108967</v>
      </c>
      <c r="S43">
        <f t="shared" ca="1" si="6"/>
        <v>1.1199433896493582</v>
      </c>
    </row>
    <row r="44" spans="11:19" x14ac:dyDescent="0.25">
      <c r="K44" s="15">
        <v>46102</v>
      </c>
      <c r="L44">
        <f t="shared" ca="1" si="2"/>
        <v>0.4223287831119602</v>
      </c>
      <c r="M44">
        <v>42</v>
      </c>
      <c r="N44">
        <f t="shared" si="3"/>
        <v>0.40384615384615385</v>
      </c>
      <c r="O44">
        <v>63</v>
      </c>
      <c r="P44">
        <f t="shared" si="4"/>
        <v>0.60576923076923073</v>
      </c>
      <c r="Q44" s="16">
        <f t="shared" ca="1" si="7"/>
        <v>0.4223287831119602</v>
      </c>
      <c r="R44">
        <f t="shared" ca="1" si="5"/>
        <v>0.84636724465042168</v>
      </c>
      <c r="S44">
        <f t="shared" ca="1" si="6"/>
        <v>0.78579032157349871</v>
      </c>
    </row>
    <row r="45" spans="11:19" x14ac:dyDescent="0.25">
      <c r="K45" s="15">
        <v>46109</v>
      </c>
      <c r="L45">
        <f t="shared" ca="1" si="2"/>
        <v>0.27082432794585631</v>
      </c>
      <c r="M45">
        <v>43</v>
      </c>
      <c r="N45">
        <f t="shared" si="3"/>
        <v>0.41346153846153844</v>
      </c>
      <c r="O45">
        <v>62</v>
      </c>
      <c r="P45">
        <f t="shared" si="4"/>
        <v>0.59615384615384615</v>
      </c>
      <c r="Q45" s="16">
        <f t="shared" ca="1" si="7"/>
        <v>0.27082432794585631</v>
      </c>
      <c r="R45">
        <f t="shared" ca="1" si="5"/>
        <v>0.68813202025354858</v>
      </c>
      <c r="S45">
        <f t="shared" ca="1" si="6"/>
        <v>0.64293971256124094</v>
      </c>
    </row>
    <row r="46" spans="11:19" x14ac:dyDescent="0.25">
      <c r="K46" s="15">
        <v>46116</v>
      </c>
      <c r="L46">
        <f t="shared" ca="1" si="2"/>
        <v>0.59908797260232849</v>
      </c>
      <c r="M46">
        <v>44</v>
      </c>
      <c r="N46">
        <f t="shared" si="3"/>
        <v>0.42307692307692307</v>
      </c>
      <c r="O46">
        <v>61</v>
      </c>
      <c r="P46">
        <f t="shared" si="4"/>
        <v>0.58653846153846156</v>
      </c>
      <c r="Q46" s="16">
        <f t="shared" ca="1" si="7"/>
        <v>0.59908797260232849</v>
      </c>
      <c r="R46">
        <f t="shared" ca="1" si="5"/>
        <v>1.0096648956792516</v>
      </c>
      <c r="S46">
        <f t="shared" ca="1" si="6"/>
        <v>0.97985720337155924</v>
      </c>
    </row>
    <row r="47" spans="11:19" x14ac:dyDescent="0.25">
      <c r="K47" s="15">
        <v>46123</v>
      </c>
      <c r="L47">
        <f t="shared" ca="1" si="2"/>
        <v>0.59622493499754459</v>
      </c>
      <c r="M47">
        <v>45</v>
      </c>
      <c r="N47">
        <f t="shared" si="3"/>
        <v>0.43269230769230771</v>
      </c>
      <c r="O47">
        <v>60</v>
      </c>
      <c r="P47">
        <f t="shared" si="4"/>
        <v>0.57692307692307687</v>
      </c>
      <c r="Q47" s="16">
        <f t="shared" ca="1" si="7"/>
        <v>0.59622493499754459</v>
      </c>
      <c r="R47">
        <f t="shared" ca="1" si="5"/>
        <v>1.0000710888436983</v>
      </c>
      <c r="S47">
        <f t="shared" ca="1" si="6"/>
        <v>0.98564801192062146</v>
      </c>
    </row>
    <row r="48" spans="11:19" x14ac:dyDescent="0.25">
      <c r="K48" s="15">
        <v>46130</v>
      </c>
      <c r="L48">
        <f t="shared" ca="1" si="2"/>
        <v>0.9305570894164662</v>
      </c>
      <c r="M48">
        <v>46</v>
      </c>
      <c r="N48">
        <f t="shared" si="3"/>
        <v>0.44230769230769229</v>
      </c>
      <c r="O48">
        <v>59</v>
      </c>
      <c r="P48">
        <f t="shared" si="4"/>
        <v>0.56730769230769229</v>
      </c>
      <c r="Q48" s="16">
        <f t="shared" ca="1" si="7"/>
        <v>0.9305570894164662</v>
      </c>
      <c r="R48">
        <f t="shared" ca="1" si="5"/>
        <v>1.3276724740318508</v>
      </c>
      <c r="S48">
        <f t="shared" ca="1" si="6"/>
        <v>1.3286340124933893</v>
      </c>
    </row>
    <row r="49" spans="11:19" x14ac:dyDescent="0.25">
      <c r="K49" s="15">
        <v>46137</v>
      </c>
      <c r="L49">
        <f t="shared" ca="1" si="2"/>
        <v>0.43212842219749836</v>
      </c>
      <c r="M49">
        <v>47</v>
      </c>
      <c r="N49">
        <f t="shared" si="3"/>
        <v>0.45192307692307693</v>
      </c>
      <c r="O49">
        <v>58</v>
      </c>
      <c r="P49">
        <f t="shared" si="4"/>
        <v>0.55769230769230771</v>
      </c>
      <c r="Q49" s="16">
        <f t="shared" ca="1" si="7"/>
        <v>0.43212842219749836</v>
      </c>
      <c r="R49">
        <f t="shared" ca="1" si="5"/>
        <v>0.82251303758211369</v>
      </c>
      <c r="S49">
        <f t="shared" ca="1" si="6"/>
        <v>0.83885919142826759</v>
      </c>
    </row>
    <row r="50" spans="11:19" x14ac:dyDescent="0.25">
      <c r="K50" s="15">
        <v>46144</v>
      </c>
      <c r="L50">
        <f t="shared" ca="1" si="2"/>
        <v>0.61459660232022362</v>
      </c>
      <c r="M50">
        <v>48</v>
      </c>
      <c r="N50">
        <f t="shared" si="3"/>
        <v>0.46153846153846156</v>
      </c>
      <c r="O50">
        <v>57</v>
      </c>
      <c r="P50">
        <f t="shared" si="4"/>
        <v>0.54807692307692313</v>
      </c>
      <c r="Q50" s="16">
        <f t="shared" ca="1" si="7"/>
        <v>0.61459660232022362</v>
      </c>
      <c r="R50">
        <f t="shared" ca="1" si="5"/>
        <v>0.99825044847406974</v>
      </c>
      <c r="S50">
        <f t="shared" ca="1" si="6"/>
        <v>1.0299812177048391</v>
      </c>
    </row>
    <row r="51" spans="11:19" x14ac:dyDescent="0.25">
      <c r="K51" s="15">
        <v>46151</v>
      </c>
      <c r="L51">
        <f t="shared" ca="1" si="2"/>
        <v>2.0589170886906039E-2</v>
      </c>
      <c r="M51">
        <v>49</v>
      </c>
      <c r="N51">
        <f t="shared" si="3"/>
        <v>0.47115384615384615</v>
      </c>
      <c r="O51">
        <v>56</v>
      </c>
      <c r="P51">
        <f t="shared" si="4"/>
        <v>0.53846153846153844</v>
      </c>
      <c r="Q51" s="16">
        <f t="shared" ca="1" si="7"/>
        <v>2.0589170886906039E-2</v>
      </c>
      <c r="R51">
        <f t="shared" ca="1" si="5"/>
        <v>0.3975122478099829</v>
      </c>
      <c r="S51">
        <f t="shared" ca="1" si="6"/>
        <v>0.44462763242536757</v>
      </c>
    </row>
    <row r="52" spans="11:19" x14ac:dyDescent="0.25">
      <c r="K52" s="15">
        <v>46158</v>
      </c>
      <c r="L52">
        <f t="shared" ca="1" si="2"/>
        <v>8.8962663632967676E-2</v>
      </c>
      <c r="M52">
        <v>50</v>
      </c>
      <c r="N52">
        <f t="shared" si="3"/>
        <v>0.48076923076923078</v>
      </c>
      <c r="O52">
        <v>55</v>
      </c>
      <c r="P52">
        <f t="shared" si="4"/>
        <v>0.52884615384615385</v>
      </c>
      <c r="Q52" s="16">
        <f t="shared" ca="1" si="7"/>
        <v>8.8962663632967676E-2</v>
      </c>
      <c r="R52">
        <f t="shared" ca="1" si="5"/>
        <v>0.45915497132527533</v>
      </c>
      <c r="S52">
        <f t="shared" ca="1" si="6"/>
        <v>0.52165497132527539</v>
      </c>
    </row>
    <row r="53" spans="11:19" x14ac:dyDescent="0.25">
      <c r="K53" s="15">
        <v>46165</v>
      </c>
      <c r="L53">
        <f t="shared" ca="1" si="2"/>
        <v>0.94953847446800621</v>
      </c>
      <c r="M53">
        <v>51</v>
      </c>
      <c r="N53">
        <f t="shared" si="3"/>
        <v>0.49038461538461536</v>
      </c>
      <c r="O53">
        <v>54</v>
      </c>
      <c r="P53">
        <f t="shared" si="4"/>
        <v>0.51923076923076927</v>
      </c>
      <c r="Q53" s="16">
        <f t="shared" ca="1" si="7"/>
        <v>0.94953847446800621</v>
      </c>
      <c r="R53">
        <f t="shared" ca="1" si="5"/>
        <v>1.3130000129295447</v>
      </c>
      <c r="S53">
        <f t="shared" ca="1" si="6"/>
        <v>1.39088462831416</v>
      </c>
    </row>
    <row r="54" spans="11:19" x14ac:dyDescent="0.25">
      <c r="K54" s="15">
        <v>46172</v>
      </c>
      <c r="L54">
        <f t="shared" ca="1" si="2"/>
        <v>0.23974765339029946</v>
      </c>
      <c r="M54">
        <v>52</v>
      </c>
      <c r="N54">
        <f t="shared" si="3"/>
        <v>0.5</v>
      </c>
      <c r="O54">
        <v>53</v>
      </c>
      <c r="P54">
        <f t="shared" si="4"/>
        <v>0.50961538461538458</v>
      </c>
      <c r="Q54" s="16">
        <f t="shared" ca="1" si="7"/>
        <v>0.23974765339029946</v>
      </c>
      <c r="R54">
        <f t="shared" ca="1" si="5"/>
        <v>0.59647842262106865</v>
      </c>
      <c r="S54">
        <f t="shared" ca="1" si="6"/>
        <v>0.68974765339029953</v>
      </c>
    </row>
    <row r="55" spans="11:19" x14ac:dyDescent="0.25">
      <c r="K55" s="15">
        <v>46179</v>
      </c>
      <c r="L55">
        <f t="shared" ca="1" si="2"/>
        <v>0.35494993086345206</v>
      </c>
      <c r="M55">
        <v>53</v>
      </c>
      <c r="N55">
        <f t="shared" si="3"/>
        <v>0.50961538461538458</v>
      </c>
      <c r="O55">
        <v>52</v>
      </c>
      <c r="P55">
        <f t="shared" si="4"/>
        <v>0.5</v>
      </c>
      <c r="Q55" s="16">
        <f t="shared" ca="1" si="7"/>
        <v>0.35494993086345206</v>
      </c>
      <c r="R55">
        <f t="shared" ca="1" si="5"/>
        <v>0.70494993086345203</v>
      </c>
      <c r="S55">
        <f t="shared" ca="1" si="6"/>
        <v>0.81360377701729814</v>
      </c>
    </row>
    <row r="56" spans="11:19" x14ac:dyDescent="0.25">
      <c r="K56" s="15">
        <v>46186</v>
      </c>
      <c r="L56">
        <f t="shared" ca="1" si="2"/>
        <v>0.83172334802067838</v>
      </c>
      <c r="M56">
        <v>54</v>
      </c>
      <c r="N56">
        <f t="shared" si="3"/>
        <v>0.51923076923076927</v>
      </c>
      <c r="O56">
        <v>51</v>
      </c>
      <c r="P56">
        <f t="shared" si="4"/>
        <v>0.49038461538461536</v>
      </c>
      <c r="Q56" s="16">
        <f t="shared" ca="1" si="7"/>
        <v>0.83172334802067838</v>
      </c>
      <c r="R56">
        <f t="shared" ca="1" si="5"/>
        <v>1.1749925787899091</v>
      </c>
      <c r="S56">
        <f t="shared" ca="1" si="6"/>
        <v>1.2990310403283707</v>
      </c>
    </row>
    <row r="57" spans="11:19" x14ac:dyDescent="0.25">
      <c r="K57" s="15">
        <v>46193</v>
      </c>
      <c r="L57">
        <f t="shared" ca="1" si="2"/>
        <v>4.2017172182774454E-3</v>
      </c>
      <c r="M57">
        <v>55</v>
      </c>
      <c r="N57">
        <f t="shared" si="3"/>
        <v>0.52884615384615385</v>
      </c>
      <c r="O57">
        <v>50</v>
      </c>
      <c r="P57">
        <f t="shared" si="4"/>
        <v>0.48076923076923078</v>
      </c>
      <c r="Q57" s="16">
        <f t="shared" ca="1" si="7"/>
        <v>4.2017172182774454E-3</v>
      </c>
      <c r="R57">
        <f t="shared" ca="1" si="5"/>
        <v>0.34074017875673895</v>
      </c>
      <c r="S57">
        <f t="shared" ca="1" si="6"/>
        <v>0.48016325567981594</v>
      </c>
    </row>
    <row r="58" spans="11:19" x14ac:dyDescent="0.25">
      <c r="K58" s="15">
        <v>46200</v>
      </c>
      <c r="L58">
        <f t="shared" ca="1" si="2"/>
        <v>0.71733587376897356</v>
      </c>
      <c r="M58">
        <v>56</v>
      </c>
      <c r="N58">
        <f t="shared" si="3"/>
        <v>0.53846153846153844</v>
      </c>
      <c r="O58">
        <v>49</v>
      </c>
      <c r="P58">
        <f t="shared" si="4"/>
        <v>0.47115384615384615</v>
      </c>
      <c r="Q58" s="16">
        <f t="shared" ca="1" si="7"/>
        <v>0.71733587376897356</v>
      </c>
      <c r="R58">
        <f t="shared" ca="1" si="5"/>
        <v>1.0471435660766659</v>
      </c>
      <c r="S58">
        <f t="shared" ca="1" si="6"/>
        <v>1.2019512583843581</v>
      </c>
    </row>
    <row r="59" spans="11:19" x14ac:dyDescent="0.25">
      <c r="K59" s="15">
        <v>46207</v>
      </c>
      <c r="L59">
        <f t="shared" ca="1" si="2"/>
        <v>0.71294116756937354</v>
      </c>
      <c r="M59">
        <v>57</v>
      </c>
      <c r="N59">
        <f t="shared" si="3"/>
        <v>0.54807692307692313</v>
      </c>
      <c r="O59">
        <v>48</v>
      </c>
      <c r="P59">
        <f t="shared" si="4"/>
        <v>0.46153846153846156</v>
      </c>
      <c r="Q59" s="16">
        <f t="shared" ca="1" si="7"/>
        <v>0.71294116756937354</v>
      </c>
      <c r="R59">
        <f t="shared" ca="1" si="5"/>
        <v>1.0360180906462966</v>
      </c>
      <c r="S59">
        <f t="shared" ca="1" si="6"/>
        <v>1.2062103983386043</v>
      </c>
    </row>
    <row r="60" spans="11:19" x14ac:dyDescent="0.25">
      <c r="K60" s="15">
        <v>46214</v>
      </c>
      <c r="L60">
        <f t="shared" ca="1" si="2"/>
        <v>0.8522570802997641</v>
      </c>
      <c r="M60">
        <v>58</v>
      </c>
      <c r="N60">
        <f t="shared" si="3"/>
        <v>0.55769230769230771</v>
      </c>
      <c r="O60">
        <v>47</v>
      </c>
      <c r="P60">
        <f t="shared" si="4"/>
        <v>0.45192307692307693</v>
      </c>
      <c r="Q60" s="16">
        <f t="shared" ca="1" si="7"/>
        <v>0.8522570802997641</v>
      </c>
      <c r="R60">
        <f t="shared" ca="1" si="5"/>
        <v>1.1686032341459178</v>
      </c>
      <c r="S60">
        <f t="shared" ca="1" si="6"/>
        <v>1.3541801572228409</v>
      </c>
    </row>
    <row r="61" spans="11:19" x14ac:dyDescent="0.25">
      <c r="K61" s="15">
        <v>46221</v>
      </c>
      <c r="L61">
        <f t="shared" ca="1" si="2"/>
        <v>9.1656701322595291E-2</v>
      </c>
      <c r="M61">
        <v>59</v>
      </c>
      <c r="N61">
        <f t="shared" si="3"/>
        <v>0.56730769230769229</v>
      </c>
      <c r="O61">
        <v>46</v>
      </c>
      <c r="P61">
        <f t="shared" si="4"/>
        <v>0.44230769230769229</v>
      </c>
      <c r="Q61" s="16">
        <f t="shared" ca="1" si="7"/>
        <v>9.1656701322595291E-2</v>
      </c>
      <c r="R61">
        <f t="shared" ca="1" si="5"/>
        <v>0.40127208593797986</v>
      </c>
      <c r="S61">
        <f t="shared" ca="1" si="6"/>
        <v>0.60223362439951833</v>
      </c>
    </row>
    <row r="62" spans="11:19" x14ac:dyDescent="0.25">
      <c r="K62" s="15">
        <v>46228</v>
      </c>
      <c r="L62">
        <f t="shared" ca="1" si="2"/>
        <v>0.31530525039820945</v>
      </c>
      <c r="M62">
        <v>60</v>
      </c>
      <c r="N62">
        <f t="shared" si="3"/>
        <v>0.57692307692307687</v>
      </c>
      <c r="O62">
        <v>45</v>
      </c>
      <c r="P62">
        <f t="shared" si="4"/>
        <v>0.43269230769230771</v>
      </c>
      <c r="Q62" s="16">
        <f t="shared" ca="1" si="7"/>
        <v>0.31530525039820945</v>
      </c>
      <c r="R62">
        <f t="shared" ca="1" si="5"/>
        <v>0.61818986578282487</v>
      </c>
      <c r="S62">
        <f t="shared" ca="1" si="6"/>
        <v>0.83453601962897861</v>
      </c>
    </row>
    <row r="63" spans="11:19" x14ac:dyDescent="0.25">
      <c r="K63" s="15">
        <v>46235</v>
      </c>
      <c r="L63">
        <f t="shared" ca="1" si="2"/>
        <v>0.31272087457533382</v>
      </c>
      <c r="M63">
        <v>61</v>
      </c>
      <c r="N63">
        <f t="shared" si="3"/>
        <v>0.58653846153846156</v>
      </c>
      <c r="O63">
        <v>44</v>
      </c>
      <c r="P63">
        <f t="shared" si="4"/>
        <v>0.42307692307692307</v>
      </c>
      <c r="Q63" s="16">
        <f t="shared" ca="1" si="7"/>
        <v>0.31272087457533382</v>
      </c>
      <c r="R63">
        <f t="shared" ca="1" si="5"/>
        <v>0.60887472072918003</v>
      </c>
      <c r="S63">
        <f t="shared" ca="1" si="6"/>
        <v>0.84060548995994921</v>
      </c>
    </row>
    <row r="64" spans="11:19" x14ac:dyDescent="0.25">
      <c r="K64" s="15">
        <v>46242</v>
      </c>
      <c r="L64">
        <f t="shared" ca="1" si="2"/>
        <v>0.68942978215560768</v>
      </c>
      <c r="M64">
        <v>62</v>
      </c>
      <c r="N64">
        <f t="shared" si="3"/>
        <v>0.59615384615384615</v>
      </c>
      <c r="O64">
        <v>43</v>
      </c>
      <c r="P64">
        <f t="shared" si="4"/>
        <v>0.41346153846153844</v>
      </c>
      <c r="Q64" s="16">
        <f t="shared" ca="1" si="7"/>
        <v>0.68942978215560768</v>
      </c>
      <c r="R64">
        <f t="shared" ca="1" si="5"/>
        <v>0.97885285907868458</v>
      </c>
      <c r="S64">
        <f t="shared" ca="1" si="6"/>
        <v>1.2259682436940693</v>
      </c>
    </row>
    <row r="65" spans="11:19" x14ac:dyDescent="0.25">
      <c r="K65" s="15">
        <v>46249</v>
      </c>
      <c r="L65">
        <f t="shared" ca="1" si="2"/>
        <v>0.53185736403880679</v>
      </c>
      <c r="M65">
        <v>63</v>
      </c>
      <c r="N65">
        <f t="shared" si="3"/>
        <v>0.60576923076923073</v>
      </c>
      <c r="O65">
        <v>42</v>
      </c>
      <c r="P65">
        <f t="shared" si="4"/>
        <v>0.40384615384615385</v>
      </c>
      <c r="Q65" s="16">
        <f t="shared" ca="1" si="7"/>
        <v>0.53185736403880679</v>
      </c>
      <c r="R65">
        <f t="shared" ca="1" si="5"/>
        <v>0.81454967173111448</v>
      </c>
      <c r="S65">
        <f t="shared" ca="1" si="6"/>
        <v>1.0770496717311144</v>
      </c>
    </row>
    <row r="66" spans="11:19" x14ac:dyDescent="0.25">
      <c r="K66" s="15">
        <v>46256</v>
      </c>
      <c r="L66">
        <f t="shared" ca="1" si="2"/>
        <v>0.89476868242972452</v>
      </c>
      <c r="M66">
        <v>64</v>
      </c>
      <c r="N66">
        <f t="shared" si="3"/>
        <v>0.61538461538461542</v>
      </c>
      <c r="O66">
        <v>41</v>
      </c>
      <c r="P66">
        <f t="shared" si="4"/>
        <v>0.39423076923076922</v>
      </c>
      <c r="Q66" s="16">
        <f t="shared" ca="1" si="7"/>
        <v>0.89476868242972452</v>
      </c>
      <c r="R66">
        <f t="shared" ca="1" si="5"/>
        <v>1.1707302208912629</v>
      </c>
      <c r="S66">
        <f t="shared" ca="1" si="6"/>
        <v>1.4486148362758784</v>
      </c>
    </row>
    <row r="67" spans="11:19" x14ac:dyDescent="0.25">
      <c r="K67" s="15">
        <v>46263</v>
      </c>
      <c r="L67">
        <f t="shared" ca="1" si="2"/>
        <v>0.29331272672446951</v>
      </c>
      <c r="M67">
        <v>65</v>
      </c>
      <c r="N67">
        <f t="shared" si="3"/>
        <v>0.625</v>
      </c>
      <c r="O67">
        <v>40</v>
      </c>
      <c r="P67">
        <f t="shared" si="4"/>
        <v>0.38461538461538464</v>
      </c>
      <c r="Q67" s="16">
        <f t="shared" ref="Q67" ca="1" si="8">L67</f>
        <v>0.29331272672446951</v>
      </c>
      <c r="R67">
        <f t="shared" ca="1" si="5"/>
        <v>0.56254349595523867</v>
      </c>
      <c r="S67">
        <f t="shared" ca="1" si="6"/>
        <v>0.85581272672446951</v>
      </c>
    </row>
    <row r="68" spans="11:19" x14ac:dyDescent="0.25">
      <c r="K68" s="15">
        <v>46270</v>
      </c>
      <c r="L68">
        <f t="shared" ref="L68:L106" ca="1" si="9">RAND()</f>
        <v>0.3417571287906922</v>
      </c>
      <c r="M68">
        <v>66</v>
      </c>
      <c r="N68">
        <f t="shared" ref="N68:N106" si="10">M68/COUNT($M$3:$M$106)</f>
        <v>0.63461538461538458</v>
      </c>
      <c r="O68">
        <v>39</v>
      </c>
      <c r="P68">
        <f t="shared" ref="P68:P106" si="11">O68/COUNT($O$3:$O$106)</f>
        <v>0.375</v>
      </c>
      <c r="Q68">
        <f t="shared" ref="Q68:Q106" ca="1" si="12">N68+L68</f>
        <v>0.97637251340607678</v>
      </c>
      <c r="R68">
        <f t="shared" ref="R68:R106" ca="1" si="13">L68+0.7*P68</f>
        <v>0.60425712879069216</v>
      </c>
      <c r="S68">
        <f t="shared" ref="S68:S106" ca="1" si="14">L68+0.9*N68</f>
        <v>0.91291097494453832</v>
      </c>
    </row>
    <row r="69" spans="11:19" x14ac:dyDescent="0.25">
      <c r="K69" s="15">
        <v>46277</v>
      </c>
      <c r="L69">
        <f t="shared" ca="1" si="9"/>
        <v>0.22434879676271258</v>
      </c>
      <c r="M69">
        <v>67</v>
      </c>
      <c r="N69">
        <f t="shared" si="10"/>
        <v>0.64423076923076927</v>
      </c>
      <c r="O69">
        <v>38</v>
      </c>
      <c r="P69">
        <f t="shared" si="11"/>
        <v>0.36538461538461536</v>
      </c>
      <c r="Q69">
        <f t="shared" ca="1" si="12"/>
        <v>0.86857956599348185</v>
      </c>
      <c r="R69">
        <f t="shared" ca="1" si="13"/>
        <v>0.48011802753194333</v>
      </c>
      <c r="S69">
        <f t="shared" ca="1" si="14"/>
        <v>0.80415648907040493</v>
      </c>
    </row>
    <row r="70" spans="11:19" x14ac:dyDescent="0.25">
      <c r="K70" s="15">
        <v>46284</v>
      </c>
      <c r="L70">
        <f t="shared" ca="1" si="9"/>
        <v>0.9280328943493219</v>
      </c>
      <c r="M70">
        <v>68</v>
      </c>
      <c r="N70">
        <f t="shared" si="10"/>
        <v>0.65384615384615385</v>
      </c>
      <c r="O70">
        <v>37</v>
      </c>
      <c r="P70">
        <f t="shared" si="11"/>
        <v>0.35576923076923078</v>
      </c>
      <c r="Q70">
        <f t="shared" ca="1" si="12"/>
        <v>1.5818790481954759</v>
      </c>
      <c r="R70">
        <f t="shared" ca="1" si="13"/>
        <v>1.1770713558877834</v>
      </c>
      <c r="S70">
        <f t="shared" ca="1" si="14"/>
        <v>1.5164944328108603</v>
      </c>
    </row>
    <row r="71" spans="11:19" x14ac:dyDescent="0.25">
      <c r="K71" s="15">
        <v>46291</v>
      </c>
      <c r="L71">
        <f t="shared" ca="1" si="9"/>
        <v>0.89422651180745083</v>
      </c>
      <c r="M71">
        <v>69</v>
      </c>
      <c r="N71">
        <f t="shared" si="10"/>
        <v>0.66346153846153844</v>
      </c>
      <c r="O71">
        <v>36</v>
      </c>
      <c r="P71">
        <f t="shared" si="11"/>
        <v>0.34615384615384615</v>
      </c>
      <c r="Q71">
        <f t="shared" ca="1" si="12"/>
        <v>1.5576880502689892</v>
      </c>
      <c r="R71">
        <f t="shared" ca="1" si="13"/>
        <v>1.1365342041151432</v>
      </c>
      <c r="S71">
        <f t="shared" ca="1" si="14"/>
        <v>1.4913418964228353</v>
      </c>
    </row>
    <row r="72" spans="11:19" x14ac:dyDescent="0.25">
      <c r="K72" s="15">
        <v>46298</v>
      </c>
      <c r="L72">
        <f t="shared" ca="1" si="9"/>
        <v>0.69012330219192408</v>
      </c>
      <c r="M72">
        <v>70</v>
      </c>
      <c r="N72">
        <f t="shared" si="10"/>
        <v>0.67307692307692313</v>
      </c>
      <c r="O72">
        <v>35</v>
      </c>
      <c r="P72">
        <f t="shared" si="11"/>
        <v>0.33653846153846156</v>
      </c>
      <c r="Q72">
        <f t="shared" ca="1" si="12"/>
        <v>1.3632002252688471</v>
      </c>
      <c r="R72">
        <f t="shared" ca="1" si="13"/>
        <v>0.9257002252688471</v>
      </c>
      <c r="S72">
        <f t="shared" ca="1" si="14"/>
        <v>1.295892532961155</v>
      </c>
    </row>
    <row r="73" spans="11:19" x14ac:dyDescent="0.25">
      <c r="K73" s="15">
        <v>46305</v>
      </c>
      <c r="L73">
        <f t="shared" ca="1" si="9"/>
        <v>0.75002819027225587</v>
      </c>
      <c r="M73">
        <v>71</v>
      </c>
      <c r="N73">
        <f t="shared" si="10"/>
        <v>0.68269230769230771</v>
      </c>
      <c r="O73">
        <v>34</v>
      </c>
      <c r="P73">
        <f t="shared" si="11"/>
        <v>0.32692307692307693</v>
      </c>
      <c r="Q73">
        <f t="shared" ca="1" si="12"/>
        <v>1.4327204979645636</v>
      </c>
      <c r="R73">
        <f t="shared" ca="1" si="13"/>
        <v>0.97887434411840968</v>
      </c>
      <c r="S73">
        <f t="shared" ca="1" si="14"/>
        <v>1.3644512671953328</v>
      </c>
    </row>
    <row r="74" spans="11:19" x14ac:dyDescent="0.25">
      <c r="K74" s="15">
        <v>46312</v>
      </c>
      <c r="L74">
        <f t="shared" ca="1" si="9"/>
        <v>0.36421365263611538</v>
      </c>
      <c r="M74">
        <v>72</v>
      </c>
      <c r="N74">
        <f t="shared" si="10"/>
        <v>0.69230769230769229</v>
      </c>
      <c r="O74">
        <v>33</v>
      </c>
      <c r="P74">
        <f t="shared" si="11"/>
        <v>0.31730769230769229</v>
      </c>
      <c r="Q74">
        <f t="shared" ca="1" si="12"/>
        <v>1.0565213449438078</v>
      </c>
      <c r="R74">
        <f t="shared" ca="1" si="13"/>
        <v>0.58632903725149998</v>
      </c>
      <c r="S74">
        <f t="shared" ca="1" si="14"/>
        <v>0.98729057571303847</v>
      </c>
    </row>
    <row r="75" spans="11:19" x14ac:dyDescent="0.25">
      <c r="K75" s="15">
        <v>46319</v>
      </c>
      <c r="L75">
        <f t="shared" ca="1" si="9"/>
        <v>7.6253130170257144E-2</v>
      </c>
      <c r="M75">
        <v>73</v>
      </c>
      <c r="N75">
        <f t="shared" si="10"/>
        <v>0.70192307692307687</v>
      </c>
      <c r="O75">
        <v>32</v>
      </c>
      <c r="P75">
        <f t="shared" si="11"/>
        <v>0.30769230769230771</v>
      </c>
      <c r="Q75">
        <f t="shared" ca="1" si="12"/>
        <v>0.77817620709333402</v>
      </c>
      <c r="R75">
        <f t="shared" ca="1" si="13"/>
        <v>0.29163774555487254</v>
      </c>
      <c r="S75">
        <f t="shared" ca="1" si="14"/>
        <v>0.70798389940102635</v>
      </c>
    </row>
    <row r="76" spans="11:19" x14ac:dyDescent="0.25">
      <c r="K76" s="15">
        <v>46326</v>
      </c>
      <c r="L76">
        <f t="shared" ca="1" si="9"/>
        <v>0.56274958645982209</v>
      </c>
      <c r="M76">
        <v>74</v>
      </c>
      <c r="N76">
        <f t="shared" si="10"/>
        <v>0.71153846153846156</v>
      </c>
      <c r="O76">
        <v>31</v>
      </c>
      <c r="P76">
        <f t="shared" si="11"/>
        <v>0.29807692307692307</v>
      </c>
      <c r="Q76">
        <f t="shared" ca="1" si="12"/>
        <v>1.2742880479982837</v>
      </c>
      <c r="R76">
        <f t="shared" ca="1" si="13"/>
        <v>0.77140343261366828</v>
      </c>
      <c r="S76">
        <f t="shared" ca="1" si="14"/>
        <v>1.2031342018444375</v>
      </c>
    </row>
    <row r="77" spans="11:19" x14ac:dyDescent="0.25">
      <c r="K77" s="15">
        <v>46333</v>
      </c>
      <c r="L77">
        <f t="shared" ca="1" si="9"/>
        <v>0.24764499827124797</v>
      </c>
      <c r="M77">
        <v>75</v>
      </c>
      <c r="N77">
        <f t="shared" si="10"/>
        <v>0.72115384615384615</v>
      </c>
      <c r="O77">
        <v>30</v>
      </c>
      <c r="P77">
        <f t="shared" si="11"/>
        <v>0.28846153846153844</v>
      </c>
      <c r="Q77">
        <f t="shared" ca="1" si="12"/>
        <v>0.96879884442509412</v>
      </c>
      <c r="R77">
        <f t="shared" ca="1" si="13"/>
        <v>0.44956807519432485</v>
      </c>
      <c r="S77">
        <f t="shared" ca="1" si="14"/>
        <v>0.89668345980970954</v>
      </c>
    </row>
    <row r="78" spans="11:19" x14ac:dyDescent="0.25">
      <c r="K78" s="15">
        <v>46340</v>
      </c>
      <c r="L78">
        <f t="shared" ca="1" si="9"/>
        <v>0.686149345866506</v>
      </c>
      <c r="M78">
        <v>76</v>
      </c>
      <c r="N78">
        <f t="shared" si="10"/>
        <v>0.73076923076923073</v>
      </c>
      <c r="O78">
        <v>29</v>
      </c>
      <c r="P78">
        <f t="shared" si="11"/>
        <v>0.27884615384615385</v>
      </c>
      <c r="Q78">
        <f t="shared" ca="1" si="12"/>
        <v>1.4169185766357368</v>
      </c>
      <c r="R78">
        <f t="shared" ca="1" si="13"/>
        <v>0.88134165355881366</v>
      </c>
      <c r="S78">
        <f t="shared" ca="1" si="14"/>
        <v>1.3438416535588136</v>
      </c>
    </row>
    <row r="79" spans="11:19" x14ac:dyDescent="0.25">
      <c r="K79" s="15">
        <v>46347</v>
      </c>
      <c r="L79">
        <f t="shared" ca="1" si="9"/>
        <v>0.70591831320941678</v>
      </c>
      <c r="M79">
        <v>77</v>
      </c>
      <c r="N79">
        <f t="shared" si="10"/>
        <v>0.74038461538461542</v>
      </c>
      <c r="O79">
        <v>28</v>
      </c>
      <c r="P79">
        <f t="shared" si="11"/>
        <v>0.26923076923076922</v>
      </c>
      <c r="Q79">
        <f t="shared" ca="1" si="12"/>
        <v>1.4463029285940321</v>
      </c>
      <c r="R79">
        <f t="shared" ca="1" si="13"/>
        <v>0.89437985167095524</v>
      </c>
      <c r="S79">
        <f t="shared" ca="1" si="14"/>
        <v>1.3722644670555706</v>
      </c>
    </row>
    <row r="80" spans="11:19" x14ac:dyDescent="0.25">
      <c r="K80" s="15">
        <v>46354</v>
      </c>
      <c r="L80">
        <f t="shared" ca="1" si="9"/>
        <v>0.85950565949253821</v>
      </c>
      <c r="M80">
        <v>78</v>
      </c>
      <c r="N80">
        <f t="shared" si="10"/>
        <v>0.75</v>
      </c>
      <c r="O80">
        <v>27</v>
      </c>
      <c r="P80">
        <f t="shared" si="11"/>
        <v>0.25961538461538464</v>
      </c>
      <c r="Q80">
        <f t="shared" ca="1" si="12"/>
        <v>1.6095056594925383</v>
      </c>
      <c r="R80">
        <f t="shared" ca="1" si="13"/>
        <v>1.0412364287233074</v>
      </c>
      <c r="S80">
        <f t="shared" ca="1" si="14"/>
        <v>1.5345056594925381</v>
      </c>
    </row>
    <row r="81" spans="11:19" x14ac:dyDescent="0.25">
      <c r="K81" s="15">
        <v>46361</v>
      </c>
      <c r="L81">
        <f t="shared" ca="1" si="9"/>
        <v>0.30548023682715542</v>
      </c>
      <c r="M81">
        <v>79</v>
      </c>
      <c r="N81">
        <f t="shared" si="10"/>
        <v>0.75961538461538458</v>
      </c>
      <c r="O81">
        <v>26</v>
      </c>
      <c r="P81">
        <f t="shared" si="11"/>
        <v>0.25</v>
      </c>
      <c r="Q81">
        <f t="shared" ca="1" si="12"/>
        <v>1.06509562144254</v>
      </c>
      <c r="R81">
        <f t="shared" ca="1" si="13"/>
        <v>0.4804802368271554</v>
      </c>
      <c r="S81">
        <f t="shared" ca="1" si="14"/>
        <v>0.98913408298100158</v>
      </c>
    </row>
    <row r="82" spans="11:19" x14ac:dyDescent="0.25">
      <c r="K82" s="15">
        <v>46368</v>
      </c>
      <c r="L82">
        <f t="shared" ca="1" si="9"/>
        <v>0.25384393637355473</v>
      </c>
      <c r="M82">
        <v>80</v>
      </c>
      <c r="N82">
        <f t="shared" si="10"/>
        <v>0.76923076923076927</v>
      </c>
      <c r="O82">
        <v>25</v>
      </c>
      <c r="P82">
        <f t="shared" si="11"/>
        <v>0.24038461538461539</v>
      </c>
      <c r="Q82">
        <f t="shared" ca="1" si="12"/>
        <v>1.0230747056043241</v>
      </c>
      <c r="R82">
        <f t="shared" ca="1" si="13"/>
        <v>0.42211316714278546</v>
      </c>
      <c r="S82">
        <f t="shared" ca="1" si="14"/>
        <v>0.94615162868124714</v>
      </c>
    </row>
    <row r="83" spans="11:19" x14ac:dyDescent="0.25">
      <c r="K83" s="15">
        <v>46375</v>
      </c>
      <c r="L83">
        <f t="shared" ca="1" si="9"/>
        <v>0.4154973266530495</v>
      </c>
      <c r="M83">
        <v>81</v>
      </c>
      <c r="N83">
        <f t="shared" si="10"/>
        <v>0.77884615384615385</v>
      </c>
      <c r="O83">
        <v>24</v>
      </c>
      <c r="P83">
        <f t="shared" si="11"/>
        <v>0.23076923076923078</v>
      </c>
      <c r="Q83">
        <f t="shared" ca="1" si="12"/>
        <v>1.1943434804992035</v>
      </c>
      <c r="R83">
        <f t="shared" ca="1" si="13"/>
        <v>0.57703578819151102</v>
      </c>
      <c r="S83">
        <f t="shared" ca="1" si="14"/>
        <v>1.1164588651145881</v>
      </c>
    </row>
    <row r="84" spans="11:19" x14ac:dyDescent="0.25">
      <c r="K84" s="15">
        <v>46382</v>
      </c>
      <c r="L84">
        <f t="shared" ca="1" si="9"/>
        <v>0.68958801585408702</v>
      </c>
      <c r="M84">
        <v>82</v>
      </c>
      <c r="N84">
        <f t="shared" si="10"/>
        <v>0.78846153846153844</v>
      </c>
      <c r="O84">
        <v>23</v>
      </c>
      <c r="P84">
        <f t="shared" si="11"/>
        <v>0.22115384615384615</v>
      </c>
      <c r="Q84">
        <f t="shared" ca="1" si="12"/>
        <v>1.4780495543156253</v>
      </c>
      <c r="R84">
        <f t="shared" ca="1" si="13"/>
        <v>0.84439570816177933</v>
      </c>
      <c r="S84">
        <f t="shared" ca="1" si="14"/>
        <v>1.3992034004694718</v>
      </c>
    </row>
    <row r="85" spans="11:19" x14ac:dyDescent="0.25">
      <c r="K85" s="15">
        <v>46389</v>
      </c>
      <c r="L85">
        <f t="shared" ca="1" si="9"/>
        <v>0.9233348413211272</v>
      </c>
      <c r="M85">
        <v>83</v>
      </c>
      <c r="N85">
        <f t="shared" si="10"/>
        <v>0.79807692307692313</v>
      </c>
      <c r="O85">
        <v>22</v>
      </c>
      <c r="P85">
        <f t="shared" si="11"/>
        <v>0.21153846153846154</v>
      </c>
      <c r="Q85">
        <f t="shared" ca="1" si="12"/>
        <v>1.7214117643980504</v>
      </c>
      <c r="R85">
        <f t="shared" ca="1" si="13"/>
        <v>1.0714117643980503</v>
      </c>
      <c r="S85">
        <f t="shared" ca="1" si="14"/>
        <v>1.6416040720903582</v>
      </c>
    </row>
    <row r="86" spans="11:19" x14ac:dyDescent="0.25">
      <c r="K86" s="15">
        <v>46396</v>
      </c>
      <c r="L86">
        <f t="shared" ca="1" si="9"/>
        <v>0.97038839086163675</v>
      </c>
      <c r="M86">
        <v>84</v>
      </c>
      <c r="N86">
        <f t="shared" si="10"/>
        <v>0.80769230769230771</v>
      </c>
      <c r="O86">
        <v>21</v>
      </c>
      <c r="P86">
        <f t="shared" si="11"/>
        <v>0.20192307692307693</v>
      </c>
      <c r="Q86">
        <f t="shared" ca="1" si="12"/>
        <v>1.7780806985539446</v>
      </c>
      <c r="R86">
        <f t="shared" ca="1" si="13"/>
        <v>1.1117345447077907</v>
      </c>
      <c r="S86">
        <f t="shared" ca="1" si="14"/>
        <v>1.6973114677847136</v>
      </c>
    </row>
    <row r="87" spans="11:19" x14ac:dyDescent="0.25">
      <c r="K87" s="15">
        <v>46403</v>
      </c>
      <c r="L87">
        <f t="shared" ca="1" si="9"/>
        <v>0.22838102181952646</v>
      </c>
      <c r="M87">
        <v>85</v>
      </c>
      <c r="N87">
        <f t="shared" si="10"/>
        <v>0.81730769230769229</v>
      </c>
      <c r="O87">
        <v>20</v>
      </c>
      <c r="P87">
        <f t="shared" si="11"/>
        <v>0.19230769230769232</v>
      </c>
      <c r="Q87">
        <f t="shared" ca="1" si="12"/>
        <v>1.0456887141272189</v>
      </c>
      <c r="R87">
        <f t="shared" ca="1" si="13"/>
        <v>0.36299640643491105</v>
      </c>
      <c r="S87">
        <f t="shared" ca="1" si="14"/>
        <v>0.96395794489644959</v>
      </c>
    </row>
    <row r="88" spans="11:19" x14ac:dyDescent="0.25">
      <c r="K88" s="15">
        <v>46410</v>
      </c>
      <c r="L88">
        <f t="shared" ca="1" si="9"/>
        <v>0.10102943769043538</v>
      </c>
      <c r="M88">
        <v>86</v>
      </c>
      <c r="N88">
        <f t="shared" si="10"/>
        <v>0.82692307692307687</v>
      </c>
      <c r="O88">
        <v>19</v>
      </c>
      <c r="P88">
        <f t="shared" si="11"/>
        <v>0.18269230769230768</v>
      </c>
      <c r="Q88">
        <f t="shared" ca="1" si="12"/>
        <v>0.92795251461351225</v>
      </c>
      <c r="R88">
        <f t="shared" ca="1" si="13"/>
        <v>0.22891405307505075</v>
      </c>
      <c r="S88">
        <f t="shared" ca="1" si="14"/>
        <v>0.84526020692120463</v>
      </c>
    </row>
    <row r="89" spans="11:19" x14ac:dyDescent="0.25">
      <c r="K89" s="15">
        <v>46417</v>
      </c>
      <c r="L89">
        <f t="shared" ca="1" si="9"/>
        <v>0.70014877896316641</v>
      </c>
      <c r="M89">
        <v>87</v>
      </c>
      <c r="N89">
        <f t="shared" si="10"/>
        <v>0.83653846153846156</v>
      </c>
      <c r="O89">
        <v>18</v>
      </c>
      <c r="P89">
        <f t="shared" si="11"/>
        <v>0.17307692307692307</v>
      </c>
      <c r="Q89">
        <f t="shared" ca="1" si="12"/>
        <v>1.5366872405016281</v>
      </c>
      <c r="R89">
        <f t="shared" ca="1" si="13"/>
        <v>0.82130262511701257</v>
      </c>
      <c r="S89">
        <f t="shared" ca="1" si="14"/>
        <v>1.4530333943477818</v>
      </c>
    </row>
    <row r="90" spans="11:19" x14ac:dyDescent="0.25">
      <c r="K90" s="15">
        <v>46424</v>
      </c>
      <c r="L90">
        <f t="shared" ca="1" si="9"/>
        <v>0.43573385585284286</v>
      </c>
      <c r="M90">
        <v>88</v>
      </c>
      <c r="N90">
        <f t="shared" si="10"/>
        <v>0.84615384615384615</v>
      </c>
      <c r="O90">
        <v>17</v>
      </c>
      <c r="P90">
        <f t="shared" si="11"/>
        <v>0.16346153846153846</v>
      </c>
      <c r="Q90">
        <f t="shared" ca="1" si="12"/>
        <v>1.281887702006689</v>
      </c>
      <c r="R90">
        <f t="shared" ca="1" si="13"/>
        <v>0.55015693277591982</v>
      </c>
      <c r="S90">
        <f t="shared" ca="1" si="14"/>
        <v>1.1972723173913042</v>
      </c>
    </row>
    <row r="91" spans="11:19" x14ac:dyDescent="0.25">
      <c r="K91" s="15">
        <v>46431</v>
      </c>
      <c r="L91">
        <f t="shared" ca="1" si="9"/>
        <v>0.1363117729187604</v>
      </c>
      <c r="M91">
        <v>89</v>
      </c>
      <c r="N91">
        <f t="shared" si="10"/>
        <v>0.85576923076923073</v>
      </c>
      <c r="O91">
        <v>16</v>
      </c>
      <c r="P91">
        <f t="shared" si="11"/>
        <v>0.15384615384615385</v>
      </c>
      <c r="Q91">
        <f t="shared" ca="1" si="12"/>
        <v>0.99208100368799113</v>
      </c>
      <c r="R91">
        <f t="shared" ca="1" si="13"/>
        <v>0.2440040806110681</v>
      </c>
      <c r="S91">
        <f t="shared" ca="1" si="14"/>
        <v>0.90650408061106802</v>
      </c>
    </row>
    <row r="92" spans="11:19" x14ac:dyDescent="0.25">
      <c r="K92" s="15">
        <v>46438</v>
      </c>
      <c r="L92">
        <f t="shared" ca="1" si="9"/>
        <v>0.32289724104053164</v>
      </c>
      <c r="M92">
        <v>90</v>
      </c>
      <c r="N92">
        <f t="shared" si="10"/>
        <v>0.86538461538461542</v>
      </c>
      <c r="O92">
        <v>15</v>
      </c>
      <c r="P92">
        <f t="shared" si="11"/>
        <v>0.14423076923076922</v>
      </c>
      <c r="Q92">
        <f t="shared" ca="1" si="12"/>
        <v>1.1882818564251472</v>
      </c>
      <c r="R92">
        <f t="shared" ca="1" si="13"/>
        <v>0.42385877950207007</v>
      </c>
      <c r="S92">
        <f t="shared" ca="1" si="14"/>
        <v>1.1017433948866855</v>
      </c>
    </row>
    <row r="93" spans="11:19" x14ac:dyDescent="0.25">
      <c r="K93" s="15">
        <v>46445</v>
      </c>
      <c r="L93">
        <f t="shared" ca="1" si="9"/>
        <v>0.84196509718979229</v>
      </c>
      <c r="M93">
        <v>91</v>
      </c>
      <c r="N93">
        <f t="shared" si="10"/>
        <v>0.875</v>
      </c>
      <c r="O93">
        <v>14</v>
      </c>
      <c r="P93">
        <f t="shared" si="11"/>
        <v>0.13461538461538461</v>
      </c>
      <c r="Q93">
        <f t="shared" ca="1" si="12"/>
        <v>1.7169650971897923</v>
      </c>
      <c r="R93">
        <f t="shared" ca="1" si="13"/>
        <v>0.93619586642056152</v>
      </c>
      <c r="S93">
        <f t="shared" ca="1" si="14"/>
        <v>1.6294650971897924</v>
      </c>
    </row>
    <row r="94" spans="11:19" x14ac:dyDescent="0.25">
      <c r="K94" s="15">
        <v>46452</v>
      </c>
      <c r="L94">
        <f t="shared" ca="1" si="9"/>
        <v>0.96374467843477585</v>
      </c>
      <c r="M94">
        <v>92</v>
      </c>
      <c r="N94">
        <f t="shared" si="10"/>
        <v>0.88461538461538458</v>
      </c>
      <c r="O94">
        <v>13</v>
      </c>
      <c r="P94">
        <f t="shared" si="11"/>
        <v>0.125</v>
      </c>
      <c r="Q94">
        <f t="shared" ca="1" si="12"/>
        <v>1.8483600630501604</v>
      </c>
      <c r="R94">
        <f t="shared" ca="1" si="13"/>
        <v>1.0512446784347758</v>
      </c>
      <c r="S94">
        <f t="shared" ca="1" si="14"/>
        <v>1.7598985245886221</v>
      </c>
    </row>
    <row r="95" spans="11:19" x14ac:dyDescent="0.25">
      <c r="K95" s="15">
        <v>46459</v>
      </c>
      <c r="L95">
        <f t="shared" ca="1" si="9"/>
        <v>0.81074302103271167</v>
      </c>
      <c r="M95">
        <v>93</v>
      </c>
      <c r="N95">
        <f t="shared" si="10"/>
        <v>0.89423076923076927</v>
      </c>
      <c r="O95">
        <v>12</v>
      </c>
      <c r="P95">
        <f t="shared" si="11"/>
        <v>0.11538461538461539</v>
      </c>
      <c r="Q95">
        <f t="shared" ca="1" si="12"/>
        <v>1.7049737902634809</v>
      </c>
      <c r="R95">
        <f t="shared" ca="1" si="13"/>
        <v>0.89151225180194249</v>
      </c>
      <c r="S95">
        <f t="shared" ca="1" si="14"/>
        <v>1.6155507133404039</v>
      </c>
    </row>
    <row r="96" spans="11:19" x14ac:dyDescent="0.25">
      <c r="K96" s="15">
        <v>46466</v>
      </c>
      <c r="L96">
        <f t="shared" ca="1" si="9"/>
        <v>0.96031896118135018</v>
      </c>
      <c r="M96">
        <v>94</v>
      </c>
      <c r="N96">
        <f t="shared" si="10"/>
        <v>0.90384615384615385</v>
      </c>
      <c r="O96">
        <v>11</v>
      </c>
      <c r="P96">
        <f t="shared" si="11"/>
        <v>0.10576923076923077</v>
      </c>
      <c r="Q96">
        <f t="shared" ca="1" si="12"/>
        <v>1.864165115027504</v>
      </c>
      <c r="R96">
        <f t="shared" ca="1" si="13"/>
        <v>1.0343574227198118</v>
      </c>
      <c r="S96">
        <f t="shared" ca="1" si="14"/>
        <v>1.7737804996428888</v>
      </c>
    </row>
    <row r="97" spans="11:19" x14ac:dyDescent="0.25">
      <c r="K97" s="15">
        <v>46473</v>
      </c>
      <c r="L97">
        <f t="shared" ca="1" si="9"/>
        <v>6.3871748833158937E-2</v>
      </c>
      <c r="M97">
        <v>95</v>
      </c>
      <c r="N97">
        <f t="shared" si="10"/>
        <v>0.91346153846153844</v>
      </c>
      <c r="O97">
        <v>10</v>
      </c>
      <c r="P97">
        <f t="shared" si="11"/>
        <v>9.6153846153846159E-2</v>
      </c>
      <c r="Q97">
        <f t="shared" ca="1" si="12"/>
        <v>0.97733328729469737</v>
      </c>
      <c r="R97">
        <f t="shared" ca="1" si="13"/>
        <v>0.13117944114085123</v>
      </c>
      <c r="S97">
        <f t="shared" ca="1" si="14"/>
        <v>0.88598713344854352</v>
      </c>
    </row>
    <row r="98" spans="11:19" x14ac:dyDescent="0.25">
      <c r="K98" s="15">
        <v>46480</v>
      </c>
      <c r="L98">
        <f t="shared" ca="1" si="9"/>
        <v>0.26809155448490962</v>
      </c>
      <c r="M98">
        <v>96</v>
      </c>
      <c r="N98">
        <f t="shared" si="10"/>
        <v>0.92307692307692313</v>
      </c>
      <c r="O98">
        <v>9</v>
      </c>
      <c r="P98">
        <f t="shared" si="11"/>
        <v>8.6538461538461536E-2</v>
      </c>
      <c r="Q98">
        <f t="shared" ca="1" si="12"/>
        <v>1.1911684775618328</v>
      </c>
      <c r="R98">
        <f t="shared" ca="1" si="13"/>
        <v>0.32866847756183271</v>
      </c>
      <c r="S98">
        <f t="shared" ca="1" si="14"/>
        <v>1.0988607852541405</v>
      </c>
    </row>
    <row r="99" spans="11:19" x14ac:dyDescent="0.25">
      <c r="K99" s="15">
        <v>46487</v>
      </c>
      <c r="L99">
        <f t="shared" ca="1" si="9"/>
        <v>4.614681094290296E-2</v>
      </c>
      <c r="M99">
        <v>97</v>
      </c>
      <c r="N99">
        <f t="shared" si="10"/>
        <v>0.93269230769230771</v>
      </c>
      <c r="O99">
        <v>8</v>
      </c>
      <c r="P99">
        <f t="shared" si="11"/>
        <v>7.6923076923076927E-2</v>
      </c>
      <c r="Q99">
        <f t="shared" ca="1" si="12"/>
        <v>0.97883911863521067</v>
      </c>
      <c r="R99">
        <f t="shared" ca="1" si="13"/>
        <v>9.999296478905681E-2</v>
      </c>
      <c r="S99">
        <f t="shared" ca="1" si="14"/>
        <v>0.8855698878659799</v>
      </c>
    </row>
    <row r="100" spans="11:19" x14ac:dyDescent="0.25">
      <c r="K100" s="15">
        <v>46494</v>
      </c>
      <c r="L100">
        <f t="shared" ca="1" si="9"/>
        <v>0.33439496893631349</v>
      </c>
      <c r="M100">
        <v>98</v>
      </c>
      <c r="N100">
        <f t="shared" si="10"/>
        <v>0.94230769230769229</v>
      </c>
      <c r="O100">
        <v>7</v>
      </c>
      <c r="P100">
        <f t="shared" si="11"/>
        <v>6.7307692307692304E-2</v>
      </c>
      <c r="Q100">
        <f t="shared" ca="1" si="12"/>
        <v>1.2767026612440058</v>
      </c>
      <c r="R100">
        <f t="shared" ca="1" si="13"/>
        <v>0.3815103535516981</v>
      </c>
      <c r="S100">
        <f t="shared" ca="1" si="14"/>
        <v>1.1824718920132367</v>
      </c>
    </row>
    <row r="101" spans="11:19" x14ac:dyDescent="0.25">
      <c r="K101" s="15">
        <v>46501</v>
      </c>
      <c r="L101">
        <f t="shared" ca="1" si="9"/>
        <v>0.97267044571437544</v>
      </c>
      <c r="M101">
        <v>99</v>
      </c>
      <c r="N101">
        <f t="shared" si="10"/>
        <v>0.95192307692307687</v>
      </c>
      <c r="O101">
        <v>6</v>
      </c>
      <c r="P101">
        <f t="shared" si="11"/>
        <v>5.7692307692307696E-2</v>
      </c>
      <c r="Q101">
        <f t="shared" ca="1" si="12"/>
        <v>1.9245935226374522</v>
      </c>
      <c r="R101">
        <f t="shared" ca="1" si="13"/>
        <v>1.0130550610989908</v>
      </c>
      <c r="S101">
        <f t="shared" ca="1" si="14"/>
        <v>1.8294012149451446</v>
      </c>
    </row>
    <row r="102" spans="11:19" x14ac:dyDescent="0.25">
      <c r="K102" s="15">
        <v>46508</v>
      </c>
      <c r="L102">
        <f t="shared" ca="1" si="9"/>
        <v>9.0070286650146825E-2</v>
      </c>
      <c r="M102">
        <v>100</v>
      </c>
      <c r="N102">
        <f t="shared" si="10"/>
        <v>0.96153846153846156</v>
      </c>
      <c r="O102">
        <v>5</v>
      </c>
      <c r="P102">
        <f t="shared" si="11"/>
        <v>4.807692307692308E-2</v>
      </c>
      <c r="Q102">
        <f t="shared" ca="1" si="12"/>
        <v>1.0516087481886083</v>
      </c>
      <c r="R102">
        <f t="shared" ca="1" si="13"/>
        <v>0.12372413280399297</v>
      </c>
      <c r="S102">
        <f t="shared" ca="1" si="14"/>
        <v>0.95545490203476224</v>
      </c>
    </row>
    <row r="103" spans="11:19" x14ac:dyDescent="0.25">
      <c r="K103" s="15">
        <v>46515</v>
      </c>
      <c r="L103">
        <f t="shared" ca="1" si="9"/>
        <v>0.48143096663199347</v>
      </c>
      <c r="M103">
        <v>101</v>
      </c>
      <c r="N103">
        <f t="shared" si="10"/>
        <v>0.97115384615384615</v>
      </c>
      <c r="O103">
        <v>4</v>
      </c>
      <c r="P103">
        <f t="shared" si="11"/>
        <v>3.8461538461538464E-2</v>
      </c>
      <c r="Q103">
        <f t="shared" ca="1" si="12"/>
        <v>1.4525848127858396</v>
      </c>
      <c r="R103">
        <f t="shared" ca="1" si="13"/>
        <v>0.50835404355507041</v>
      </c>
      <c r="S103">
        <f t="shared" ca="1" si="14"/>
        <v>1.3554694281704549</v>
      </c>
    </row>
    <row r="104" spans="11:19" x14ac:dyDescent="0.25">
      <c r="K104" s="15">
        <v>46522</v>
      </c>
      <c r="L104">
        <f t="shared" ca="1" si="9"/>
        <v>0.58540655238820316</v>
      </c>
      <c r="M104">
        <v>102</v>
      </c>
      <c r="N104">
        <f t="shared" si="10"/>
        <v>0.98076923076923073</v>
      </c>
      <c r="O104">
        <v>3</v>
      </c>
      <c r="P104">
        <f t="shared" si="11"/>
        <v>2.8846153846153848E-2</v>
      </c>
      <c r="Q104">
        <f t="shared" ca="1" si="12"/>
        <v>1.5661757831574339</v>
      </c>
      <c r="R104">
        <f t="shared" ca="1" si="13"/>
        <v>0.60559886008051089</v>
      </c>
      <c r="S104">
        <f t="shared" ca="1" si="14"/>
        <v>1.4680988600805107</v>
      </c>
    </row>
    <row r="105" spans="11:19" x14ac:dyDescent="0.25">
      <c r="K105" s="15">
        <v>46529</v>
      </c>
      <c r="L105">
        <f t="shared" ca="1" si="9"/>
        <v>0.70820728792647392</v>
      </c>
      <c r="M105">
        <v>103</v>
      </c>
      <c r="N105">
        <f t="shared" si="10"/>
        <v>0.99038461538461542</v>
      </c>
      <c r="O105">
        <v>2</v>
      </c>
      <c r="P105">
        <f t="shared" si="11"/>
        <v>1.9230769230769232E-2</v>
      </c>
      <c r="Q105">
        <f t="shared" ca="1" si="12"/>
        <v>1.6985919033110894</v>
      </c>
      <c r="R105">
        <f t="shared" ca="1" si="13"/>
        <v>0.72166882638801233</v>
      </c>
      <c r="S105">
        <f t="shared" ca="1" si="14"/>
        <v>1.5995534417726278</v>
      </c>
    </row>
    <row r="106" spans="11:19" x14ac:dyDescent="0.25">
      <c r="K106" s="15">
        <v>46536</v>
      </c>
      <c r="L106">
        <f t="shared" ca="1" si="9"/>
        <v>8.3915179122194927E-2</v>
      </c>
      <c r="M106">
        <v>104</v>
      </c>
      <c r="N106">
        <f t="shared" si="10"/>
        <v>1</v>
      </c>
      <c r="O106">
        <v>1</v>
      </c>
      <c r="P106">
        <f t="shared" si="11"/>
        <v>9.6153846153846159E-3</v>
      </c>
      <c r="Q106">
        <f t="shared" ca="1" si="12"/>
        <v>1.083915179122195</v>
      </c>
      <c r="R106">
        <f t="shared" ca="1" si="13"/>
        <v>9.0645948352964162E-2</v>
      </c>
      <c r="S106">
        <f t="shared" ca="1" si="14"/>
        <v>0.98391517912219495</v>
      </c>
    </row>
  </sheetData>
  <mergeCells count="1">
    <mergeCell ref="D10:D11"/>
  </mergeCells>
  <conditionalFormatting sqref="E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3873-734C-4588-BEFC-01B824862DCC}">
  <dimension ref="A1:G107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34.85546875" bestFit="1" customWidth="1"/>
    <col min="3" max="3" width="38.42578125" bestFit="1" customWidth="1"/>
    <col min="4" max="4" width="33" bestFit="1" customWidth="1"/>
    <col min="5" max="5" width="36.5703125" bestFit="1" customWidth="1"/>
    <col min="6" max="6" width="17.85546875" bestFit="1" customWidth="1"/>
    <col min="7" max="7" width="15.28515625" bestFit="1" customWidth="1"/>
  </cols>
  <sheetData>
    <row r="1" spans="1:7" x14ac:dyDescent="0.25">
      <c r="A1" s="27" t="s">
        <v>7</v>
      </c>
      <c r="B1" t="s">
        <v>1</v>
      </c>
    </row>
    <row r="3" spans="1:7" x14ac:dyDescent="0.25">
      <c r="A3" s="27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 x14ac:dyDescent="0.25">
      <c r="A4" s="28">
        <v>45815</v>
      </c>
      <c r="B4" s="25">
        <v>802</v>
      </c>
      <c r="C4">
        <v>465</v>
      </c>
      <c r="D4">
        <v>317</v>
      </c>
      <c r="E4">
        <v>615</v>
      </c>
      <c r="F4">
        <v>0</v>
      </c>
      <c r="G4">
        <v>0</v>
      </c>
    </row>
    <row r="5" spans="1:7" x14ac:dyDescent="0.25">
      <c r="A5" s="28">
        <v>45822</v>
      </c>
      <c r="B5" s="25">
        <v>816</v>
      </c>
      <c r="C5">
        <v>467</v>
      </c>
      <c r="D5">
        <v>303</v>
      </c>
      <c r="E5">
        <v>604</v>
      </c>
      <c r="F5">
        <v>0</v>
      </c>
      <c r="G5">
        <v>0</v>
      </c>
    </row>
    <row r="6" spans="1:7" x14ac:dyDescent="0.25">
      <c r="A6" s="28">
        <v>45829</v>
      </c>
      <c r="B6" s="25">
        <v>802</v>
      </c>
      <c r="C6">
        <v>463</v>
      </c>
      <c r="D6">
        <v>315</v>
      </c>
      <c r="E6">
        <v>609</v>
      </c>
      <c r="F6">
        <v>0</v>
      </c>
      <c r="G6">
        <v>252</v>
      </c>
    </row>
    <row r="7" spans="1:7" x14ac:dyDescent="0.25">
      <c r="A7" s="28">
        <v>45836</v>
      </c>
      <c r="B7" s="25">
        <v>819</v>
      </c>
      <c r="C7">
        <v>469</v>
      </c>
      <c r="D7">
        <v>304</v>
      </c>
      <c r="E7">
        <v>611</v>
      </c>
      <c r="F7">
        <v>0</v>
      </c>
      <c r="G7">
        <v>259</v>
      </c>
    </row>
    <row r="8" spans="1:7" x14ac:dyDescent="0.25">
      <c r="A8" s="28">
        <v>45843</v>
      </c>
      <c r="B8" s="25">
        <v>819</v>
      </c>
      <c r="C8">
        <v>469</v>
      </c>
      <c r="D8">
        <v>312</v>
      </c>
      <c r="E8">
        <v>607</v>
      </c>
      <c r="F8">
        <v>0</v>
      </c>
      <c r="G8">
        <v>258</v>
      </c>
    </row>
    <row r="9" spans="1:7" x14ac:dyDescent="0.25">
      <c r="A9" s="28">
        <v>45850</v>
      </c>
      <c r="B9" s="25">
        <v>802</v>
      </c>
      <c r="C9">
        <v>455</v>
      </c>
      <c r="D9">
        <v>306</v>
      </c>
      <c r="E9">
        <v>606</v>
      </c>
      <c r="F9">
        <v>0</v>
      </c>
      <c r="G9">
        <v>252</v>
      </c>
    </row>
    <row r="10" spans="1:7" x14ac:dyDescent="0.25">
      <c r="A10" s="28">
        <v>45857</v>
      </c>
      <c r="B10" s="25">
        <v>815</v>
      </c>
      <c r="C10">
        <v>459</v>
      </c>
      <c r="D10">
        <v>369</v>
      </c>
      <c r="E10">
        <v>611</v>
      </c>
      <c r="F10">
        <v>0</v>
      </c>
      <c r="G10">
        <v>259</v>
      </c>
    </row>
    <row r="11" spans="1:7" x14ac:dyDescent="0.25">
      <c r="A11" s="28">
        <v>45864</v>
      </c>
      <c r="B11" s="25">
        <v>815</v>
      </c>
      <c r="C11">
        <v>468</v>
      </c>
      <c r="D11">
        <v>389</v>
      </c>
      <c r="E11">
        <v>618</v>
      </c>
      <c r="F11">
        <v>0</v>
      </c>
      <c r="G11">
        <v>258</v>
      </c>
    </row>
    <row r="12" spans="1:7" x14ac:dyDescent="0.25">
      <c r="A12" s="28">
        <v>45871</v>
      </c>
      <c r="B12" s="25">
        <v>806</v>
      </c>
      <c r="C12">
        <v>405</v>
      </c>
      <c r="D12">
        <v>385</v>
      </c>
      <c r="E12">
        <v>608</v>
      </c>
      <c r="F12">
        <v>0</v>
      </c>
      <c r="G12">
        <v>253</v>
      </c>
    </row>
    <row r="13" spans="1:7" x14ac:dyDescent="0.25">
      <c r="A13" s="28">
        <v>45878</v>
      </c>
      <c r="B13" s="25">
        <v>813</v>
      </c>
      <c r="C13">
        <v>383</v>
      </c>
      <c r="D13">
        <v>399</v>
      </c>
      <c r="E13">
        <v>601</v>
      </c>
      <c r="F13">
        <v>0</v>
      </c>
      <c r="G13">
        <v>256</v>
      </c>
    </row>
    <row r="14" spans="1:7" x14ac:dyDescent="0.25">
      <c r="A14" s="28">
        <v>45885</v>
      </c>
      <c r="B14" s="25">
        <v>797</v>
      </c>
      <c r="C14">
        <v>375</v>
      </c>
      <c r="D14">
        <v>417</v>
      </c>
      <c r="E14">
        <v>602</v>
      </c>
      <c r="F14">
        <v>0</v>
      </c>
      <c r="G14">
        <v>268</v>
      </c>
    </row>
    <row r="15" spans="1:7" x14ac:dyDescent="0.25">
      <c r="A15" s="28">
        <v>45892</v>
      </c>
      <c r="B15" s="25">
        <v>793</v>
      </c>
      <c r="C15">
        <v>381</v>
      </c>
      <c r="D15">
        <v>415</v>
      </c>
      <c r="E15">
        <v>618</v>
      </c>
      <c r="F15">
        <v>0</v>
      </c>
      <c r="G15">
        <v>0</v>
      </c>
    </row>
    <row r="16" spans="1:7" x14ac:dyDescent="0.25">
      <c r="A16" s="28">
        <v>45899</v>
      </c>
      <c r="B16" s="25">
        <v>783</v>
      </c>
      <c r="C16">
        <v>373</v>
      </c>
      <c r="D16">
        <v>428</v>
      </c>
      <c r="E16">
        <v>613</v>
      </c>
      <c r="F16">
        <v>0</v>
      </c>
      <c r="G16">
        <v>0</v>
      </c>
    </row>
    <row r="17" spans="1:7" x14ac:dyDescent="0.25">
      <c r="A17" s="28">
        <v>45906</v>
      </c>
      <c r="B17" s="25">
        <v>797</v>
      </c>
      <c r="C17">
        <v>376</v>
      </c>
      <c r="D17">
        <v>446</v>
      </c>
      <c r="E17">
        <v>609</v>
      </c>
      <c r="F17">
        <v>0</v>
      </c>
      <c r="G17">
        <v>0</v>
      </c>
    </row>
    <row r="18" spans="1:7" x14ac:dyDescent="0.25">
      <c r="A18" s="28">
        <v>45913</v>
      </c>
      <c r="B18" s="25">
        <v>808</v>
      </c>
      <c r="C18">
        <v>382</v>
      </c>
      <c r="D18">
        <v>441</v>
      </c>
      <c r="E18">
        <v>606</v>
      </c>
      <c r="F18">
        <v>0</v>
      </c>
      <c r="G18">
        <v>0</v>
      </c>
    </row>
    <row r="19" spans="1:7" x14ac:dyDescent="0.25">
      <c r="A19" s="28">
        <v>45920</v>
      </c>
      <c r="B19" s="25">
        <v>808</v>
      </c>
      <c r="C19">
        <v>385</v>
      </c>
      <c r="D19">
        <v>464</v>
      </c>
      <c r="E19">
        <v>610</v>
      </c>
      <c r="F19">
        <v>0</v>
      </c>
      <c r="G19">
        <v>0</v>
      </c>
    </row>
    <row r="20" spans="1:7" x14ac:dyDescent="0.25">
      <c r="A20" s="28">
        <v>45927</v>
      </c>
      <c r="B20" s="25">
        <v>719</v>
      </c>
      <c r="C20">
        <v>379</v>
      </c>
      <c r="D20">
        <v>479</v>
      </c>
      <c r="E20">
        <v>612</v>
      </c>
      <c r="F20">
        <v>0</v>
      </c>
      <c r="G20">
        <v>0</v>
      </c>
    </row>
    <row r="21" spans="1:7" x14ac:dyDescent="0.25">
      <c r="A21" s="28">
        <v>45934</v>
      </c>
      <c r="B21" s="25">
        <v>717</v>
      </c>
      <c r="C21">
        <v>389</v>
      </c>
      <c r="D21">
        <v>489</v>
      </c>
      <c r="E21">
        <v>603</v>
      </c>
      <c r="F21">
        <v>0</v>
      </c>
      <c r="G21">
        <v>248</v>
      </c>
    </row>
    <row r="22" spans="1:7" x14ac:dyDescent="0.25">
      <c r="A22" s="28">
        <v>45941</v>
      </c>
      <c r="B22" s="25">
        <v>715</v>
      </c>
      <c r="C22">
        <v>373</v>
      </c>
      <c r="D22">
        <v>499</v>
      </c>
      <c r="E22">
        <v>608</v>
      </c>
      <c r="F22">
        <v>0</v>
      </c>
      <c r="G22">
        <v>249</v>
      </c>
    </row>
    <row r="23" spans="1:7" x14ac:dyDescent="0.25">
      <c r="A23" s="28">
        <v>45948</v>
      </c>
      <c r="B23" s="25">
        <v>708</v>
      </c>
      <c r="C23">
        <v>376</v>
      </c>
      <c r="D23">
        <v>505</v>
      </c>
      <c r="E23">
        <v>613</v>
      </c>
      <c r="F23">
        <v>0</v>
      </c>
      <c r="G23">
        <v>239</v>
      </c>
    </row>
    <row r="24" spans="1:7" x14ac:dyDescent="0.25">
      <c r="A24" s="28">
        <v>45955</v>
      </c>
      <c r="B24" s="25">
        <v>707</v>
      </c>
      <c r="C24">
        <v>366</v>
      </c>
      <c r="D24">
        <v>341</v>
      </c>
      <c r="E24">
        <v>606</v>
      </c>
      <c r="F24">
        <v>0</v>
      </c>
      <c r="G24">
        <v>237</v>
      </c>
    </row>
    <row r="25" spans="1:7" x14ac:dyDescent="0.25">
      <c r="A25" s="28">
        <v>45962</v>
      </c>
      <c r="B25" s="25">
        <v>715</v>
      </c>
      <c r="C25">
        <v>364</v>
      </c>
      <c r="D25">
        <v>356</v>
      </c>
      <c r="E25">
        <v>609</v>
      </c>
      <c r="F25">
        <v>0</v>
      </c>
      <c r="G25">
        <v>249</v>
      </c>
    </row>
    <row r="26" spans="1:7" x14ac:dyDescent="0.25">
      <c r="A26" s="28">
        <v>45969</v>
      </c>
      <c r="B26" s="25">
        <v>708</v>
      </c>
      <c r="C26">
        <v>372</v>
      </c>
      <c r="D26">
        <v>373</v>
      </c>
      <c r="E26">
        <v>609</v>
      </c>
      <c r="F26">
        <v>0</v>
      </c>
      <c r="G26">
        <v>245</v>
      </c>
    </row>
    <row r="27" spans="1:7" x14ac:dyDescent="0.25">
      <c r="A27" s="28">
        <v>45976</v>
      </c>
      <c r="B27" s="25">
        <v>709</v>
      </c>
      <c r="C27">
        <v>368</v>
      </c>
      <c r="D27">
        <v>373</v>
      </c>
      <c r="E27">
        <v>603</v>
      </c>
      <c r="F27">
        <v>0</v>
      </c>
      <c r="G27">
        <v>249</v>
      </c>
    </row>
    <row r="28" spans="1:7" x14ac:dyDescent="0.25">
      <c r="A28" s="28">
        <v>45983</v>
      </c>
      <c r="B28" s="25">
        <v>703</v>
      </c>
      <c r="C28">
        <v>371</v>
      </c>
      <c r="D28">
        <v>434</v>
      </c>
      <c r="E28">
        <v>606</v>
      </c>
      <c r="F28">
        <v>0</v>
      </c>
      <c r="G28">
        <v>248</v>
      </c>
    </row>
    <row r="29" spans="1:7" x14ac:dyDescent="0.25">
      <c r="A29" s="28">
        <v>45990</v>
      </c>
      <c r="B29" s="25">
        <v>705</v>
      </c>
      <c r="C29">
        <v>366</v>
      </c>
      <c r="D29">
        <v>442</v>
      </c>
      <c r="E29">
        <v>606</v>
      </c>
      <c r="F29">
        <v>0</v>
      </c>
      <c r="G29">
        <v>242</v>
      </c>
    </row>
    <row r="30" spans="1:7" x14ac:dyDescent="0.25">
      <c r="A30" s="28">
        <v>45997</v>
      </c>
      <c r="B30" s="25">
        <v>702</v>
      </c>
      <c r="C30">
        <v>338</v>
      </c>
      <c r="D30">
        <v>467</v>
      </c>
      <c r="E30">
        <v>615</v>
      </c>
      <c r="F30">
        <v>0</v>
      </c>
      <c r="G30">
        <v>246</v>
      </c>
    </row>
    <row r="31" spans="1:7" x14ac:dyDescent="0.25">
      <c r="A31" s="28">
        <v>46004</v>
      </c>
      <c r="B31" s="25">
        <v>683</v>
      </c>
      <c r="C31">
        <v>335</v>
      </c>
      <c r="D31">
        <v>466</v>
      </c>
      <c r="E31">
        <v>475</v>
      </c>
      <c r="F31">
        <v>0</v>
      </c>
      <c r="G31">
        <v>243</v>
      </c>
    </row>
    <row r="32" spans="1:7" x14ac:dyDescent="0.25">
      <c r="A32" s="28">
        <v>46011</v>
      </c>
      <c r="B32" s="25">
        <v>688</v>
      </c>
      <c r="C32">
        <v>325</v>
      </c>
      <c r="D32">
        <v>487</v>
      </c>
      <c r="E32">
        <v>476</v>
      </c>
      <c r="F32">
        <v>0</v>
      </c>
      <c r="G32">
        <v>221</v>
      </c>
    </row>
    <row r="33" spans="1:7" x14ac:dyDescent="0.25">
      <c r="A33" s="28">
        <v>46018</v>
      </c>
      <c r="B33" s="25">
        <v>696</v>
      </c>
      <c r="C33">
        <v>330</v>
      </c>
      <c r="D33">
        <v>488</v>
      </c>
      <c r="E33">
        <v>479</v>
      </c>
      <c r="F33">
        <v>0</v>
      </c>
      <c r="G33">
        <v>238</v>
      </c>
    </row>
    <row r="34" spans="1:7" x14ac:dyDescent="0.25">
      <c r="A34" s="28">
        <v>46025</v>
      </c>
      <c r="B34" s="25">
        <v>695</v>
      </c>
      <c r="C34">
        <v>334</v>
      </c>
      <c r="D34">
        <v>359</v>
      </c>
      <c r="E34">
        <v>477</v>
      </c>
      <c r="F34">
        <v>0</v>
      </c>
      <c r="G34">
        <v>238</v>
      </c>
    </row>
    <row r="35" spans="1:7" x14ac:dyDescent="0.25">
      <c r="A35" s="28">
        <v>46032</v>
      </c>
      <c r="B35" s="25">
        <v>697</v>
      </c>
      <c r="C35">
        <v>338</v>
      </c>
      <c r="D35">
        <v>302</v>
      </c>
      <c r="E35">
        <v>483</v>
      </c>
      <c r="F35">
        <v>0</v>
      </c>
      <c r="G35">
        <v>224</v>
      </c>
    </row>
    <row r="36" spans="1:7" x14ac:dyDescent="0.25">
      <c r="A36" s="28">
        <v>46039</v>
      </c>
      <c r="B36" s="25">
        <v>692</v>
      </c>
      <c r="C36">
        <v>337</v>
      </c>
      <c r="D36">
        <v>276</v>
      </c>
      <c r="E36">
        <v>482</v>
      </c>
      <c r="F36">
        <v>0</v>
      </c>
      <c r="G36">
        <v>229</v>
      </c>
    </row>
    <row r="37" spans="1:7" x14ac:dyDescent="0.25">
      <c r="A37" s="28">
        <v>46046</v>
      </c>
      <c r="B37" s="25">
        <v>681</v>
      </c>
      <c r="C37">
        <v>336</v>
      </c>
      <c r="D37">
        <v>252</v>
      </c>
      <c r="E37">
        <v>479</v>
      </c>
      <c r="F37">
        <v>0</v>
      </c>
      <c r="G37">
        <v>221</v>
      </c>
    </row>
    <row r="38" spans="1:7" x14ac:dyDescent="0.25">
      <c r="A38" s="28">
        <v>46053</v>
      </c>
      <c r="B38" s="25">
        <v>691</v>
      </c>
      <c r="C38">
        <v>323</v>
      </c>
      <c r="D38">
        <v>226</v>
      </c>
      <c r="E38">
        <v>477</v>
      </c>
      <c r="F38">
        <v>0</v>
      </c>
      <c r="G38">
        <v>211</v>
      </c>
    </row>
    <row r="39" spans="1:7" x14ac:dyDescent="0.25">
      <c r="A39" s="28">
        <v>46060</v>
      </c>
      <c r="B39" s="25">
        <v>682</v>
      </c>
      <c r="C39">
        <v>334</v>
      </c>
      <c r="D39">
        <v>223</v>
      </c>
      <c r="E39">
        <v>612</v>
      </c>
      <c r="F39">
        <v>0</v>
      </c>
      <c r="G39">
        <v>221</v>
      </c>
    </row>
    <row r="40" spans="1:7" x14ac:dyDescent="0.25">
      <c r="A40" s="28">
        <v>46067</v>
      </c>
      <c r="B40" s="25">
        <v>755</v>
      </c>
      <c r="C40">
        <v>323</v>
      </c>
      <c r="D40">
        <v>4</v>
      </c>
      <c r="E40">
        <v>611</v>
      </c>
      <c r="F40">
        <v>0</v>
      </c>
      <c r="G40">
        <v>0</v>
      </c>
    </row>
    <row r="41" spans="1:7" x14ac:dyDescent="0.25">
      <c r="A41" s="28">
        <v>46074</v>
      </c>
      <c r="B41" s="25">
        <v>745</v>
      </c>
      <c r="C41">
        <v>326</v>
      </c>
      <c r="D41">
        <v>4</v>
      </c>
      <c r="E41">
        <v>605</v>
      </c>
      <c r="F41">
        <v>0</v>
      </c>
      <c r="G41">
        <v>0</v>
      </c>
    </row>
    <row r="42" spans="1:7" x14ac:dyDescent="0.25">
      <c r="A42" s="28">
        <v>46081</v>
      </c>
      <c r="B42" s="25">
        <v>753</v>
      </c>
      <c r="C42">
        <v>336</v>
      </c>
      <c r="D42">
        <v>16</v>
      </c>
      <c r="E42">
        <v>601</v>
      </c>
      <c r="F42">
        <v>0</v>
      </c>
      <c r="G42">
        <v>0</v>
      </c>
    </row>
    <row r="43" spans="1:7" x14ac:dyDescent="0.25">
      <c r="A43" s="28">
        <v>46088</v>
      </c>
      <c r="B43" s="25">
        <v>743</v>
      </c>
      <c r="C43">
        <v>323</v>
      </c>
      <c r="D43">
        <v>2</v>
      </c>
      <c r="E43">
        <v>619</v>
      </c>
      <c r="F43">
        <v>0</v>
      </c>
      <c r="G43">
        <v>0</v>
      </c>
    </row>
    <row r="44" spans="1:7" x14ac:dyDescent="0.25">
      <c r="A44" s="28">
        <v>46095</v>
      </c>
      <c r="B44" s="25">
        <v>762</v>
      </c>
      <c r="C44">
        <v>361</v>
      </c>
      <c r="D44">
        <v>7</v>
      </c>
      <c r="E44">
        <v>612</v>
      </c>
      <c r="F44">
        <v>0</v>
      </c>
      <c r="G44">
        <v>0</v>
      </c>
    </row>
    <row r="45" spans="1:7" x14ac:dyDescent="0.25">
      <c r="A45" s="28">
        <v>46102</v>
      </c>
      <c r="B45" s="25">
        <v>758</v>
      </c>
      <c r="C45">
        <v>409</v>
      </c>
      <c r="D45">
        <v>299</v>
      </c>
      <c r="E45">
        <v>609</v>
      </c>
      <c r="F45">
        <v>0</v>
      </c>
      <c r="G45">
        <v>0</v>
      </c>
    </row>
    <row r="46" spans="1:7" x14ac:dyDescent="0.25">
      <c r="A46" s="28">
        <v>46109</v>
      </c>
      <c r="B46" s="25">
        <v>756</v>
      </c>
      <c r="C46">
        <v>402</v>
      </c>
      <c r="D46">
        <v>292</v>
      </c>
      <c r="E46">
        <v>614</v>
      </c>
      <c r="F46">
        <v>0</v>
      </c>
      <c r="G46">
        <v>0</v>
      </c>
    </row>
    <row r="47" spans="1:7" x14ac:dyDescent="0.25">
      <c r="A47" s="28">
        <v>46116</v>
      </c>
      <c r="B47" s="25">
        <v>765</v>
      </c>
      <c r="C47">
        <v>398</v>
      </c>
      <c r="D47">
        <v>297</v>
      </c>
      <c r="E47">
        <v>605</v>
      </c>
      <c r="F47">
        <v>0</v>
      </c>
      <c r="G47">
        <v>0</v>
      </c>
    </row>
    <row r="48" spans="1:7" x14ac:dyDescent="0.25">
      <c r="A48" s="28">
        <v>46123</v>
      </c>
      <c r="B48" s="25">
        <v>766</v>
      </c>
      <c r="C48">
        <v>404</v>
      </c>
      <c r="D48">
        <v>282</v>
      </c>
      <c r="E48">
        <v>532</v>
      </c>
      <c r="F48">
        <v>232</v>
      </c>
      <c r="G48">
        <v>0</v>
      </c>
    </row>
    <row r="49" spans="1:7" x14ac:dyDescent="0.25">
      <c r="A49" s="28">
        <v>46130</v>
      </c>
      <c r="B49" s="25">
        <v>760</v>
      </c>
      <c r="C49">
        <v>406</v>
      </c>
      <c r="D49">
        <v>293</v>
      </c>
      <c r="E49">
        <v>534</v>
      </c>
      <c r="F49">
        <v>257</v>
      </c>
      <c r="G49">
        <v>0</v>
      </c>
    </row>
    <row r="50" spans="1:7" x14ac:dyDescent="0.25">
      <c r="A50" s="28">
        <v>46137</v>
      </c>
      <c r="B50" s="25">
        <v>756</v>
      </c>
      <c r="C50">
        <v>402</v>
      </c>
      <c r="D50">
        <v>283</v>
      </c>
      <c r="E50">
        <v>336</v>
      </c>
      <c r="F50">
        <v>251</v>
      </c>
      <c r="G50">
        <v>0</v>
      </c>
    </row>
    <row r="51" spans="1:7" x14ac:dyDescent="0.25">
      <c r="A51" s="28">
        <v>46144</v>
      </c>
      <c r="B51" s="25">
        <v>766</v>
      </c>
      <c r="C51">
        <v>399</v>
      </c>
      <c r="D51">
        <v>295</v>
      </c>
      <c r="E51">
        <v>329</v>
      </c>
      <c r="F51">
        <v>263</v>
      </c>
      <c r="G51">
        <v>0</v>
      </c>
    </row>
    <row r="52" spans="1:7" x14ac:dyDescent="0.25">
      <c r="A52" s="28">
        <v>46151</v>
      </c>
      <c r="B52" s="25">
        <v>752</v>
      </c>
      <c r="C52">
        <v>406</v>
      </c>
      <c r="D52">
        <v>289</v>
      </c>
      <c r="E52">
        <v>325</v>
      </c>
      <c r="F52">
        <v>234</v>
      </c>
      <c r="G52">
        <v>0</v>
      </c>
    </row>
    <row r="53" spans="1:7" x14ac:dyDescent="0.25">
      <c r="A53" s="28">
        <v>46158</v>
      </c>
      <c r="B53" s="25">
        <v>754</v>
      </c>
      <c r="C53">
        <v>409</v>
      </c>
      <c r="D53">
        <v>286</v>
      </c>
      <c r="E53">
        <v>321</v>
      </c>
      <c r="F53">
        <v>256</v>
      </c>
      <c r="G53">
        <v>0</v>
      </c>
    </row>
    <row r="54" spans="1:7" x14ac:dyDescent="0.25">
      <c r="A54" s="28">
        <v>46165</v>
      </c>
      <c r="B54" s="25">
        <v>681</v>
      </c>
      <c r="C54">
        <v>391</v>
      </c>
      <c r="D54">
        <v>297</v>
      </c>
      <c r="E54">
        <v>339</v>
      </c>
      <c r="F54">
        <v>241</v>
      </c>
      <c r="G54">
        <v>0</v>
      </c>
    </row>
    <row r="55" spans="1:7" x14ac:dyDescent="0.25">
      <c r="A55" s="28">
        <v>46172</v>
      </c>
      <c r="B55" s="25">
        <v>697</v>
      </c>
      <c r="C55">
        <v>398</v>
      </c>
      <c r="D55">
        <v>297</v>
      </c>
      <c r="E55">
        <v>323</v>
      </c>
      <c r="F55">
        <v>245</v>
      </c>
      <c r="G55">
        <v>0</v>
      </c>
    </row>
    <row r="56" spans="1:7" x14ac:dyDescent="0.25">
      <c r="A56" s="28">
        <v>46179</v>
      </c>
      <c r="B56" s="25">
        <v>686</v>
      </c>
      <c r="C56">
        <v>402</v>
      </c>
      <c r="D56">
        <v>12</v>
      </c>
      <c r="E56">
        <v>328</v>
      </c>
      <c r="F56">
        <v>257</v>
      </c>
      <c r="G56">
        <v>0</v>
      </c>
    </row>
    <row r="57" spans="1:7" x14ac:dyDescent="0.25">
      <c r="A57" s="28">
        <v>46186</v>
      </c>
      <c r="B57" s="25">
        <v>686</v>
      </c>
      <c r="C57">
        <v>408</v>
      </c>
      <c r="D57">
        <v>1</v>
      </c>
      <c r="E57">
        <v>335</v>
      </c>
      <c r="F57">
        <v>240</v>
      </c>
      <c r="G57">
        <v>0</v>
      </c>
    </row>
    <row r="58" spans="1:7" x14ac:dyDescent="0.25">
      <c r="A58" s="28">
        <v>46193</v>
      </c>
      <c r="B58" s="25">
        <v>699</v>
      </c>
      <c r="C58">
        <v>406</v>
      </c>
      <c r="D58">
        <v>1</v>
      </c>
      <c r="E58">
        <v>336</v>
      </c>
      <c r="F58">
        <v>0</v>
      </c>
      <c r="G58">
        <v>0</v>
      </c>
    </row>
    <row r="59" spans="1:7" x14ac:dyDescent="0.25">
      <c r="A59" s="28">
        <v>46200</v>
      </c>
      <c r="B59" s="25">
        <v>699</v>
      </c>
      <c r="C59">
        <v>15</v>
      </c>
      <c r="D59">
        <v>2</v>
      </c>
      <c r="E59">
        <v>324</v>
      </c>
      <c r="F59">
        <v>0</v>
      </c>
      <c r="G59">
        <v>0</v>
      </c>
    </row>
    <row r="60" spans="1:7" x14ac:dyDescent="0.25">
      <c r="A60" s="28">
        <v>46207</v>
      </c>
      <c r="B60" s="25">
        <v>696</v>
      </c>
      <c r="C60">
        <v>11</v>
      </c>
      <c r="D60">
        <v>12</v>
      </c>
      <c r="E60">
        <v>322</v>
      </c>
      <c r="F60">
        <v>0</v>
      </c>
      <c r="G60">
        <v>0</v>
      </c>
    </row>
    <row r="61" spans="1:7" x14ac:dyDescent="0.25">
      <c r="A61" s="28">
        <v>46214</v>
      </c>
      <c r="B61" s="25">
        <v>688</v>
      </c>
      <c r="C61">
        <v>12</v>
      </c>
      <c r="D61">
        <v>18</v>
      </c>
      <c r="E61">
        <v>322</v>
      </c>
      <c r="F61">
        <v>0</v>
      </c>
      <c r="G61">
        <v>0</v>
      </c>
    </row>
    <row r="62" spans="1:7" x14ac:dyDescent="0.25">
      <c r="A62" s="28">
        <v>46221</v>
      </c>
      <c r="B62" s="25">
        <v>688</v>
      </c>
      <c r="C62">
        <v>4</v>
      </c>
      <c r="D62">
        <v>395</v>
      </c>
      <c r="E62">
        <v>604</v>
      </c>
      <c r="F62">
        <v>0</v>
      </c>
      <c r="G62">
        <v>0</v>
      </c>
    </row>
    <row r="63" spans="1:7" x14ac:dyDescent="0.25">
      <c r="A63" s="28">
        <v>46228</v>
      </c>
      <c r="B63" s="25">
        <v>642</v>
      </c>
      <c r="C63">
        <v>15</v>
      </c>
      <c r="D63">
        <v>395</v>
      </c>
      <c r="E63">
        <v>615</v>
      </c>
      <c r="F63">
        <v>0</v>
      </c>
      <c r="G63">
        <v>0</v>
      </c>
    </row>
    <row r="64" spans="1:7" x14ac:dyDescent="0.25">
      <c r="A64" s="28">
        <v>46235</v>
      </c>
      <c r="B64" s="25">
        <v>641</v>
      </c>
      <c r="C64">
        <v>7</v>
      </c>
      <c r="D64">
        <v>406</v>
      </c>
      <c r="E64">
        <v>609</v>
      </c>
      <c r="F64">
        <v>0</v>
      </c>
      <c r="G64">
        <v>0</v>
      </c>
    </row>
    <row r="65" spans="1:7" x14ac:dyDescent="0.25">
      <c r="A65" s="28">
        <v>46242</v>
      </c>
      <c r="B65" s="25">
        <v>644</v>
      </c>
      <c r="C65">
        <v>1</v>
      </c>
      <c r="D65">
        <v>412</v>
      </c>
      <c r="E65">
        <v>611</v>
      </c>
      <c r="F65">
        <v>0</v>
      </c>
      <c r="G65">
        <v>0</v>
      </c>
    </row>
    <row r="66" spans="1:7" x14ac:dyDescent="0.25">
      <c r="A66" s="28">
        <v>46249</v>
      </c>
      <c r="B66" s="25">
        <v>641</v>
      </c>
      <c r="C66">
        <v>16</v>
      </c>
      <c r="D66">
        <v>402</v>
      </c>
      <c r="E66">
        <v>602</v>
      </c>
      <c r="F66">
        <v>0</v>
      </c>
      <c r="G66">
        <v>0</v>
      </c>
    </row>
    <row r="67" spans="1:7" x14ac:dyDescent="0.25">
      <c r="A67" s="28">
        <v>46256</v>
      </c>
      <c r="B67" s="25">
        <v>652</v>
      </c>
      <c r="C67">
        <v>10</v>
      </c>
      <c r="D67">
        <v>412</v>
      </c>
      <c r="E67">
        <v>607</v>
      </c>
      <c r="F67">
        <v>0</v>
      </c>
      <c r="G67">
        <v>0</v>
      </c>
    </row>
    <row r="68" spans="1:7" x14ac:dyDescent="0.25">
      <c r="A68" s="28">
        <v>46263</v>
      </c>
      <c r="B68" s="25">
        <v>642</v>
      </c>
      <c r="C68">
        <v>493</v>
      </c>
      <c r="D68">
        <v>414</v>
      </c>
      <c r="E68">
        <v>611</v>
      </c>
      <c r="F68">
        <v>0</v>
      </c>
      <c r="G68">
        <v>0</v>
      </c>
    </row>
    <row r="69" spans="1:7" x14ac:dyDescent="0.25">
      <c r="A69" s="28">
        <v>46270</v>
      </c>
      <c r="B69" s="25">
        <v>12</v>
      </c>
      <c r="C69">
        <v>494</v>
      </c>
      <c r="D69">
        <v>392</v>
      </c>
      <c r="E69">
        <v>601</v>
      </c>
      <c r="F69">
        <v>0</v>
      </c>
      <c r="G69">
        <v>0</v>
      </c>
    </row>
    <row r="70" spans="1:7" x14ac:dyDescent="0.25">
      <c r="A70" s="28">
        <v>46277</v>
      </c>
      <c r="B70" s="25">
        <v>14</v>
      </c>
      <c r="C70">
        <v>499</v>
      </c>
      <c r="D70">
        <v>385</v>
      </c>
      <c r="E70">
        <v>602</v>
      </c>
      <c r="F70">
        <v>0</v>
      </c>
      <c r="G70">
        <v>0</v>
      </c>
    </row>
    <row r="71" spans="1:7" x14ac:dyDescent="0.25">
      <c r="A71" s="28">
        <v>46284</v>
      </c>
      <c r="B71" s="25">
        <v>15</v>
      </c>
      <c r="C71">
        <v>496</v>
      </c>
      <c r="D71">
        <v>399</v>
      </c>
      <c r="E71">
        <v>613</v>
      </c>
      <c r="F71">
        <v>0</v>
      </c>
      <c r="G71">
        <v>0</v>
      </c>
    </row>
    <row r="72" spans="1:7" x14ac:dyDescent="0.25">
      <c r="A72" s="28">
        <v>46291</v>
      </c>
      <c r="B72" s="25">
        <v>6</v>
      </c>
      <c r="C72">
        <v>494</v>
      </c>
      <c r="D72">
        <v>396</v>
      </c>
      <c r="E72">
        <v>525</v>
      </c>
      <c r="F72">
        <v>266</v>
      </c>
      <c r="G72">
        <v>0</v>
      </c>
    </row>
    <row r="73" spans="1:7" x14ac:dyDescent="0.25">
      <c r="A73" s="28">
        <v>46298</v>
      </c>
      <c r="B73" s="25">
        <v>1</v>
      </c>
      <c r="C73">
        <v>502</v>
      </c>
      <c r="D73">
        <v>416</v>
      </c>
      <c r="E73">
        <v>538</v>
      </c>
      <c r="F73">
        <v>266</v>
      </c>
      <c r="G73">
        <v>0</v>
      </c>
    </row>
    <row r="74" spans="1:7" x14ac:dyDescent="0.25">
      <c r="A74" s="28">
        <v>46305</v>
      </c>
      <c r="B74" s="25">
        <v>15</v>
      </c>
      <c r="C74">
        <v>507</v>
      </c>
      <c r="D74">
        <v>424</v>
      </c>
      <c r="E74">
        <v>524</v>
      </c>
      <c r="F74">
        <v>270</v>
      </c>
      <c r="G74">
        <v>0</v>
      </c>
    </row>
    <row r="75" spans="1:7" x14ac:dyDescent="0.25">
      <c r="A75" s="28">
        <v>46312</v>
      </c>
      <c r="B75" s="25">
        <v>9</v>
      </c>
      <c r="C75">
        <v>504</v>
      </c>
      <c r="D75">
        <v>431</v>
      </c>
      <c r="E75">
        <v>532</v>
      </c>
      <c r="F75">
        <v>279</v>
      </c>
      <c r="G75">
        <v>0</v>
      </c>
    </row>
    <row r="76" spans="1:7" x14ac:dyDescent="0.25">
      <c r="A76" s="28">
        <v>46319</v>
      </c>
      <c r="B76" s="25">
        <v>2</v>
      </c>
      <c r="C76">
        <v>509</v>
      </c>
      <c r="D76">
        <v>432</v>
      </c>
      <c r="E76">
        <v>526</v>
      </c>
      <c r="F76">
        <v>274</v>
      </c>
      <c r="G76">
        <v>0</v>
      </c>
    </row>
    <row r="77" spans="1:7" x14ac:dyDescent="0.25">
      <c r="A77" s="28">
        <v>46326</v>
      </c>
      <c r="B77" s="25">
        <v>17</v>
      </c>
      <c r="C77">
        <v>503</v>
      </c>
      <c r="D77">
        <v>457</v>
      </c>
      <c r="E77">
        <v>524</v>
      </c>
      <c r="F77">
        <v>262</v>
      </c>
      <c r="G77">
        <v>253</v>
      </c>
    </row>
    <row r="78" spans="1:7" x14ac:dyDescent="0.25">
      <c r="A78" s="28">
        <v>46333</v>
      </c>
      <c r="B78" s="25">
        <v>5</v>
      </c>
      <c r="C78">
        <v>493</v>
      </c>
      <c r="D78">
        <v>472</v>
      </c>
      <c r="E78">
        <v>491</v>
      </c>
      <c r="F78">
        <v>265</v>
      </c>
      <c r="G78">
        <v>252</v>
      </c>
    </row>
    <row r="79" spans="1:7" x14ac:dyDescent="0.25">
      <c r="A79" s="28">
        <v>46340</v>
      </c>
      <c r="B79" s="25">
        <v>9</v>
      </c>
      <c r="C79">
        <v>499</v>
      </c>
      <c r="D79">
        <v>472</v>
      </c>
      <c r="E79">
        <v>446</v>
      </c>
      <c r="F79">
        <v>270</v>
      </c>
      <c r="G79">
        <v>242</v>
      </c>
    </row>
    <row r="80" spans="1:7" x14ac:dyDescent="0.25">
      <c r="A80" s="28">
        <v>46347</v>
      </c>
      <c r="B80" s="25">
        <v>13</v>
      </c>
      <c r="C80">
        <v>496</v>
      </c>
      <c r="D80">
        <v>485</v>
      </c>
      <c r="E80">
        <v>433</v>
      </c>
      <c r="F80">
        <v>242</v>
      </c>
      <c r="G80">
        <v>247</v>
      </c>
    </row>
    <row r="81" spans="1:7" x14ac:dyDescent="0.25">
      <c r="A81" s="28">
        <v>46354</v>
      </c>
      <c r="B81" s="25">
        <v>14</v>
      </c>
      <c r="C81">
        <v>499</v>
      </c>
      <c r="D81">
        <v>493</v>
      </c>
      <c r="E81">
        <v>14</v>
      </c>
      <c r="F81">
        <v>212</v>
      </c>
      <c r="G81">
        <v>251</v>
      </c>
    </row>
    <row r="82" spans="1:7" x14ac:dyDescent="0.25">
      <c r="A82" s="28">
        <v>46361</v>
      </c>
      <c r="B82" s="25">
        <v>6</v>
      </c>
      <c r="C82">
        <v>401</v>
      </c>
      <c r="D82">
        <v>513</v>
      </c>
      <c r="E82">
        <v>9</v>
      </c>
      <c r="F82">
        <v>214</v>
      </c>
      <c r="G82">
        <v>300</v>
      </c>
    </row>
    <row r="83" spans="1:7" x14ac:dyDescent="0.25">
      <c r="A83" s="28">
        <v>46368</v>
      </c>
      <c r="B83" s="25">
        <v>4</v>
      </c>
      <c r="C83">
        <v>404</v>
      </c>
      <c r="D83">
        <v>529</v>
      </c>
      <c r="E83">
        <v>4</v>
      </c>
      <c r="F83">
        <v>229</v>
      </c>
      <c r="G83">
        <v>291</v>
      </c>
    </row>
    <row r="84" spans="1:7" x14ac:dyDescent="0.25">
      <c r="A84" s="28">
        <v>46375</v>
      </c>
      <c r="B84" s="25">
        <v>4</v>
      </c>
      <c r="C84">
        <v>412</v>
      </c>
      <c r="D84">
        <v>524</v>
      </c>
      <c r="E84">
        <v>8</v>
      </c>
      <c r="F84">
        <v>221</v>
      </c>
      <c r="G84">
        <v>304</v>
      </c>
    </row>
    <row r="85" spans="1:7" x14ac:dyDescent="0.25">
      <c r="A85" s="28">
        <v>46382</v>
      </c>
      <c r="B85" s="25">
        <v>686</v>
      </c>
      <c r="C85">
        <v>3</v>
      </c>
      <c r="D85">
        <v>543</v>
      </c>
      <c r="E85">
        <v>19</v>
      </c>
      <c r="F85">
        <v>224</v>
      </c>
      <c r="G85">
        <v>305</v>
      </c>
    </row>
    <row r="86" spans="1:7" x14ac:dyDescent="0.25">
      <c r="A86" s="28">
        <v>46389</v>
      </c>
      <c r="B86" s="25">
        <v>677</v>
      </c>
      <c r="C86">
        <v>6</v>
      </c>
      <c r="D86">
        <v>559</v>
      </c>
      <c r="E86">
        <v>14</v>
      </c>
      <c r="F86">
        <v>211</v>
      </c>
      <c r="G86">
        <v>294</v>
      </c>
    </row>
    <row r="87" spans="1:7" x14ac:dyDescent="0.25">
      <c r="A87" s="28">
        <v>46396</v>
      </c>
      <c r="B87" s="25">
        <v>671</v>
      </c>
      <c r="C87">
        <v>3</v>
      </c>
      <c r="D87">
        <v>605</v>
      </c>
      <c r="E87">
        <v>2</v>
      </c>
      <c r="F87">
        <v>215</v>
      </c>
      <c r="G87">
        <v>0</v>
      </c>
    </row>
    <row r="88" spans="1:7" x14ac:dyDescent="0.25">
      <c r="A88" s="28">
        <v>46403</v>
      </c>
      <c r="B88" s="25">
        <v>685</v>
      </c>
      <c r="C88">
        <v>1</v>
      </c>
      <c r="D88">
        <v>613</v>
      </c>
      <c r="E88">
        <v>10</v>
      </c>
      <c r="F88">
        <v>215</v>
      </c>
      <c r="G88">
        <v>0</v>
      </c>
    </row>
    <row r="89" spans="1:7" x14ac:dyDescent="0.25">
      <c r="A89" s="28">
        <v>46410</v>
      </c>
      <c r="B89" s="25">
        <v>671</v>
      </c>
      <c r="C89">
        <v>3</v>
      </c>
      <c r="D89">
        <v>602</v>
      </c>
      <c r="E89">
        <v>10</v>
      </c>
      <c r="F89">
        <v>226</v>
      </c>
      <c r="G89">
        <v>0</v>
      </c>
    </row>
    <row r="90" spans="1:7" x14ac:dyDescent="0.25">
      <c r="A90" s="28">
        <v>46417</v>
      </c>
      <c r="B90" s="25">
        <v>673</v>
      </c>
      <c r="C90">
        <v>17</v>
      </c>
      <c r="D90">
        <v>617</v>
      </c>
      <c r="E90">
        <v>8</v>
      </c>
      <c r="F90">
        <v>214</v>
      </c>
      <c r="G90">
        <v>0</v>
      </c>
    </row>
    <row r="91" spans="1:7" x14ac:dyDescent="0.25">
      <c r="A91" s="28">
        <v>46424</v>
      </c>
      <c r="B91" s="25">
        <v>679</v>
      </c>
      <c r="C91">
        <v>10</v>
      </c>
      <c r="D91">
        <v>601</v>
      </c>
      <c r="E91">
        <v>290</v>
      </c>
      <c r="F91">
        <v>223</v>
      </c>
      <c r="G91">
        <v>0</v>
      </c>
    </row>
    <row r="92" spans="1:7" x14ac:dyDescent="0.25">
      <c r="A92" s="28">
        <v>46431</v>
      </c>
      <c r="B92" s="25">
        <v>677</v>
      </c>
      <c r="C92">
        <v>10</v>
      </c>
      <c r="D92">
        <v>605</v>
      </c>
      <c r="E92">
        <v>296</v>
      </c>
      <c r="F92">
        <v>257</v>
      </c>
      <c r="G92">
        <v>0</v>
      </c>
    </row>
    <row r="93" spans="1:7" x14ac:dyDescent="0.25">
      <c r="A93" s="28">
        <v>46438</v>
      </c>
      <c r="B93" s="25">
        <v>678</v>
      </c>
      <c r="C93">
        <v>9</v>
      </c>
      <c r="D93">
        <v>2</v>
      </c>
      <c r="E93">
        <v>335</v>
      </c>
      <c r="F93">
        <v>257</v>
      </c>
      <c r="G93">
        <v>0</v>
      </c>
    </row>
    <row r="94" spans="1:7" x14ac:dyDescent="0.25">
      <c r="A94" s="28">
        <v>46445</v>
      </c>
      <c r="B94" s="25">
        <v>686</v>
      </c>
      <c r="C94">
        <v>6</v>
      </c>
      <c r="D94">
        <v>6</v>
      </c>
      <c r="E94">
        <v>334</v>
      </c>
      <c r="F94">
        <v>261</v>
      </c>
      <c r="G94">
        <v>0</v>
      </c>
    </row>
    <row r="95" spans="1:7" x14ac:dyDescent="0.25">
      <c r="A95" s="28">
        <v>46452</v>
      </c>
      <c r="B95" s="25">
        <v>679</v>
      </c>
      <c r="C95">
        <v>8</v>
      </c>
      <c r="D95">
        <v>15</v>
      </c>
      <c r="E95">
        <v>325</v>
      </c>
      <c r="F95">
        <v>267</v>
      </c>
      <c r="G95">
        <v>0</v>
      </c>
    </row>
    <row r="96" spans="1:7" x14ac:dyDescent="0.25">
      <c r="A96" s="28">
        <v>46459</v>
      </c>
      <c r="B96" s="25">
        <v>636</v>
      </c>
      <c r="C96">
        <v>10</v>
      </c>
      <c r="D96">
        <v>1</v>
      </c>
      <c r="E96">
        <v>333</v>
      </c>
      <c r="F96">
        <v>260</v>
      </c>
      <c r="G96">
        <v>0</v>
      </c>
    </row>
    <row r="97" spans="1:7" x14ac:dyDescent="0.25">
      <c r="A97" s="28">
        <v>46466</v>
      </c>
      <c r="B97" s="25">
        <v>643</v>
      </c>
      <c r="C97">
        <v>4</v>
      </c>
      <c r="D97">
        <v>5</v>
      </c>
      <c r="E97">
        <v>334</v>
      </c>
      <c r="F97">
        <v>338</v>
      </c>
      <c r="G97">
        <v>0</v>
      </c>
    </row>
    <row r="98" spans="1:7" x14ac:dyDescent="0.25">
      <c r="A98" s="28">
        <v>46473</v>
      </c>
      <c r="B98" s="25">
        <v>635</v>
      </c>
      <c r="C98">
        <v>19</v>
      </c>
      <c r="D98">
        <v>7</v>
      </c>
      <c r="E98">
        <v>336</v>
      </c>
      <c r="F98">
        <v>326</v>
      </c>
      <c r="G98">
        <v>0</v>
      </c>
    </row>
    <row r="99" spans="1:7" x14ac:dyDescent="0.25">
      <c r="A99" s="28">
        <v>46480</v>
      </c>
      <c r="B99" s="25">
        <v>634</v>
      </c>
      <c r="C99">
        <v>2</v>
      </c>
      <c r="D99">
        <v>2</v>
      </c>
      <c r="E99">
        <v>332</v>
      </c>
      <c r="F99">
        <v>332</v>
      </c>
      <c r="G99">
        <v>0</v>
      </c>
    </row>
    <row r="100" spans="1:7" x14ac:dyDescent="0.25">
      <c r="A100" s="28">
        <v>46487</v>
      </c>
      <c r="B100" s="25">
        <v>635</v>
      </c>
      <c r="C100">
        <v>356</v>
      </c>
      <c r="D100">
        <v>7</v>
      </c>
      <c r="E100">
        <v>337</v>
      </c>
      <c r="F100">
        <v>327</v>
      </c>
      <c r="G100">
        <v>0</v>
      </c>
    </row>
    <row r="101" spans="1:7" x14ac:dyDescent="0.25">
      <c r="A101" s="28">
        <v>46494</v>
      </c>
      <c r="B101" s="25">
        <v>641</v>
      </c>
      <c r="C101">
        <v>359</v>
      </c>
      <c r="D101">
        <v>14</v>
      </c>
      <c r="E101">
        <v>323</v>
      </c>
      <c r="F101">
        <v>339</v>
      </c>
      <c r="G101">
        <v>0</v>
      </c>
    </row>
    <row r="102" spans="1:7" x14ac:dyDescent="0.25">
      <c r="A102" s="28">
        <v>46501</v>
      </c>
      <c r="B102" s="25">
        <v>5</v>
      </c>
      <c r="C102">
        <v>353</v>
      </c>
      <c r="D102">
        <v>19</v>
      </c>
      <c r="E102">
        <v>501</v>
      </c>
      <c r="F102">
        <v>335</v>
      </c>
      <c r="G102">
        <v>0</v>
      </c>
    </row>
    <row r="103" spans="1:7" x14ac:dyDescent="0.25">
      <c r="A103" s="28">
        <v>46508</v>
      </c>
      <c r="B103" s="25">
        <v>9</v>
      </c>
      <c r="C103">
        <v>353</v>
      </c>
      <c r="D103">
        <v>17</v>
      </c>
      <c r="E103">
        <v>603</v>
      </c>
      <c r="F103">
        <v>0</v>
      </c>
      <c r="G103">
        <v>0</v>
      </c>
    </row>
    <row r="104" spans="1:7" x14ac:dyDescent="0.25">
      <c r="A104" s="28">
        <v>46515</v>
      </c>
      <c r="B104" s="25">
        <v>14</v>
      </c>
      <c r="C104">
        <v>323</v>
      </c>
      <c r="D104">
        <v>18</v>
      </c>
      <c r="E104">
        <v>459</v>
      </c>
      <c r="F104">
        <v>0</v>
      </c>
      <c r="G104">
        <v>0</v>
      </c>
    </row>
    <row r="105" spans="1:7" x14ac:dyDescent="0.25">
      <c r="A105" s="28">
        <v>46522</v>
      </c>
      <c r="B105" s="25">
        <v>14</v>
      </c>
      <c r="C105">
        <v>327</v>
      </c>
      <c r="D105">
        <v>13</v>
      </c>
      <c r="E105">
        <v>441</v>
      </c>
      <c r="F105">
        <v>0</v>
      </c>
      <c r="G105">
        <v>0</v>
      </c>
    </row>
    <row r="106" spans="1:7" x14ac:dyDescent="0.25">
      <c r="A106" s="28">
        <v>46529</v>
      </c>
      <c r="B106" s="25">
        <v>13</v>
      </c>
      <c r="C106">
        <v>324</v>
      </c>
      <c r="D106">
        <v>6</v>
      </c>
      <c r="E106">
        <v>452</v>
      </c>
      <c r="F106">
        <v>0</v>
      </c>
      <c r="G106">
        <v>0</v>
      </c>
    </row>
    <row r="107" spans="1:7" x14ac:dyDescent="0.25">
      <c r="A107" s="28">
        <v>46536</v>
      </c>
      <c r="B107" s="25">
        <v>8</v>
      </c>
      <c r="C107">
        <v>332</v>
      </c>
      <c r="D107">
        <v>16</v>
      </c>
      <c r="E107">
        <v>445</v>
      </c>
      <c r="F107">
        <v>0</v>
      </c>
      <c r="G107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E98C-971D-4F62-BEDD-16AED5147D94}">
  <dimension ref="A1:AB106"/>
  <sheetViews>
    <sheetView topLeftCell="M2" workbookViewId="0">
      <selection activeCell="A2" sqref="A2:AB2"/>
    </sheetView>
  </sheetViews>
  <sheetFormatPr defaultRowHeight="15" x14ac:dyDescent="0.25"/>
  <cols>
    <col min="1" max="1" width="10.42578125" style="15" bestFit="1" customWidth="1"/>
    <col min="3" max="3" width="11.5703125" style="24" bestFit="1" customWidth="1"/>
    <col min="4" max="4" width="9.5703125" bestFit="1" customWidth="1"/>
    <col min="8" max="8" width="28" bestFit="1" customWidth="1"/>
    <col min="9" max="10" width="28" customWidth="1"/>
    <col min="11" max="11" width="29.7109375" bestFit="1" customWidth="1"/>
    <col min="12" max="13" width="29.7109375" customWidth="1"/>
    <col min="14" max="14" width="28" bestFit="1" customWidth="1"/>
    <col min="15" max="15" width="31.5703125" bestFit="1" customWidth="1"/>
    <col min="17" max="17" width="26.28515625" bestFit="1" customWidth="1"/>
    <col min="18" max="18" width="26.28515625" customWidth="1"/>
    <col min="20" max="20" width="26.28515625" bestFit="1" customWidth="1"/>
    <col min="28" max="28" width="9.5703125" style="24" bestFit="1" customWidth="1"/>
  </cols>
  <sheetData>
    <row r="1" spans="1:28" x14ac:dyDescent="0.25">
      <c r="E1">
        <v>-0.3</v>
      </c>
      <c r="F1">
        <v>-2</v>
      </c>
      <c r="G1">
        <v>0.5</v>
      </c>
      <c r="I1">
        <v>0.3</v>
      </c>
      <c r="O1">
        <v>0.28000000000000003</v>
      </c>
      <c r="R1">
        <v>0.26</v>
      </c>
      <c r="U1">
        <v>0.31</v>
      </c>
      <c r="X1">
        <v>0.18</v>
      </c>
      <c r="AA1">
        <v>0.11</v>
      </c>
    </row>
    <row r="2" spans="1:28" x14ac:dyDescent="0.25">
      <c r="A2" s="22" t="s">
        <v>6</v>
      </c>
      <c r="B2" s="23" t="s">
        <v>7</v>
      </c>
      <c r="C2" s="26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9" t="s">
        <v>34</v>
      </c>
      <c r="I2" s="23" t="s">
        <v>13</v>
      </c>
      <c r="J2" s="9" t="s">
        <v>35</v>
      </c>
      <c r="K2" s="9" t="s">
        <v>36</v>
      </c>
      <c r="L2" s="9" t="s">
        <v>37</v>
      </c>
      <c r="M2" s="23" t="s">
        <v>14</v>
      </c>
      <c r="N2" s="9" t="s">
        <v>38</v>
      </c>
      <c r="O2" s="23" t="s">
        <v>15</v>
      </c>
      <c r="P2" s="23" t="s">
        <v>16</v>
      </c>
      <c r="Q2" s="9" t="s">
        <v>39</v>
      </c>
      <c r="R2" s="23" t="s">
        <v>17</v>
      </c>
      <c r="S2" s="23" t="s">
        <v>18</v>
      </c>
      <c r="T2" s="9" t="s">
        <v>39</v>
      </c>
      <c r="U2" s="23" t="s">
        <v>19</v>
      </c>
      <c r="V2" s="23" t="s">
        <v>20</v>
      </c>
      <c r="W2" s="9" t="s">
        <v>40</v>
      </c>
      <c r="X2" s="23" t="s">
        <v>21</v>
      </c>
      <c r="Y2" s="23" t="s">
        <v>22</v>
      </c>
      <c r="Z2" s="9" t="s">
        <v>41</v>
      </c>
      <c r="AA2" s="23" t="s">
        <v>23</v>
      </c>
      <c r="AB2" s="26" t="s">
        <v>24</v>
      </c>
    </row>
    <row r="3" spans="1:28" x14ac:dyDescent="0.25">
      <c r="A3" s="15" cm="1">
        <f t="array" ref="A3:A106">_xlfn.SEQUENCE(104,1,metadata!$E$5,7)</f>
        <v>45815</v>
      </c>
      <c r="B3" t="s">
        <v>1</v>
      </c>
      <c r="C3" s="24">
        <f ca="1">D3*E3</f>
        <v>50763.438386051348</v>
      </c>
      <c r="D3" s="25">
        <f ca="1">INT(((E3*E$1)+(F3*F$1)+(G3*G$1)+(I3*I$1)+(O3*O$1)+(R3*R$1)+(U3*U$1)+(X3*X$1)+(AA3*AA$1)+RANDBETWEEN(10,13)))</f>
        <v>631</v>
      </c>
      <c r="E3" cm="1">
        <f t="array" aca="1" ref="E3" ca="1">metadata!$E$11+_xlfn.XLOOKUP(sku_a!$A3,_xlfn.ANCHORARRAY(metadata!$K$3),metadata!$Q$3:$Q$106)</f>
        <v>80.449189201349199</v>
      </c>
      <c r="F3">
        <f ca="1">IF(RAND() &lt; 0.7, 0, 1)*RANDBETWEEN(1,7)</f>
        <v>0</v>
      </c>
      <c r="G3">
        <f ca="1">IF(RAND() &lt; 0.9, 0, 1)</f>
        <v>0</v>
      </c>
      <c r="H3">
        <v>20</v>
      </c>
      <c r="I3" s="25">
        <f ca="1">IF(H3=0,0,H3+60)*10 +RANDBETWEEN(1,19)</f>
        <v>807</v>
      </c>
      <c r="J3" s="24" cm="1">
        <f t="array" ref="J3:J12">_xlfn.SEQUENCE(10,1,10,-1)</f>
        <v>10</v>
      </c>
      <c r="K3" s="24">
        <f ca="1">RANDBETWEEN(15,30)/10</f>
        <v>2.1</v>
      </c>
      <c r="L3" s="24" cm="1">
        <f t="array" aca="1" ref="L3:L106" ca="1">TREND(K3:K106,J3:J106)</f>
        <v>2.1978103371071573</v>
      </c>
      <c r="M3" s="24">
        <f ca="1">L3*I3</f>
        <v>1773.6329420454761</v>
      </c>
      <c r="N3">
        <v>25</v>
      </c>
      <c r="O3">
        <f ca="1">IF(N3=0,0,N3+20)*10 +RANDBETWEEN(1,19)</f>
        <v>468</v>
      </c>
      <c r="P3" s="24">
        <f ca="1">(L3+RANDBETWEEN(1,2))*O3</f>
        <v>1964.5752377661495</v>
      </c>
      <c r="Q3">
        <v>10</v>
      </c>
      <c r="R3">
        <f ca="1">IF(Q3=0,0,Q3+20)*10 +RANDBETWEEN(1,19)</f>
        <v>315</v>
      </c>
      <c r="S3">
        <f ca="1">(L3+RANDBETWEEN(2,4))*R3</f>
        <v>1322.3102561887545</v>
      </c>
      <c r="T3" s="25">
        <f t="shared" ref="T3:T29" ca="1" si="0">40-X3</f>
        <v>40</v>
      </c>
      <c r="U3">
        <f t="shared" ref="U3:U34" ca="1" si="1">IF(T3=0,0,T3+20)*10 +RANDBETWEEN(1,19)</f>
        <v>611</v>
      </c>
      <c r="V3">
        <f ca="1">(L3+RANDBETWEEN(2,4))*U3</f>
        <v>2564.862115972473</v>
      </c>
      <c r="W3" s="25">
        <v>0</v>
      </c>
      <c r="X3">
        <f ca="1">IF(W3=0,0,IF(W3=0,0,W3+20)*10 +RANDBETWEEN(1,19))</f>
        <v>0</v>
      </c>
      <c r="Y3">
        <f ca="1">(L3+RANDBETWEEN(1.9,5))*X3</f>
        <v>0</v>
      </c>
      <c r="Z3">
        <v>0</v>
      </c>
      <c r="AA3">
        <f ca="1">IF(Z3=0,0,IF(Z3=0,0,Z3+20)*10 +RANDBETWEEN(1,19))</f>
        <v>0</v>
      </c>
      <c r="AB3" s="24">
        <f ca="1">(L3+RANDBETWEEN(1.9,5))*AA3</f>
        <v>0</v>
      </c>
    </row>
    <row r="4" spans="1:28" x14ac:dyDescent="0.25">
      <c r="A4" s="15">
        <v>45822</v>
      </c>
      <c r="B4" t="s">
        <v>1</v>
      </c>
      <c r="C4" s="24">
        <f t="shared" ref="C4:C34" ca="1" si="2">D4*E4</f>
        <v>50772.731060242877</v>
      </c>
      <c r="D4" s="25">
        <f t="shared" ref="D4:D67" ca="1" si="3">INT(((E4*E$1)+(F4*F$1)+(G4*G$1)+(I4*I$1)+(O4*O$1)+(R4*R$1)+(U4*U$1)+(X4*X$1)+(AA4*AA$1)+RANDBETWEEN(10,13)))</f>
        <v>629</v>
      </c>
      <c r="E4" cm="1">
        <f t="array" aca="1" ref="E4" ca="1">metadata!$E$11+_xlfn.XLOOKUP(sku_a!$A4,_xlfn.ANCHORARRAY(metadata!$K$3),metadata!$Q$3:$Q$106)</f>
        <v>80.71976321183287</v>
      </c>
      <c r="F4">
        <f t="shared" ref="F4:F67" ca="1" si="4">IF(RAND() &lt; 0.7, 0, 1)*RANDBETWEEN(1,7)</f>
        <v>0</v>
      </c>
      <c r="G4">
        <f t="shared" ref="G4:G67" ca="1" si="5">IF(RAND() &lt; 0.9, 0, 1)</f>
        <v>0</v>
      </c>
      <c r="H4">
        <v>20</v>
      </c>
      <c r="I4" s="25">
        <f t="shared" ref="I4:I67" ca="1" si="6">IF(H4=0,0,H4+60)*10 +RANDBETWEEN(1,19)</f>
        <v>804</v>
      </c>
      <c r="J4" s="24">
        <v>9</v>
      </c>
      <c r="K4" s="24">
        <f t="shared" ref="K4:K67" ca="1" si="7">RANDBETWEEN(15,30)/10</f>
        <v>2.2000000000000002</v>
      </c>
      <c r="L4" s="24">
        <f ca="1"/>
        <v>2.200947456073064</v>
      </c>
      <c r="M4" s="24">
        <f t="shared" ref="M4:M67" ca="1" si="8">L4*I4</f>
        <v>1769.5617546827434</v>
      </c>
      <c r="N4">
        <v>25</v>
      </c>
      <c r="O4">
        <f t="shared" ref="O4:O67" ca="1" si="9">IF(N4=0,0,N4+20)*10 +RANDBETWEEN(1,19)</f>
        <v>459</v>
      </c>
      <c r="P4" s="24">
        <f t="shared" ref="P4:P67" ca="1" si="10">(L4+RANDBETWEEN(1,2))*O4</f>
        <v>1928.2348823375364</v>
      </c>
      <c r="Q4">
        <v>10</v>
      </c>
      <c r="R4">
        <f t="shared" ref="R4:R67" ca="1" si="11">IF(Q4=0,0,Q4+20)*10 +RANDBETWEEN(1,19)</f>
        <v>317</v>
      </c>
      <c r="S4">
        <f t="shared" ref="S4:S67" ca="1" si="12">(L4+RANDBETWEEN(2,4))*R4</f>
        <v>1648.7003435751612</v>
      </c>
      <c r="T4" s="25">
        <f t="shared" ca="1" si="0"/>
        <v>40</v>
      </c>
      <c r="U4">
        <f t="shared" ca="1" si="1"/>
        <v>609</v>
      </c>
      <c r="V4">
        <f t="shared" ref="V4:V67" ca="1" si="13">(L4+RANDBETWEEN(2,4))*U4</f>
        <v>2558.3770007484959</v>
      </c>
      <c r="W4">
        <v>0</v>
      </c>
      <c r="X4">
        <f t="shared" ref="X4:X67" ca="1" si="14">IF(W4=0,0,IF(W4=0,0,W4+20)*10 +RANDBETWEEN(1,19))</f>
        <v>0</v>
      </c>
      <c r="Y4">
        <f t="shared" ref="Y4:Y67" ca="1" si="15">(L4+RANDBETWEEN(1.9,5))*X4</f>
        <v>0</v>
      </c>
      <c r="Z4">
        <v>0</v>
      </c>
      <c r="AA4">
        <f t="shared" ref="AA4:AA67" ca="1" si="16">IF(Z4=0,0,IF(Z4=0,0,Z4+20)*10 +RANDBETWEEN(1,19))</f>
        <v>0</v>
      </c>
      <c r="AB4" s="24">
        <f t="shared" ref="AB4:AB67" ca="1" si="17">(L4+RANDBETWEEN(1.9,5))*AA4</f>
        <v>0</v>
      </c>
    </row>
    <row r="5" spans="1:28" x14ac:dyDescent="0.25">
      <c r="A5" s="15">
        <v>45829</v>
      </c>
      <c r="B5" t="s">
        <v>1</v>
      </c>
      <c r="C5" s="24">
        <f t="shared" ca="1" si="2"/>
        <v>52848.49210225889</v>
      </c>
      <c r="D5" s="25">
        <f t="shared" ca="1" si="3"/>
        <v>660</v>
      </c>
      <c r="E5" cm="1">
        <f t="array" aca="1" ref="E5" ca="1">metadata!$E$11+_xlfn.XLOOKUP(sku_a!$A5,_xlfn.ANCHORARRAY(metadata!$K$3),metadata!$Q$3:$Q$106)</f>
        <v>80.073472882210439</v>
      </c>
      <c r="F5">
        <f t="shared" ca="1" si="4"/>
        <v>0</v>
      </c>
      <c r="G5">
        <f t="shared" ca="1" si="5"/>
        <v>0</v>
      </c>
      <c r="H5">
        <v>20</v>
      </c>
      <c r="I5" s="25">
        <f t="shared" ca="1" si="6"/>
        <v>816</v>
      </c>
      <c r="J5" s="24">
        <v>8</v>
      </c>
      <c r="K5" s="24">
        <f t="shared" ca="1" si="7"/>
        <v>2</v>
      </c>
      <c r="L5" s="24">
        <f ca="1"/>
        <v>2.2040845750389702</v>
      </c>
      <c r="M5" s="24">
        <f t="shared" ca="1" si="8"/>
        <v>1798.5330132317997</v>
      </c>
      <c r="N5">
        <v>25</v>
      </c>
      <c r="O5">
        <f t="shared" ca="1" si="9"/>
        <v>457</v>
      </c>
      <c r="P5" s="24">
        <f t="shared" ca="1" si="10"/>
        <v>1464.2666507928093</v>
      </c>
      <c r="Q5">
        <v>10</v>
      </c>
      <c r="R5">
        <f t="shared" ca="1" si="11"/>
        <v>318</v>
      </c>
      <c r="S5">
        <f t="shared" ca="1" si="12"/>
        <v>1972.8988948623926</v>
      </c>
      <c r="T5" s="25">
        <f t="shared" ca="1" si="0"/>
        <v>40</v>
      </c>
      <c r="U5">
        <f t="shared" ca="1" si="1"/>
        <v>616</v>
      </c>
      <c r="V5">
        <f t="shared" ca="1" si="13"/>
        <v>3205.7160982240057</v>
      </c>
      <c r="W5">
        <v>0</v>
      </c>
      <c r="X5">
        <f t="shared" ca="1" si="14"/>
        <v>0</v>
      </c>
      <c r="Y5">
        <f t="shared" ca="1" si="15"/>
        <v>0</v>
      </c>
      <c r="Z5">
        <v>5</v>
      </c>
      <c r="AA5">
        <f t="shared" ca="1" si="16"/>
        <v>257</v>
      </c>
      <c r="AB5" s="24">
        <f t="shared" ca="1" si="17"/>
        <v>1851.4497357850153</v>
      </c>
    </row>
    <row r="6" spans="1:28" x14ac:dyDescent="0.25">
      <c r="A6" s="15">
        <v>45836</v>
      </c>
      <c r="B6" t="s">
        <v>1</v>
      </c>
      <c r="C6" s="24">
        <f t="shared" ca="1" si="2"/>
        <v>53037.950181167376</v>
      </c>
      <c r="D6" s="25">
        <f t="shared" ca="1" si="3"/>
        <v>657</v>
      </c>
      <c r="E6" cm="1">
        <f t="array" aca="1" ref="E6" ca="1">metadata!$E$11+_xlfn.XLOOKUP(sku_a!$A6,_xlfn.ANCHORARRAY(metadata!$K$3),metadata!$Q$3:$Q$106)</f>
        <v>80.727473639524163</v>
      </c>
      <c r="F6">
        <f t="shared" ca="1" si="4"/>
        <v>0</v>
      </c>
      <c r="G6">
        <f t="shared" ca="1" si="5"/>
        <v>1</v>
      </c>
      <c r="H6">
        <v>20</v>
      </c>
      <c r="I6" s="25">
        <f t="shared" ca="1" si="6"/>
        <v>811</v>
      </c>
      <c r="J6" s="24">
        <v>7</v>
      </c>
      <c r="K6" s="24">
        <f t="shared" ca="1" si="7"/>
        <v>1.6</v>
      </c>
      <c r="L6" s="24">
        <f ca="1"/>
        <v>2.2072216940048768</v>
      </c>
      <c r="M6" s="24">
        <f t="shared" ca="1" si="8"/>
        <v>1790.056793837955</v>
      </c>
      <c r="N6">
        <v>25</v>
      </c>
      <c r="O6">
        <f t="shared" ca="1" si="9"/>
        <v>456</v>
      </c>
      <c r="P6" s="24">
        <f t="shared" ca="1" si="10"/>
        <v>1918.493092466224</v>
      </c>
      <c r="Q6">
        <v>10</v>
      </c>
      <c r="R6">
        <f t="shared" ca="1" si="11"/>
        <v>319</v>
      </c>
      <c r="S6">
        <f t="shared" ca="1" si="12"/>
        <v>1661.1037203875558</v>
      </c>
      <c r="T6" s="25">
        <f t="shared" ca="1" si="0"/>
        <v>40</v>
      </c>
      <c r="U6">
        <f t="shared" ca="1" si="1"/>
        <v>609</v>
      </c>
      <c r="V6">
        <f t="shared" ca="1" si="13"/>
        <v>2562.1980116489704</v>
      </c>
      <c r="W6">
        <v>0</v>
      </c>
      <c r="X6">
        <f t="shared" ca="1" si="14"/>
        <v>0</v>
      </c>
      <c r="Y6">
        <f t="shared" ca="1" si="15"/>
        <v>0</v>
      </c>
      <c r="Z6">
        <v>5</v>
      </c>
      <c r="AA6">
        <f t="shared" ca="1" si="16"/>
        <v>259</v>
      </c>
      <c r="AB6" s="24">
        <f t="shared" ca="1" si="17"/>
        <v>1607.6704187472633</v>
      </c>
    </row>
    <row r="7" spans="1:28" x14ac:dyDescent="0.25">
      <c r="A7" s="15">
        <v>45843</v>
      </c>
      <c r="B7" t="s">
        <v>1</v>
      </c>
      <c r="C7" s="24">
        <f t="shared" ca="1" si="2"/>
        <v>52975.639265215774</v>
      </c>
      <c r="D7" s="25">
        <f t="shared" ca="1" si="3"/>
        <v>656</v>
      </c>
      <c r="E7" cm="1">
        <f t="array" aca="1" ref="E7" ca="1">metadata!$E$11+_xlfn.XLOOKUP(sku_a!$A7,_xlfn.ANCHORARRAY(metadata!$K$3),metadata!$Q$3:$Q$106)</f>
        <v>80.755547660389894</v>
      </c>
      <c r="F7">
        <f t="shared" ca="1" si="4"/>
        <v>0</v>
      </c>
      <c r="G7">
        <f t="shared" ca="1" si="5"/>
        <v>0</v>
      </c>
      <c r="H7">
        <v>20</v>
      </c>
      <c r="I7" s="25">
        <f t="shared" ca="1" si="6"/>
        <v>805</v>
      </c>
      <c r="J7" s="24">
        <v>6</v>
      </c>
      <c r="K7" s="24">
        <f t="shared" ca="1" si="7"/>
        <v>1.7</v>
      </c>
      <c r="L7" s="24">
        <f ca="1"/>
        <v>2.2103588129707834</v>
      </c>
      <c r="M7" s="24">
        <f t="shared" ca="1" si="8"/>
        <v>1779.3388444414807</v>
      </c>
      <c r="N7">
        <v>25</v>
      </c>
      <c r="O7">
        <f t="shared" ca="1" si="9"/>
        <v>468</v>
      </c>
      <c r="P7" s="24">
        <f t="shared" ca="1" si="10"/>
        <v>1970.4479244703266</v>
      </c>
      <c r="Q7">
        <v>10</v>
      </c>
      <c r="R7">
        <f t="shared" ca="1" si="11"/>
        <v>309</v>
      </c>
      <c r="S7">
        <f t="shared" ca="1" si="12"/>
        <v>1919.0008732079721</v>
      </c>
      <c r="T7" s="25">
        <f t="shared" ca="1" si="0"/>
        <v>40</v>
      </c>
      <c r="U7">
        <f t="shared" ca="1" si="1"/>
        <v>613</v>
      </c>
      <c r="V7">
        <f t="shared" ca="1" si="13"/>
        <v>2580.9499523510904</v>
      </c>
      <c r="W7">
        <v>0</v>
      </c>
      <c r="X7">
        <f t="shared" ca="1" si="14"/>
        <v>0</v>
      </c>
      <c r="Y7">
        <f t="shared" ca="1" si="15"/>
        <v>0</v>
      </c>
      <c r="Z7">
        <v>5</v>
      </c>
      <c r="AA7">
        <f t="shared" ca="1" si="16"/>
        <v>256</v>
      </c>
      <c r="AB7" s="24">
        <f t="shared" ca="1" si="17"/>
        <v>1589.8518561205206</v>
      </c>
    </row>
    <row r="8" spans="1:28" x14ac:dyDescent="0.25">
      <c r="A8" s="15">
        <v>45850</v>
      </c>
      <c r="B8" t="s">
        <v>1</v>
      </c>
      <c r="C8" s="24">
        <f t="shared" ca="1" si="2"/>
        <v>52789.410276057417</v>
      </c>
      <c r="D8" s="25">
        <f t="shared" ca="1" si="3"/>
        <v>655</v>
      </c>
      <c r="E8" cm="1">
        <f t="array" aca="1" ref="E8" ca="1">metadata!$E$11+_xlfn.XLOOKUP(sku_a!$A8,_xlfn.ANCHORARRAY(metadata!$K$3),metadata!$Q$3:$Q$106)</f>
        <v>80.594519505431165</v>
      </c>
      <c r="F8">
        <f t="shared" ca="1" si="4"/>
        <v>0</v>
      </c>
      <c r="G8">
        <f t="shared" ca="1" si="5"/>
        <v>0</v>
      </c>
      <c r="H8">
        <v>20</v>
      </c>
      <c r="I8" s="25">
        <f t="shared" ca="1" si="6"/>
        <v>808</v>
      </c>
      <c r="J8" s="24">
        <v>5</v>
      </c>
      <c r="K8" s="24">
        <f t="shared" ca="1" si="7"/>
        <v>2.1</v>
      </c>
      <c r="L8" s="24">
        <f ca="1"/>
        <v>2.21349593193669</v>
      </c>
      <c r="M8" s="24">
        <f t="shared" ca="1" si="8"/>
        <v>1788.5047130048456</v>
      </c>
      <c r="N8">
        <v>25</v>
      </c>
      <c r="O8">
        <f t="shared" ca="1" si="9"/>
        <v>467</v>
      </c>
      <c r="P8" s="24">
        <f t="shared" ca="1" si="10"/>
        <v>1967.7026002144341</v>
      </c>
      <c r="Q8">
        <v>10</v>
      </c>
      <c r="R8">
        <f t="shared" ca="1" si="11"/>
        <v>312</v>
      </c>
      <c r="S8">
        <f t="shared" ca="1" si="12"/>
        <v>1938.6107307642471</v>
      </c>
      <c r="T8" s="25">
        <f t="shared" ca="1" si="0"/>
        <v>40</v>
      </c>
      <c r="U8">
        <f t="shared" ca="1" si="1"/>
        <v>602</v>
      </c>
      <c r="V8">
        <f t="shared" ca="1" si="13"/>
        <v>3138.5245510258869</v>
      </c>
      <c r="W8">
        <v>0</v>
      </c>
      <c r="X8">
        <f t="shared" ca="1" si="14"/>
        <v>0</v>
      </c>
      <c r="Y8">
        <f t="shared" ca="1" si="15"/>
        <v>0</v>
      </c>
      <c r="Z8">
        <v>5</v>
      </c>
      <c r="AA8">
        <f t="shared" ca="1" si="16"/>
        <v>263</v>
      </c>
      <c r="AB8" s="24">
        <f t="shared" ca="1" si="17"/>
        <v>1634.1494300993493</v>
      </c>
    </row>
    <row r="9" spans="1:28" x14ac:dyDescent="0.25">
      <c r="A9" s="15">
        <v>45857</v>
      </c>
      <c r="B9" t="s">
        <v>1</v>
      </c>
      <c r="C9" s="24">
        <f t="shared" ca="1" si="2"/>
        <v>54192.239338750522</v>
      </c>
      <c r="D9" s="25">
        <f t="shared" ca="1" si="3"/>
        <v>674</v>
      </c>
      <c r="E9" cm="1">
        <f t="array" aca="1" ref="E9" ca="1">metadata!$E$11+_xlfn.XLOOKUP(sku_a!$A9,_xlfn.ANCHORARRAY(metadata!$K$3),metadata!$Q$3:$Q$106)</f>
        <v>80.40391593286428</v>
      </c>
      <c r="F9">
        <f t="shared" ca="1" si="4"/>
        <v>0</v>
      </c>
      <c r="G9">
        <f t="shared" ca="1" si="5"/>
        <v>1</v>
      </c>
      <c r="H9">
        <v>20</v>
      </c>
      <c r="I9" s="25">
        <f t="shared" ca="1" si="6"/>
        <v>806</v>
      </c>
      <c r="J9" s="24">
        <v>4</v>
      </c>
      <c r="K9" s="24">
        <f t="shared" ca="1" si="7"/>
        <v>1.9</v>
      </c>
      <c r="L9" s="24">
        <f ca="1"/>
        <v>2.2166330509025967</v>
      </c>
      <c r="M9" s="24">
        <f t="shared" ca="1" si="8"/>
        <v>1786.6062390274928</v>
      </c>
      <c r="N9">
        <v>25</v>
      </c>
      <c r="O9">
        <f t="shared" ca="1" si="9"/>
        <v>462</v>
      </c>
      <c r="P9" s="24">
        <f t="shared" ca="1" si="10"/>
        <v>1948.0844695169997</v>
      </c>
      <c r="Q9">
        <v>16</v>
      </c>
      <c r="R9">
        <f t="shared" ca="1" si="11"/>
        <v>370</v>
      </c>
      <c r="S9">
        <f t="shared" ca="1" si="12"/>
        <v>1930.1542288339608</v>
      </c>
      <c r="T9" s="25">
        <f t="shared" ca="1" si="0"/>
        <v>40</v>
      </c>
      <c r="U9">
        <f t="shared" ca="1" si="1"/>
        <v>613</v>
      </c>
      <c r="V9">
        <f t="shared" ca="1" si="13"/>
        <v>3810.7960602032917</v>
      </c>
      <c r="W9">
        <v>0</v>
      </c>
      <c r="X9">
        <f t="shared" ca="1" si="14"/>
        <v>0</v>
      </c>
      <c r="Y9">
        <f t="shared" ca="1" si="15"/>
        <v>0</v>
      </c>
      <c r="Z9">
        <v>5</v>
      </c>
      <c r="AA9">
        <f t="shared" ca="1" si="16"/>
        <v>252</v>
      </c>
      <c r="AB9" s="24">
        <f t="shared" ca="1" si="17"/>
        <v>1818.5915288274543</v>
      </c>
    </row>
    <row r="10" spans="1:28" x14ac:dyDescent="0.25">
      <c r="A10" s="15">
        <v>45864</v>
      </c>
      <c r="B10" t="s">
        <v>1</v>
      </c>
      <c r="C10" s="24">
        <f t="shared" ca="1" si="2"/>
        <v>53838.244470695121</v>
      </c>
      <c r="D10" s="25">
        <f t="shared" ca="1" si="3"/>
        <v>667</v>
      </c>
      <c r="E10" cm="1">
        <f t="array" aca="1" ref="E10" ca="1">metadata!$E$11+_xlfn.XLOOKUP(sku_a!$A10,_xlfn.ANCHORARRAY(metadata!$K$3),metadata!$Q$3:$Q$106)</f>
        <v>80.717008201941709</v>
      </c>
      <c r="F10">
        <f t="shared" ca="1" si="4"/>
        <v>6</v>
      </c>
      <c r="G10">
        <f t="shared" ca="1" si="5"/>
        <v>0</v>
      </c>
      <c r="H10">
        <v>20</v>
      </c>
      <c r="I10" s="25">
        <f t="shared" ca="1" si="6"/>
        <v>802</v>
      </c>
      <c r="J10" s="24">
        <v>3</v>
      </c>
      <c r="K10" s="24">
        <f t="shared" ca="1" si="7"/>
        <v>2.7</v>
      </c>
      <c r="L10" s="24">
        <f ca="1"/>
        <v>2.2197701698685033</v>
      </c>
      <c r="M10" s="24">
        <f t="shared" ca="1" si="8"/>
        <v>1780.2556762345396</v>
      </c>
      <c r="N10">
        <v>25</v>
      </c>
      <c r="O10">
        <f t="shared" ca="1" si="9"/>
        <v>469</v>
      </c>
      <c r="P10" s="24">
        <f t="shared" ca="1" si="10"/>
        <v>1510.072209668328</v>
      </c>
      <c r="Q10">
        <v>17</v>
      </c>
      <c r="R10">
        <f t="shared" ca="1" si="11"/>
        <v>385</v>
      </c>
      <c r="S10">
        <f t="shared" ca="1" si="12"/>
        <v>1624.611515399374</v>
      </c>
      <c r="T10" s="25">
        <f t="shared" ca="1" si="0"/>
        <v>40</v>
      </c>
      <c r="U10">
        <f t="shared" ca="1" si="1"/>
        <v>618</v>
      </c>
      <c r="V10">
        <f t="shared" ca="1" si="13"/>
        <v>2607.8179649787353</v>
      </c>
      <c r="W10">
        <v>0</v>
      </c>
      <c r="X10">
        <f t="shared" ca="1" si="14"/>
        <v>0</v>
      </c>
      <c r="Y10">
        <f t="shared" ca="1" si="15"/>
        <v>0</v>
      </c>
      <c r="Z10">
        <v>5</v>
      </c>
      <c r="AA10">
        <f t="shared" ca="1" si="16"/>
        <v>257</v>
      </c>
      <c r="AB10" s="24">
        <f t="shared" ca="1" si="17"/>
        <v>1341.4809336562055</v>
      </c>
    </row>
    <row r="11" spans="1:28" x14ac:dyDescent="0.25">
      <c r="A11" s="15">
        <v>45871</v>
      </c>
      <c r="B11" t="s">
        <v>1</v>
      </c>
      <c r="C11" s="24">
        <f t="shared" ca="1" si="2"/>
        <v>52807.401939400057</v>
      </c>
      <c r="D11" s="25">
        <f t="shared" ca="1" si="3"/>
        <v>660</v>
      </c>
      <c r="E11" cm="1">
        <f t="array" aca="1" ref="E11" ca="1">metadata!$E$11+_xlfn.XLOOKUP(sku_a!$A11,_xlfn.ANCHORARRAY(metadata!$K$3),metadata!$Q$3:$Q$106)</f>
        <v>80.011215059697051</v>
      </c>
      <c r="F11">
        <f t="shared" ca="1" si="4"/>
        <v>0</v>
      </c>
      <c r="G11">
        <f t="shared" ca="1" si="5"/>
        <v>0</v>
      </c>
      <c r="H11">
        <v>20</v>
      </c>
      <c r="I11" s="25">
        <f t="shared" ca="1" si="6"/>
        <v>804</v>
      </c>
      <c r="J11" s="24">
        <v>2</v>
      </c>
      <c r="K11" s="24">
        <f t="shared" ca="1" si="7"/>
        <v>1.8</v>
      </c>
      <c r="L11" s="24">
        <f ca="1"/>
        <v>2.2229072888344095</v>
      </c>
      <c r="M11" s="24">
        <f t="shared" ca="1" si="8"/>
        <v>1787.2174602228652</v>
      </c>
      <c r="N11">
        <v>20</v>
      </c>
      <c r="O11">
        <f t="shared" ca="1" si="9"/>
        <v>414</v>
      </c>
      <c r="P11" s="24">
        <f t="shared" ca="1" si="10"/>
        <v>1334.2836175774455</v>
      </c>
      <c r="Q11">
        <v>18</v>
      </c>
      <c r="R11">
        <f t="shared" ca="1" si="11"/>
        <v>388</v>
      </c>
      <c r="S11">
        <f t="shared" ca="1" si="12"/>
        <v>2026.488028067751</v>
      </c>
      <c r="T11" s="25">
        <f t="shared" ca="1" si="0"/>
        <v>40</v>
      </c>
      <c r="U11">
        <f t="shared" ca="1" si="1"/>
        <v>602</v>
      </c>
      <c r="V11">
        <f t="shared" ca="1" si="13"/>
        <v>2542.1901878783146</v>
      </c>
      <c r="W11">
        <v>0</v>
      </c>
      <c r="X11">
        <f t="shared" ca="1" si="14"/>
        <v>0</v>
      </c>
      <c r="Y11">
        <f t="shared" ca="1" si="15"/>
        <v>0</v>
      </c>
      <c r="Z11">
        <v>5</v>
      </c>
      <c r="AA11">
        <f t="shared" ca="1" si="16"/>
        <v>268</v>
      </c>
      <c r="AB11" s="24">
        <f t="shared" ca="1" si="17"/>
        <v>1399.7391534076219</v>
      </c>
    </row>
    <row r="12" spans="1:28" x14ac:dyDescent="0.25">
      <c r="A12" s="15">
        <v>45878</v>
      </c>
      <c r="B12" t="s">
        <v>1</v>
      </c>
      <c r="C12" s="24">
        <f t="shared" ca="1" si="2"/>
        <v>53489.533587154612</v>
      </c>
      <c r="D12" s="25">
        <f t="shared" ca="1" si="3"/>
        <v>661</v>
      </c>
      <c r="E12" cm="1">
        <f t="array" aca="1" ref="E12" ca="1">metadata!$E$11+_xlfn.XLOOKUP(sku_a!$A12,_xlfn.ANCHORARRAY(metadata!$K$3),metadata!$Q$3:$Q$106)</f>
        <v>80.922138558478991</v>
      </c>
      <c r="F12">
        <f t="shared" ca="1" si="4"/>
        <v>0</v>
      </c>
      <c r="G12">
        <f t="shared" ca="1" si="5"/>
        <v>0</v>
      </c>
      <c r="H12">
        <v>20</v>
      </c>
      <c r="I12" s="25">
        <f t="shared" ca="1" si="6"/>
        <v>810</v>
      </c>
      <c r="J12" s="24">
        <v>1</v>
      </c>
      <c r="K12" s="24">
        <f t="shared" ca="1" si="7"/>
        <v>2.2999999999999998</v>
      </c>
      <c r="L12" s="24">
        <f ca="1"/>
        <v>2.2260444078003161</v>
      </c>
      <c r="M12" s="24">
        <f t="shared" ca="1" si="8"/>
        <v>1803.0959703182561</v>
      </c>
      <c r="N12">
        <v>17</v>
      </c>
      <c r="O12">
        <f t="shared" ca="1" si="9"/>
        <v>388</v>
      </c>
      <c r="P12" s="24">
        <f t="shared" ca="1" si="10"/>
        <v>1251.7052302265226</v>
      </c>
      <c r="Q12">
        <v>19</v>
      </c>
      <c r="R12">
        <f t="shared" ca="1" si="11"/>
        <v>404</v>
      </c>
      <c r="S12">
        <f t="shared" ca="1" si="12"/>
        <v>1707.3219407513277</v>
      </c>
      <c r="T12" s="25">
        <f t="shared" ca="1" si="0"/>
        <v>40</v>
      </c>
      <c r="U12">
        <f t="shared" ca="1" si="1"/>
        <v>608</v>
      </c>
      <c r="V12">
        <f t="shared" ca="1" si="13"/>
        <v>3177.4349999425922</v>
      </c>
      <c r="W12">
        <v>0</v>
      </c>
      <c r="X12">
        <f t="shared" ca="1" si="14"/>
        <v>0</v>
      </c>
      <c r="Y12">
        <f t="shared" ca="1" si="15"/>
        <v>0</v>
      </c>
      <c r="Z12">
        <v>5</v>
      </c>
      <c r="AA12">
        <f t="shared" ca="1" si="16"/>
        <v>255</v>
      </c>
      <c r="AB12" s="24">
        <f t="shared" ca="1" si="17"/>
        <v>1077.6413239890805</v>
      </c>
    </row>
    <row r="13" spans="1:28" x14ac:dyDescent="0.25">
      <c r="A13" s="15">
        <v>45885</v>
      </c>
      <c r="B13" t="s">
        <v>1</v>
      </c>
      <c r="C13" s="24">
        <f t="shared" ca="1" si="2"/>
        <v>52933.581268202252</v>
      </c>
      <c r="D13" s="25">
        <f t="shared" ca="1" si="3"/>
        <v>654</v>
      </c>
      <c r="E13" cm="1">
        <f t="array" aca="1" ref="E13" ca="1">metadata!$E$11+_xlfn.XLOOKUP(sku_a!$A13,_xlfn.ANCHORARRAY(metadata!$K$3),metadata!$Q$3:$Q$106)</f>
        <v>80.938197657801609</v>
      </c>
      <c r="F13">
        <f t="shared" ca="1" si="4"/>
        <v>0</v>
      </c>
      <c r="G13">
        <f t="shared" ca="1" si="5"/>
        <v>0</v>
      </c>
      <c r="H13">
        <v>18</v>
      </c>
      <c r="I13" s="25">
        <f t="shared" ca="1" si="6"/>
        <v>788</v>
      </c>
      <c r="J13" s="24">
        <v>0</v>
      </c>
      <c r="K13" s="24">
        <f t="shared" ca="1" si="7"/>
        <v>2.2000000000000002</v>
      </c>
      <c r="L13" s="24">
        <f ca="1"/>
        <v>2.2291815267662227</v>
      </c>
      <c r="M13" s="24">
        <f t="shared" ca="1" si="8"/>
        <v>1756.5950430917835</v>
      </c>
      <c r="N13">
        <v>17</v>
      </c>
      <c r="O13">
        <f t="shared" ca="1" si="9"/>
        <v>383</v>
      </c>
      <c r="P13" s="24">
        <f t="shared" ca="1" si="10"/>
        <v>1619.7765247514631</v>
      </c>
      <c r="Q13">
        <v>20</v>
      </c>
      <c r="R13">
        <f t="shared" ca="1" si="11"/>
        <v>406</v>
      </c>
      <c r="S13">
        <f t="shared" ca="1" si="12"/>
        <v>2123.0476998670861</v>
      </c>
      <c r="T13" s="25">
        <f t="shared" ca="1" si="0"/>
        <v>40</v>
      </c>
      <c r="U13">
        <f t="shared" ca="1" si="1"/>
        <v>610</v>
      </c>
      <c r="V13">
        <f t="shared" ca="1" si="13"/>
        <v>2579.8007313273956</v>
      </c>
      <c r="W13">
        <v>0</v>
      </c>
      <c r="X13">
        <f t="shared" ca="1" si="14"/>
        <v>0</v>
      </c>
      <c r="Y13">
        <f t="shared" ca="1" si="15"/>
        <v>0</v>
      </c>
      <c r="Z13">
        <v>5</v>
      </c>
      <c r="AA13">
        <f t="shared" ca="1" si="16"/>
        <v>259</v>
      </c>
      <c r="AB13" s="24">
        <f t="shared" ca="1" si="17"/>
        <v>1613.3580154324516</v>
      </c>
    </row>
    <row r="14" spans="1:28" x14ac:dyDescent="0.25">
      <c r="A14" s="15">
        <v>45892</v>
      </c>
      <c r="B14" t="s">
        <v>1</v>
      </c>
      <c r="C14" s="24">
        <f t="shared" ca="1" si="2"/>
        <v>50457.460361085621</v>
      </c>
      <c r="D14" s="25">
        <f t="shared" ca="1" si="3"/>
        <v>624</v>
      </c>
      <c r="E14" cm="1">
        <f t="array" aca="1" ref="E14" ca="1">metadata!$E$11+_xlfn.XLOOKUP(sku_a!$A14,_xlfn.ANCHORARRAY(metadata!$K$3),metadata!$Q$3:$Q$106)</f>
        <v>80.861314681226958</v>
      </c>
      <c r="F14">
        <f t="shared" ca="1" si="4"/>
        <v>3</v>
      </c>
      <c r="G14">
        <f t="shared" ca="1" si="5"/>
        <v>1</v>
      </c>
      <c r="H14">
        <v>18</v>
      </c>
      <c r="I14" s="25">
        <f t="shared" ca="1" si="6"/>
        <v>794</v>
      </c>
      <c r="J14" s="24">
        <v>0</v>
      </c>
      <c r="K14" s="24">
        <f t="shared" ca="1" si="7"/>
        <v>2.5</v>
      </c>
      <c r="L14" s="24">
        <f ca="1"/>
        <v>2.2291815267662227</v>
      </c>
      <c r="M14" s="24">
        <f t="shared" ca="1" si="8"/>
        <v>1769.9701322523808</v>
      </c>
      <c r="N14">
        <v>17</v>
      </c>
      <c r="O14">
        <f t="shared" ca="1" si="9"/>
        <v>374</v>
      </c>
      <c r="P14" s="24">
        <f t="shared" ca="1" si="10"/>
        <v>1207.7138910105673</v>
      </c>
      <c r="Q14">
        <v>21</v>
      </c>
      <c r="R14">
        <f t="shared" ca="1" si="11"/>
        <v>418</v>
      </c>
      <c r="S14">
        <f t="shared" ca="1" si="12"/>
        <v>1767.7978781882809</v>
      </c>
      <c r="T14" s="25">
        <f t="shared" ca="1" si="0"/>
        <v>40</v>
      </c>
      <c r="U14">
        <f t="shared" ca="1" si="1"/>
        <v>611</v>
      </c>
      <c r="V14">
        <f t="shared" ca="1" si="13"/>
        <v>3806.0299128541619</v>
      </c>
      <c r="W14">
        <v>0</v>
      </c>
      <c r="X14">
        <f t="shared" ca="1" si="14"/>
        <v>0</v>
      </c>
      <c r="Y14">
        <f t="shared" ca="1" si="15"/>
        <v>0</v>
      </c>
      <c r="Z14">
        <v>0</v>
      </c>
      <c r="AA14">
        <f t="shared" ca="1" si="16"/>
        <v>0</v>
      </c>
      <c r="AB14" s="24">
        <f t="shared" ca="1" si="17"/>
        <v>0</v>
      </c>
    </row>
    <row r="15" spans="1:28" x14ac:dyDescent="0.25">
      <c r="A15" s="15">
        <v>45899</v>
      </c>
      <c r="B15" t="s">
        <v>1</v>
      </c>
      <c r="C15" s="24">
        <f t="shared" ca="1" si="2"/>
        <v>51615.621239607841</v>
      </c>
      <c r="D15" s="25">
        <f t="shared" ca="1" si="3"/>
        <v>639</v>
      </c>
      <c r="E15" cm="1">
        <f t="array" aca="1" ref="E15" ca="1">metadata!$E$11+_xlfn.XLOOKUP(sku_a!$A15,_xlfn.ANCHORARRAY(metadata!$K$3),metadata!$Q$3:$Q$106)</f>
        <v>80.77562009328301</v>
      </c>
      <c r="F15">
        <f t="shared" ca="1" si="4"/>
        <v>0</v>
      </c>
      <c r="G15">
        <f t="shared" ca="1" si="5"/>
        <v>0</v>
      </c>
      <c r="H15">
        <v>18</v>
      </c>
      <c r="I15" s="25">
        <f t="shared" ca="1" si="6"/>
        <v>796</v>
      </c>
      <c r="J15" s="24">
        <v>0</v>
      </c>
      <c r="K15" s="24">
        <f t="shared" ca="1" si="7"/>
        <v>2.8</v>
      </c>
      <c r="L15" s="24">
        <f ca="1"/>
        <v>2.2291815267662227</v>
      </c>
      <c r="M15" s="24">
        <f t="shared" ca="1" si="8"/>
        <v>1774.4284953059132</v>
      </c>
      <c r="N15">
        <v>17</v>
      </c>
      <c r="O15">
        <f t="shared" ca="1" si="9"/>
        <v>386</v>
      </c>
      <c r="P15" s="24">
        <f t="shared" ca="1" si="10"/>
        <v>1246.4640693317619</v>
      </c>
      <c r="Q15">
        <v>22</v>
      </c>
      <c r="R15">
        <f t="shared" ca="1" si="11"/>
        <v>429</v>
      </c>
      <c r="S15">
        <f t="shared" ca="1" si="12"/>
        <v>2672.3188749827095</v>
      </c>
      <c r="T15" s="25">
        <f t="shared" ca="1" si="0"/>
        <v>40</v>
      </c>
      <c r="U15">
        <f t="shared" ca="1" si="1"/>
        <v>619</v>
      </c>
      <c r="V15">
        <f t="shared" ca="1" si="13"/>
        <v>2617.8633650682914</v>
      </c>
      <c r="W15">
        <v>0</v>
      </c>
      <c r="X15">
        <f t="shared" ca="1" si="14"/>
        <v>0</v>
      </c>
      <c r="Y15">
        <f t="shared" ca="1" si="15"/>
        <v>0</v>
      </c>
      <c r="Z15">
        <v>0</v>
      </c>
      <c r="AA15">
        <f t="shared" ca="1" si="16"/>
        <v>0</v>
      </c>
      <c r="AB15" s="24">
        <f t="shared" ca="1" si="17"/>
        <v>0</v>
      </c>
    </row>
    <row r="16" spans="1:28" x14ac:dyDescent="0.25">
      <c r="A16" s="15">
        <v>45906</v>
      </c>
      <c r="B16" t="s">
        <v>1</v>
      </c>
      <c r="C16" s="24">
        <f t="shared" ca="1" si="2"/>
        <v>50840.618416638594</v>
      </c>
      <c r="D16" s="25">
        <f t="shared" ca="1" si="3"/>
        <v>635</v>
      </c>
      <c r="E16" cm="1">
        <f t="array" aca="1" ref="E16" ca="1">metadata!$E$11+_xlfn.XLOOKUP(sku_a!$A16,_xlfn.ANCHORARRAY(metadata!$K$3),metadata!$Q$3:$Q$106)</f>
        <v>80.063966010454479</v>
      </c>
      <c r="F16">
        <f t="shared" ca="1" si="4"/>
        <v>0</v>
      </c>
      <c r="G16">
        <f t="shared" ca="1" si="5"/>
        <v>0</v>
      </c>
      <c r="H16">
        <v>18</v>
      </c>
      <c r="I16" s="25">
        <f t="shared" ca="1" si="6"/>
        <v>789</v>
      </c>
      <c r="J16" s="24">
        <v>0</v>
      </c>
      <c r="K16" s="24">
        <f t="shared" ca="1" si="7"/>
        <v>3</v>
      </c>
      <c r="L16" s="24">
        <f ca="1"/>
        <v>2.2291815267662227</v>
      </c>
      <c r="M16" s="24">
        <f t="shared" ca="1" si="8"/>
        <v>1758.8242246185498</v>
      </c>
      <c r="N16">
        <v>17</v>
      </c>
      <c r="O16">
        <f t="shared" ca="1" si="9"/>
        <v>380</v>
      </c>
      <c r="P16" s="24">
        <f t="shared" ca="1" si="10"/>
        <v>1227.0889801711646</v>
      </c>
      <c r="Q16">
        <v>23</v>
      </c>
      <c r="R16">
        <f t="shared" ca="1" si="11"/>
        <v>446</v>
      </c>
      <c r="S16">
        <f t="shared" ca="1" si="12"/>
        <v>2332.2149609377352</v>
      </c>
      <c r="T16" s="25">
        <f t="shared" ca="1" si="0"/>
        <v>40</v>
      </c>
      <c r="U16">
        <f t="shared" ca="1" si="1"/>
        <v>612</v>
      </c>
      <c r="V16">
        <f t="shared" ca="1" si="13"/>
        <v>3812.2590943809282</v>
      </c>
      <c r="W16">
        <v>0</v>
      </c>
      <c r="X16">
        <f t="shared" ca="1" si="14"/>
        <v>0</v>
      </c>
      <c r="Y16">
        <f t="shared" ca="1" si="15"/>
        <v>0</v>
      </c>
      <c r="Z16">
        <v>0</v>
      </c>
      <c r="AA16">
        <f t="shared" ca="1" si="16"/>
        <v>0</v>
      </c>
      <c r="AB16" s="24">
        <f t="shared" ca="1" si="17"/>
        <v>0</v>
      </c>
    </row>
    <row r="17" spans="1:28" x14ac:dyDescent="0.25">
      <c r="A17" s="15">
        <v>45913</v>
      </c>
      <c r="B17" t="s">
        <v>1</v>
      </c>
      <c r="C17" s="24">
        <f t="shared" ca="1" si="2"/>
        <v>52090.610761681179</v>
      </c>
      <c r="D17" s="25">
        <f t="shared" ca="1" si="3"/>
        <v>646</v>
      </c>
      <c r="E17" cm="1">
        <f t="array" aca="1" ref="E17" ca="1">metadata!$E$11+_xlfn.XLOOKUP(sku_a!$A17,_xlfn.ANCHORARRAY(metadata!$K$3),metadata!$Q$3:$Q$106)</f>
        <v>80.635620374119469</v>
      </c>
      <c r="F17">
        <f t="shared" ca="1" si="4"/>
        <v>0</v>
      </c>
      <c r="G17">
        <f t="shared" ca="1" si="5"/>
        <v>0</v>
      </c>
      <c r="H17">
        <v>20</v>
      </c>
      <c r="I17" s="25">
        <f t="shared" ca="1" si="6"/>
        <v>810</v>
      </c>
      <c r="J17" s="24">
        <v>0</v>
      </c>
      <c r="K17" s="24">
        <f t="shared" ca="1" si="7"/>
        <v>1.7</v>
      </c>
      <c r="L17" s="24">
        <f ca="1"/>
        <v>2.2291815267662227</v>
      </c>
      <c r="M17" s="24">
        <f t="shared" ca="1" si="8"/>
        <v>1805.6370366806404</v>
      </c>
      <c r="N17">
        <v>17</v>
      </c>
      <c r="O17">
        <f t="shared" ca="1" si="9"/>
        <v>389</v>
      </c>
      <c r="P17" s="24">
        <f t="shared" ca="1" si="10"/>
        <v>1645.1516139120604</v>
      </c>
      <c r="Q17">
        <v>24</v>
      </c>
      <c r="R17">
        <f t="shared" ca="1" si="11"/>
        <v>448</v>
      </c>
      <c r="S17">
        <f t="shared" ca="1" si="12"/>
        <v>2790.6733239912674</v>
      </c>
      <c r="T17" s="25">
        <f t="shared" ca="1" si="0"/>
        <v>40</v>
      </c>
      <c r="U17">
        <f t="shared" ca="1" si="1"/>
        <v>616</v>
      </c>
      <c r="V17">
        <f t="shared" ca="1" si="13"/>
        <v>3221.175820487993</v>
      </c>
      <c r="W17">
        <v>0</v>
      </c>
      <c r="X17">
        <f t="shared" ca="1" si="14"/>
        <v>0</v>
      </c>
      <c r="Y17">
        <f t="shared" ca="1" si="15"/>
        <v>0</v>
      </c>
      <c r="Z17">
        <v>0</v>
      </c>
      <c r="AA17">
        <f t="shared" ca="1" si="16"/>
        <v>0</v>
      </c>
      <c r="AB17" s="24">
        <f t="shared" ca="1" si="17"/>
        <v>0</v>
      </c>
    </row>
    <row r="18" spans="1:28" x14ac:dyDescent="0.25">
      <c r="A18" s="15">
        <v>45920</v>
      </c>
      <c r="B18" t="s">
        <v>1</v>
      </c>
      <c r="C18" s="24">
        <f t="shared" ca="1" si="2"/>
        <v>51809.421803407306</v>
      </c>
      <c r="D18" s="25">
        <f t="shared" ca="1" si="3"/>
        <v>644</v>
      </c>
      <c r="E18" cm="1">
        <f t="array" aca="1" ref="E18" ca="1">metadata!$E$11+_xlfn.XLOOKUP(sku_a!$A18,_xlfn.ANCHORARRAY(metadata!$K$3),metadata!$Q$3:$Q$106)</f>
        <v>80.4494127382101</v>
      </c>
      <c r="F18">
        <f t="shared" ca="1" si="4"/>
        <v>0</v>
      </c>
      <c r="G18">
        <f t="shared" ca="1" si="5"/>
        <v>1</v>
      </c>
      <c r="H18">
        <v>20</v>
      </c>
      <c r="I18" s="25">
        <f t="shared" ca="1" si="6"/>
        <v>811</v>
      </c>
      <c r="J18" s="24">
        <v>0</v>
      </c>
      <c r="K18" s="24">
        <f t="shared" ca="1" si="7"/>
        <v>1.9</v>
      </c>
      <c r="L18" s="24">
        <f ca="1"/>
        <v>2.2291815267662227</v>
      </c>
      <c r="M18" s="24">
        <f t="shared" ca="1" si="8"/>
        <v>1807.8662182074065</v>
      </c>
      <c r="N18">
        <v>17</v>
      </c>
      <c r="O18">
        <f t="shared" ca="1" si="9"/>
        <v>381</v>
      </c>
      <c r="P18" s="24">
        <f t="shared" ca="1" si="10"/>
        <v>1611.3181616979307</v>
      </c>
      <c r="Q18">
        <v>25</v>
      </c>
      <c r="R18">
        <f t="shared" ca="1" si="11"/>
        <v>460</v>
      </c>
      <c r="S18">
        <f t="shared" ca="1" si="12"/>
        <v>2865.4235023124625</v>
      </c>
      <c r="T18" s="25">
        <f t="shared" ca="1" si="0"/>
        <v>40</v>
      </c>
      <c r="U18">
        <f t="shared" ca="1" si="1"/>
        <v>602</v>
      </c>
      <c r="V18">
        <f t="shared" ca="1" si="13"/>
        <v>3749.9672791132657</v>
      </c>
      <c r="W18">
        <v>0</v>
      </c>
      <c r="X18">
        <f t="shared" ca="1" si="14"/>
        <v>0</v>
      </c>
      <c r="Y18">
        <f t="shared" ca="1" si="15"/>
        <v>0</v>
      </c>
      <c r="Z18">
        <v>0</v>
      </c>
      <c r="AA18">
        <f t="shared" ca="1" si="16"/>
        <v>0</v>
      </c>
      <c r="AB18" s="24">
        <f t="shared" ca="1" si="17"/>
        <v>0</v>
      </c>
    </row>
    <row r="19" spans="1:28" x14ac:dyDescent="0.25">
      <c r="A19" s="15">
        <v>45927</v>
      </c>
      <c r="B19" t="s">
        <v>1</v>
      </c>
      <c r="C19" s="24">
        <f t="shared" ca="1" si="2"/>
        <v>49339.377385427455</v>
      </c>
      <c r="D19" s="25">
        <f t="shared" ca="1" si="3"/>
        <v>616</v>
      </c>
      <c r="E19" cm="1">
        <f t="array" aca="1" ref="E19" ca="1">metadata!$E$11+_xlfn.XLOOKUP(sku_a!$A19,_xlfn.ANCHORARRAY(metadata!$K$3),metadata!$Q$3:$Q$106)</f>
        <v>80.096391859460155</v>
      </c>
      <c r="F19">
        <f t="shared" ca="1" si="4"/>
        <v>0</v>
      </c>
      <c r="G19">
        <f t="shared" ca="1" si="5"/>
        <v>0</v>
      </c>
      <c r="H19">
        <v>10</v>
      </c>
      <c r="I19" s="25">
        <f t="shared" ca="1" si="6"/>
        <v>703</v>
      </c>
      <c r="J19" s="24">
        <v>0</v>
      </c>
      <c r="K19" s="24">
        <f t="shared" ca="1" si="7"/>
        <v>3</v>
      </c>
      <c r="L19" s="24">
        <f ca="1"/>
        <v>2.2291815267662227</v>
      </c>
      <c r="M19" s="24">
        <f t="shared" ca="1" si="8"/>
        <v>1567.1146133166546</v>
      </c>
      <c r="N19">
        <v>17</v>
      </c>
      <c r="O19">
        <f t="shared" ca="1" si="9"/>
        <v>382</v>
      </c>
      <c r="P19" s="24">
        <f t="shared" ca="1" si="10"/>
        <v>1233.547343224697</v>
      </c>
      <c r="Q19">
        <v>26</v>
      </c>
      <c r="R19">
        <f t="shared" ca="1" si="11"/>
        <v>470</v>
      </c>
      <c r="S19">
        <f t="shared" ca="1" si="12"/>
        <v>2927.7153175801245</v>
      </c>
      <c r="T19" s="25">
        <f t="shared" ca="1" si="0"/>
        <v>40</v>
      </c>
      <c r="U19">
        <f t="shared" ca="1" si="1"/>
        <v>614</v>
      </c>
      <c r="V19">
        <f t="shared" ca="1" si="13"/>
        <v>3824.7174574344604</v>
      </c>
      <c r="W19">
        <v>0</v>
      </c>
      <c r="X19">
        <f t="shared" ca="1" si="14"/>
        <v>0</v>
      </c>
      <c r="Y19">
        <f t="shared" ca="1" si="15"/>
        <v>0</v>
      </c>
      <c r="Z19">
        <v>0</v>
      </c>
      <c r="AA19">
        <f t="shared" ca="1" si="16"/>
        <v>0</v>
      </c>
      <c r="AB19" s="24">
        <f t="shared" ca="1" si="17"/>
        <v>0</v>
      </c>
    </row>
    <row r="20" spans="1:28" x14ac:dyDescent="0.25">
      <c r="A20" s="15">
        <v>45934</v>
      </c>
      <c r="B20" t="s">
        <v>1</v>
      </c>
      <c r="C20" s="24">
        <f t="shared" ca="1" si="2"/>
        <v>51384.494283654574</v>
      </c>
      <c r="D20" s="25">
        <f t="shared" ca="1" si="3"/>
        <v>640</v>
      </c>
      <c r="E20" cm="1">
        <f t="array" aca="1" ref="E20" ca="1">metadata!$E$11+_xlfn.XLOOKUP(sku_a!$A20,_xlfn.ANCHORARRAY(metadata!$K$3),metadata!$Q$3:$Q$106)</f>
        <v>80.288272318210275</v>
      </c>
      <c r="F20">
        <f t="shared" ca="1" si="4"/>
        <v>5</v>
      </c>
      <c r="G20">
        <f t="shared" ca="1" si="5"/>
        <v>0</v>
      </c>
      <c r="H20">
        <v>10</v>
      </c>
      <c r="I20" s="25">
        <f t="shared" ca="1" si="6"/>
        <v>714</v>
      </c>
      <c r="J20" s="24">
        <v>0</v>
      </c>
      <c r="K20" s="24">
        <f t="shared" ca="1" si="7"/>
        <v>1.6</v>
      </c>
      <c r="L20" s="24">
        <f ca="1"/>
        <v>2.2291815267662227</v>
      </c>
      <c r="M20" s="24">
        <f t="shared" ca="1" si="8"/>
        <v>1591.635610111083</v>
      </c>
      <c r="N20">
        <v>17</v>
      </c>
      <c r="O20">
        <f t="shared" ca="1" si="9"/>
        <v>388</v>
      </c>
      <c r="P20" s="24">
        <f t="shared" ca="1" si="10"/>
        <v>1252.9224323852943</v>
      </c>
      <c r="Q20">
        <v>27</v>
      </c>
      <c r="R20">
        <f t="shared" ca="1" si="11"/>
        <v>471</v>
      </c>
      <c r="S20">
        <f t="shared" ca="1" si="12"/>
        <v>1991.9444991068906</v>
      </c>
      <c r="T20" s="25">
        <f t="shared" ca="1" si="0"/>
        <v>40</v>
      </c>
      <c r="U20">
        <f t="shared" ca="1" si="1"/>
        <v>615</v>
      </c>
      <c r="V20">
        <f t="shared" ca="1" si="13"/>
        <v>3830.9466389612267</v>
      </c>
      <c r="W20">
        <v>0</v>
      </c>
      <c r="X20">
        <f t="shared" ca="1" si="14"/>
        <v>0</v>
      </c>
      <c r="Y20">
        <f t="shared" ca="1" si="15"/>
        <v>0</v>
      </c>
      <c r="Z20">
        <v>3</v>
      </c>
      <c r="AA20">
        <f t="shared" ca="1" si="16"/>
        <v>232</v>
      </c>
      <c r="AB20" s="24">
        <f t="shared" ca="1" si="17"/>
        <v>981.1701142097636</v>
      </c>
    </row>
    <row r="21" spans="1:28" x14ac:dyDescent="0.25">
      <c r="A21" s="15">
        <v>45941</v>
      </c>
      <c r="B21" t="s">
        <v>1</v>
      </c>
      <c r="C21" s="24">
        <f t="shared" ca="1" si="2"/>
        <v>51529.885600316637</v>
      </c>
      <c r="D21" s="25">
        <f t="shared" ca="1" si="3"/>
        <v>641</v>
      </c>
      <c r="E21" cm="1">
        <f t="array" aca="1" ref="E21" ca="1">metadata!$E$11+_xlfn.XLOOKUP(sku_a!$A21,_xlfn.ANCHORARRAY(metadata!$K$3),metadata!$Q$3:$Q$106)</f>
        <v>80.389837129979156</v>
      </c>
      <c r="F21">
        <f t="shared" ca="1" si="4"/>
        <v>0</v>
      </c>
      <c r="G21">
        <f t="shared" ca="1" si="5"/>
        <v>0</v>
      </c>
      <c r="H21">
        <v>10</v>
      </c>
      <c r="I21" s="25">
        <f t="shared" ca="1" si="6"/>
        <v>708</v>
      </c>
      <c r="J21" s="24">
        <v>0</v>
      </c>
      <c r="K21" s="24">
        <f t="shared" ca="1" si="7"/>
        <v>2.9</v>
      </c>
      <c r="L21" s="24">
        <f ca="1"/>
        <v>2.2291815267662227</v>
      </c>
      <c r="M21" s="24">
        <f t="shared" ca="1" si="8"/>
        <v>1578.2605209504857</v>
      </c>
      <c r="N21">
        <v>16</v>
      </c>
      <c r="O21">
        <f t="shared" ca="1" si="9"/>
        <v>361</v>
      </c>
      <c r="P21" s="24">
        <f t="shared" ca="1" si="10"/>
        <v>1526.7345311626063</v>
      </c>
      <c r="Q21">
        <v>28</v>
      </c>
      <c r="R21">
        <f t="shared" ca="1" si="11"/>
        <v>492</v>
      </c>
      <c r="S21">
        <f t="shared" ca="1" si="12"/>
        <v>3064.7573111689812</v>
      </c>
      <c r="T21" s="25">
        <f t="shared" ca="1" si="0"/>
        <v>40</v>
      </c>
      <c r="U21">
        <f t="shared" ca="1" si="1"/>
        <v>605</v>
      </c>
      <c r="V21">
        <f t="shared" ca="1" si="13"/>
        <v>3768.6548236935646</v>
      </c>
      <c r="W21">
        <v>0</v>
      </c>
      <c r="X21">
        <f t="shared" ca="1" si="14"/>
        <v>0</v>
      </c>
      <c r="Y21">
        <f t="shared" ca="1" si="15"/>
        <v>0</v>
      </c>
      <c r="Z21">
        <v>3</v>
      </c>
      <c r="AA21">
        <f t="shared" ca="1" si="16"/>
        <v>245</v>
      </c>
      <c r="AB21" s="24">
        <f t="shared" ca="1" si="17"/>
        <v>1036.1494740577245</v>
      </c>
    </row>
    <row r="22" spans="1:28" x14ac:dyDescent="0.25">
      <c r="A22" s="15">
        <v>45948</v>
      </c>
      <c r="B22" t="s">
        <v>1</v>
      </c>
      <c r="C22" s="24">
        <f t="shared" ca="1" si="2"/>
        <v>52430.479985242957</v>
      </c>
      <c r="D22" s="25">
        <f t="shared" ca="1" si="3"/>
        <v>648</v>
      </c>
      <c r="E22" cm="1">
        <f t="array" aca="1" ref="E22" ca="1">metadata!$E$11+_xlfn.XLOOKUP(sku_a!$A22,_xlfn.ANCHORARRAY(metadata!$K$3),metadata!$Q$3:$Q$106)</f>
        <v>80.911234545128025</v>
      </c>
      <c r="F22">
        <f t="shared" ca="1" si="4"/>
        <v>0</v>
      </c>
      <c r="G22">
        <f t="shared" ca="1" si="5"/>
        <v>0</v>
      </c>
      <c r="H22">
        <v>10</v>
      </c>
      <c r="I22" s="25">
        <f t="shared" ca="1" si="6"/>
        <v>707</v>
      </c>
      <c r="J22" s="24">
        <v>0</v>
      </c>
      <c r="K22" s="24">
        <f t="shared" ca="1" si="7"/>
        <v>1.5</v>
      </c>
      <c r="L22" s="24">
        <f ca="1"/>
        <v>2.2291815267662227</v>
      </c>
      <c r="M22" s="24">
        <f t="shared" ca="1" si="8"/>
        <v>1576.0313394237194</v>
      </c>
      <c r="N22">
        <v>16</v>
      </c>
      <c r="O22">
        <f t="shared" ca="1" si="9"/>
        <v>376</v>
      </c>
      <c r="P22" s="24">
        <f t="shared" ca="1" si="10"/>
        <v>1214.1722540640997</v>
      </c>
      <c r="Q22">
        <v>29</v>
      </c>
      <c r="R22">
        <f t="shared" ca="1" si="11"/>
        <v>495</v>
      </c>
      <c r="S22">
        <f t="shared" ca="1" si="12"/>
        <v>3083.4448557492801</v>
      </c>
      <c r="T22" s="25">
        <f t="shared" ca="1" si="0"/>
        <v>40</v>
      </c>
      <c r="U22">
        <f t="shared" ca="1" si="1"/>
        <v>607</v>
      </c>
      <c r="V22">
        <f t="shared" ca="1" si="13"/>
        <v>2567.1131867470967</v>
      </c>
      <c r="W22">
        <v>0</v>
      </c>
      <c r="X22">
        <f t="shared" ca="1" si="14"/>
        <v>0</v>
      </c>
      <c r="Y22">
        <f t="shared" ca="1" si="15"/>
        <v>0</v>
      </c>
      <c r="Z22">
        <v>3</v>
      </c>
      <c r="AA22">
        <f t="shared" ca="1" si="16"/>
        <v>235</v>
      </c>
      <c r="AB22" s="24">
        <f t="shared" ca="1" si="17"/>
        <v>1698.8576587900623</v>
      </c>
    </row>
    <row r="23" spans="1:28" x14ac:dyDescent="0.25">
      <c r="A23" s="15">
        <v>45955</v>
      </c>
      <c r="B23" t="s">
        <v>1</v>
      </c>
      <c r="C23" s="24">
        <f t="shared" ca="1" si="2"/>
        <v>49048.21634321176</v>
      </c>
      <c r="D23" s="25">
        <f t="shared" ca="1" si="3"/>
        <v>611</v>
      </c>
      <c r="E23" cm="1">
        <f t="array" aca="1" ref="E23" ca="1">metadata!$E$11+_xlfn.XLOOKUP(sku_a!$A23,_xlfn.ANCHORARRAY(metadata!$K$3),metadata!$Q$3:$Q$106)</f>
        <v>80.275313164012701</v>
      </c>
      <c r="F23">
        <f t="shared" ca="1" si="4"/>
        <v>0</v>
      </c>
      <c r="G23">
        <f t="shared" ca="1" si="5"/>
        <v>0</v>
      </c>
      <c r="H23">
        <v>10</v>
      </c>
      <c r="I23" s="25">
        <f t="shared" ca="1" si="6"/>
        <v>707</v>
      </c>
      <c r="J23" s="24">
        <v>0</v>
      </c>
      <c r="K23" s="24">
        <f t="shared" ca="1" si="7"/>
        <v>2.8</v>
      </c>
      <c r="L23" s="24">
        <f ca="1"/>
        <v>2.2291815267662227</v>
      </c>
      <c r="M23" s="24">
        <f t="shared" ca="1" si="8"/>
        <v>1576.0313394237194</v>
      </c>
      <c r="N23">
        <v>16</v>
      </c>
      <c r="O23">
        <f t="shared" ca="1" si="9"/>
        <v>365</v>
      </c>
      <c r="P23" s="24">
        <f t="shared" ca="1" si="10"/>
        <v>1178.6512572696713</v>
      </c>
      <c r="Q23">
        <v>14</v>
      </c>
      <c r="R23">
        <f t="shared" ca="1" si="11"/>
        <v>353</v>
      </c>
      <c r="S23">
        <f t="shared" ca="1" si="12"/>
        <v>1845.9010789484764</v>
      </c>
      <c r="T23" s="25">
        <f t="shared" ca="1" si="0"/>
        <v>40</v>
      </c>
      <c r="U23">
        <f t="shared" ca="1" si="1"/>
        <v>616</v>
      </c>
      <c r="V23">
        <f t="shared" ca="1" si="13"/>
        <v>2605.175820487993</v>
      </c>
      <c r="W23">
        <v>0</v>
      </c>
      <c r="X23">
        <f t="shared" ca="1" si="14"/>
        <v>0</v>
      </c>
      <c r="Y23">
        <f t="shared" ca="1" si="15"/>
        <v>0</v>
      </c>
      <c r="Z23">
        <v>3</v>
      </c>
      <c r="AA23">
        <f t="shared" ca="1" si="16"/>
        <v>241</v>
      </c>
      <c r="AB23" s="24">
        <f t="shared" ca="1" si="17"/>
        <v>1260.2327479506596</v>
      </c>
    </row>
    <row r="24" spans="1:28" x14ac:dyDescent="0.25">
      <c r="A24" s="15">
        <v>45962</v>
      </c>
      <c r="B24" t="s">
        <v>1</v>
      </c>
      <c r="C24" s="24">
        <f t="shared" ca="1" si="2"/>
        <v>49582.472715742042</v>
      </c>
      <c r="D24" s="25">
        <f t="shared" ca="1" si="3"/>
        <v>614</v>
      </c>
      <c r="E24" cm="1">
        <f t="array" aca="1" ref="E24" ca="1">metadata!$E$11+_xlfn.XLOOKUP(sku_a!$A24,_xlfn.ANCHORARRAY(metadata!$K$3),metadata!$Q$3:$Q$106)</f>
        <v>80.753212892088015</v>
      </c>
      <c r="F24">
        <f t="shared" ca="1" si="4"/>
        <v>0</v>
      </c>
      <c r="G24">
        <f t="shared" ca="1" si="5"/>
        <v>0</v>
      </c>
      <c r="H24">
        <v>10</v>
      </c>
      <c r="I24" s="25">
        <f t="shared" ca="1" si="6"/>
        <v>712</v>
      </c>
      <c r="J24" s="24">
        <v>0</v>
      </c>
      <c r="K24" s="24">
        <f t="shared" ca="1" si="7"/>
        <v>3</v>
      </c>
      <c r="L24" s="24">
        <f ca="1"/>
        <v>2.2291815267662227</v>
      </c>
      <c r="M24" s="24">
        <f t="shared" ca="1" si="8"/>
        <v>1587.1772470575506</v>
      </c>
      <c r="N24">
        <v>16</v>
      </c>
      <c r="O24">
        <f t="shared" ca="1" si="9"/>
        <v>370</v>
      </c>
      <c r="P24" s="24">
        <f t="shared" ca="1" si="10"/>
        <v>1564.7971649035023</v>
      </c>
      <c r="Q24">
        <v>15</v>
      </c>
      <c r="R24">
        <f t="shared" ca="1" si="11"/>
        <v>355</v>
      </c>
      <c r="S24">
        <f t="shared" ca="1" si="12"/>
        <v>2211.359442002009</v>
      </c>
      <c r="T24" s="25">
        <f t="shared" ca="1" si="0"/>
        <v>40</v>
      </c>
      <c r="U24">
        <f t="shared" ca="1" si="1"/>
        <v>612</v>
      </c>
      <c r="V24">
        <f t="shared" ca="1" si="13"/>
        <v>3812.2590943809282</v>
      </c>
      <c r="W24">
        <v>0</v>
      </c>
      <c r="X24">
        <f t="shared" ca="1" si="14"/>
        <v>0</v>
      </c>
      <c r="Y24">
        <f t="shared" ca="1" si="15"/>
        <v>0</v>
      </c>
      <c r="Z24">
        <v>3</v>
      </c>
      <c r="AA24">
        <f t="shared" ca="1" si="16"/>
        <v>241</v>
      </c>
      <c r="AB24" s="24">
        <f t="shared" ca="1" si="17"/>
        <v>1019.2327479506596</v>
      </c>
    </row>
    <row r="25" spans="1:28" x14ac:dyDescent="0.25">
      <c r="A25" s="15">
        <v>45969</v>
      </c>
      <c r="B25" t="s">
        <v>1</v>
      </c>
      <c r="C25" s="24">
        <f t="shared" ca="1" si="2"/>
        <v>49912.490117190202</v>
      </c>
      <c r="D25" s="25">
        <f t="shared" ca="1" si="3"/>
        <v>619</v>
      </c>
      <c r="E25" cm="1">
        <f t="array" aca="1" ref="E25" ca="1">metadata!$E$11+_xlfn.XLOOKUP(sku_a!$A25,_xlfn.ANCHORARRAY(metadata!$K$3),metadata!$Q$3:$Q$106)</f>
        <v>80.63407127171277</v>
      </c>
      <c r="F25">
        <f t="shared" ca="1" si="4"/>
        <v>0</v>
      </c>
      <c r="G25">
        <f t="shared" ca="1" si="5"/>
        <v>0</v>
      </c>
      <c r="H25">
        <v>10</v>
      </c>
      <c r="I25" s="25">
        <f t="shared" ca="1" si="6"/>
        <v>709</v>
      </c>
      <c r="J25" s="24">
        <v>0</v>
      </c>
      <c r="K25" s="24">
        <f t="shared" ca="1" si="7"/>
        <v>2.2000000000000002</v>
      </c>
      <c r="L25" s="24">
        <f ca="1"/>
        <v>2.2291815267662227</v>
      </c>
      <c r="M25" s="24">
        <f t="shared" ca="1" si="8"/>
        <v>1580.489702477252</v>
      </c>
      <c r="N25">
        <v>16</v>
      </c>
      <c r="O25">
        <f t="shared" ca="1" si="9"/>
        <v>378</v>
      </c>
      <c r="P25" s="24">
        <f t="shared" ca="1" si="10"/>
        <v>1598.630617117632</v>
      </c>
      <c r="Q25">
        <v>16</v>
      </c>
      <c r="R25">
        <f t="shared" ca="1" si="11"/>
        <v>379</v>
      </c>
      <c r="S25">
        <f t="shared" ca="1" si="12"/>
        <v>1602.8597986443983</v>
      </c>
      <c r="T25" s="25">
        <f t="shared" ca="1" si="0"/>
        <v>40</v>
      </c>
      <c r="U25">
        <f t="shared" ca="1" si="1"/>
        <v>602</v>
      </c>
      <c r="V25">
        <f t="shared" ca="1" si="13"/>
        <v>3147.9672791132657</v>
      </c>
      <c r="W25">
        <v>0</v>
      </c>
      <c r="X25">
        <f t="shared" ca="1" si="14"/>
        <v>0</v>
      </c>
      <c r="Y25">
        <f t="shared" ca="1" si="15"/>
        <v>0</v>
      </c>
      <c r="Z25">
        <v>3</v>
      </c>
      <c r="AA25">
        <f t="shared" ca="1" si="16"/>
        <v>247</v>
      </c>
      <c r="AB25" s="24">
        <f t="shared" ca="1" si="17"/>
        <v>1291.6078371112569</v>
      </c>
    </row>
    <row r="26" spans="1:28" x14ac:dyDescent="0.25">
      <c r="A26" s="15">
        <v>45976</v>
      </c>
      <c r="B26" t="s">
        <v>1</v>
      </c>
      <c r="C26" s="24">
        <f t="shared" ca="1" si="2"/>
        <v>49537.18601755453</v>
      </c>
      <c r="D26" s="25">
        <f t="shared" ca="1" si="3"/>
        <v>617</v>
      </c>
      <c r="E26" cm="1">
        <f t="array" aca="1" ref="E26" ca="1">metadata!$E$11+_xlfn.XLOOKUP(sku_a!$A26,_xlfn.ANCHORARRAY(metadata!$K$3),metadata!$Q$3:$Q$106)</f>
        <v>80.287173448224522</v>
      </c>
      <c r="F26">
        <f t="shared" ca="1" si="4"/>
        <v>0</v>
      </c>
      <c r="G26">
        <f t="shared" ca="1" si="5"/>
        <v>0</v>
      </c>
      <c r="H26">
        <v>10</v>
      </c>
      <c r="I26" s="25">
        <f t="shared" ca="1" si="6"/>
        <v>717</v>
      </c>
      <c r="J26" s="24">
        <v>0</v>
      </c>
      <c r="K26" s="24">
        <f t="shared" ca="1" si="7"/>
        <v>3</v>
      </c>
      <c r="L26" s="24">
        <f ca="1"/>
        <v>2.2291815267662227</v>
      </c>
      <c r="M26" s="24">
        <f t="shared" ca="1" si="8"/>
        <v>1598.3231546913817</v>
      </c>
      <c r="N26">
        <v>16</v>
      </c>
      <c r="O26">
        <f t="shared" ca="1" si="9"/>
        <v>364</v>
      </c>
      <c r="P26" s="24">
        <f t="shared" ca="1" si="10"/>
        <v>1175.422075742905</v>
      </c>
      <c r="Q26">
        <v>17</v>
      </c>
      <c r="R26">
        <f t="shared" ca="1" si="11"/>
        <v>377</v>
      </c>
      <c r="S26">
        <f t="shared" ca="1" si="12"/>
        <v>2348.4014355908657</v>
      </c>
      <c r="T26" s="25">
        <f t="shared" ca="1" si="0"/>
        <v>40</v>
      </c>
      <c r="U26">
        <f t="shared" ca="1" si="1"/>
        <v>607</v>
      </c>
      <c r="V26">
        <f t="shared" ca="1" si="13"/>
        <v>3174.1131867470967</v>
      </c>
      <c r="W26">
        <v>0</v>
      </c>
      <c r="X26">
        <f t="shared" ca="1" si="14"/>
        <v>0</v>
      </c>
      <c r="Y26">
        <f t="shared" ca="1" si="15"/>
        <v>0</v>
      </c>
      <c r="Z26">
        <v>3</v>
      </c>
      <c r="AA26">
        <f t="shared" ca="1" si="16"/>
        <v>235</v>
      </c>
      <c r="AB26" s="24">
        <f t="shared" ca="1" si="17"/>
        <v>993.85765879006226</v>
      </c>
    </row>
    <row r="27" spans="1:28" x14ac:dyDescent="0.25">
      <c r="A27" s="15">
        <v>45983</v>
      </c>
      <c r="B27" t="s">
        <v>1</v>
      </c>
      <c r="C27" s="24">
        <f t="shared" ca="1" si="2"/>
        <v>50960.014350894453</v>
      </c>
      <c r="D27" s="25">
        <f t="shared" ca="1" si="3"/>
        <v>630</v>
      </c>
      <c r="E27" cm="1">
        <f t="array" aca="1" ref="E27" ca="1">metadata!$E$11+_xlfn.XLOOKUP(sku_a!$A27,_xlfn.ANCHORARRAY(metadata!$K$3),metadata!$Q$3:$Q$106)</f>
        <v>80.888911668086436</v>
      </c>
      <c r="F27">
        <f t="shared" ca="1" si="4"/>
        <v>0</v>
      </c>
      <c r="G27">
        <f t="shared" ca="1" si="5"/>
        <v>0</v>
      </c>
      <c r="H27">
        <v>10</v>
      </c>
      <c r="I27" s="25">
        <f t="shared" ca="1" si="6"/>
        <v>706</v>
      </c>
      <c r="J27" s="24">
        <v>0</v>
      </c>
      <c r="K27" s="24">
        <f t="shared" ca="1" si="7"/>
        <v>1.8</v>
      </c>
      <c r="L27" s="24">
        <f ca="1"/>
        <v>2.2291815267662227</v>
      </c>
      <c r="M27" s="24">
        <f t="shared" ca="1" si="8"/>
        <v>1573.8021578969533</v>
      </c>
      <c r="N27">
        <v>16</v>
      </c>
      <c r="O27">
        <f t="shared" ca="1" si="9"/>
        <v>362</v>
      </c>
      <c r="P27" s="24">
        <f t="shared" ca="1" si="10"/>
        <v>1530.9637126893724</v>
      </c>
      <c r="Q27">
        <v>23</v>
      </c>
      <c r="R27">
        <f t="shared" ca="1" si="11"/>
        <v>436</v>
      </c>
      <c r="S27">
        <f t="shared" ca="1" si="12"/>
        <v>2715.9231456700727</v>
      </c>
      <c r="T27" s="25">
        <f t="shared" ca="1" si="0"/>
        <v>40</v>
      </c>
      <c r="U27">
        <f t="shared" ca="1" si="1"/>
        <v>613</v>
      </c>
      <c r="V27">
        <f t="shared" ca="1" si="13"/>
        <v>3205.4882759076941</v>
      </c>
      <c r="W27">
        <v>0</v>
      </c>
      <c r="X27">
        <f t="shared" ca="1" si="14"/>
        <v>0</v>
      </c>
      <c r="Y27">
        <f t="shared" ca="1" si="15"/>
        <v>0</v>
      </c>
      <c r="Z27">
        <v>4</v>
      </c>
      <c r="AA27">
        <f t="shared" ca="1" si="16"/>
        <v>247</v>
      </c>
      <c r="AB27" s="24">
        <f t="shared" ca="1" si="17"/>
        <v>1291.6078371112569</v>
      </c>
    </row>
    <row r="28" spans="1:28" x14ac:dyDescent="0.25">
      <c r="A28" s="15">
        <v>45990</v>
      </c>
      <c r="B28" t="s">
        <v>1</v>
      </c>
      <c r="C28" s="24">
        <f t="shared" ca="1" si="2"/>
        <v>51467.611323717734</v>
      </c>
      <c r="D28" s="25">
        <f t="shared" ca="1" si="3"/>
        <v>636</v>
      </c>
      <c r="E28" cm="1">
        <f t="array" aca="1" ref="E28" ca="1">metadata!$E$11+_xlfn.XLOOKUP(sku_a!$A28,_xlfn.ANCHORARRAY(metadata!$K$3),metadata!$Q$3:$Q$106)</f>
        <v>80.923917175656811</v>
      </c>
      <c r="F28">
        <f t="shared" ca="1" si="4"/>
        <v>0</v>
      </c>
      <c r="G28">
        <f t="shared" ca="1" si="5"/>
        <v>0</v>
      </c>
      <c r="H28">
        <v>10</v>
      </c>
      <c r="I28" s="25">
        <f t="shared" ca="1" si="6"/>
        <v>702</v>
      </c>
      <c r="J28" s="24">
        <v>0</v>
      </c>
      <c r="K28" s="24">
        <f t="shared" ca="1" si="7"/>
        <v>2.9</v>
      </c>
      <c r="L28" s="24">
        <f ca="1"/>
        <v>2.2291815267662227</v>
      </c>
      <c r="M28" s="24">
        <f t="shared" ca="1" si="8"/>
        <v>1564.8854317898883</v>
      </c>
      <c r="N28">
        <v>16</v>
      </c>
      <c r="O28">
        <f t="shared" ca="1" si="9"/>
        <v>379</v>
      </c>
      <c r="P28" s="24">
        <f t="shared" ca="1" si="10"/>
        <v>1602.8597986443983</v>
      </c>
      <c r="Q28">
        <v>24</v>
      </c>
      <c r="R28">
        <f t="shared" ca="1" si="11"/>
        <v>447</v>
      </c>
      <c r="S28">
        <f t="shared" ca="1" si="12"/>
        <v>2784.4441424645015</v>
      </c>
      <c r="T28" s="25">
        <f t="shared" ca="1" si="0"/>
        <v>40</v>
      </c>
      <c r="U28">
        <f t="shared" ca="1" si="1"/>
        <v>612</v>
      </c>
      <c r="V28">
        <f t="shared" ca="1" si="13"/>
        <v>3812.2590943809282</v>
      </c>
      <c r="W28">
        <v>0</v>
      </c>
      <c r="X28">
        <f t="shared" ca="1" si="14"/>
        <v>0</v>
      </c>
      <c r="Y28">
        <f t="shared" ca="1" si="15"/>
        <v>0</v>
      </c>
      <c r="Z28">
        <v>4</v>
      </c>
      <c r="AA28">
        <f t="shared" ca="1" si="16"/>
        <v>250</v>
      </c>
      <c r="AB28" s="24">
        <f t="shared" ca="1" si="17"/>
        <v>1807.2953816915556</v>
      </c>
    </row>
    <row r="29" spans="1:28" x14ac:dyDescent="0.25">
      <c r="A29" s="15">
        <v>45997</v>
      </c>
      <c r="B29" t="s">
        <v>1</v>
      </c>
      <c r="C29" s="24">
        <f t="shared" ca="1" si="2"/>
        <v>50838.150953119453</v>
      </c>
      <c r="D29" s="25">
        <f t="shared" ca="1" si="3"/>
        <v>629</v>
      </c>
      <c r="E29" cm="1">
        <f t="array" aca="1" ref="E29" ca="1">metadata!$E$11+_xlfn.XLOOKUP(sku_a!$A29,_xlfn.ANCHORARRAY(metadata!$K$3),metadata!$Q$3:$Q$106)</f>
        <v>80.823769400825839</v>
      </c>
      <c r="F29">
        <f t="shared" ca="1" si="4"/>
        <v>0</v>
      </c>
      <c r="G29">
        <f t="shared" ca="1" si="5"/>
        <v>0</v>
      </c>
      <c r="H29">
        <v>10</v>
      </c>
      <c r="I29" s="25">
        <f t="shared" ca="1" si="6"/>
        <v>714</v>
      </c>
      <c r="J29" s="24">
        <v>0</v>
      </c>
      <c r="K29" s="24">
        <f t="shared" ca="1" si="7"/>
        <v>2</v>
      </c>
      <c r="L29" s="24">
        <f ca="1"/>
        <v>2.2291815267662227</v>
      </c>
      <c r="M29" s="24">
        <f t="shared" ca="1" si="8"/>
        <v>1591.635610111083</v>
      </c>
      <c r="N29">
        <v>12</v>
      </c>
      <c r="O29">
        <f t="shared" ca="1" si="9"/>
        <v>331</v>
      </c>
      <c r="P29" s="24">
        <f t="shared" ca="1" si="10"/>
        <v>1399.8590853596195</v>
      </c>
      <c r="Q29">
        <v>25</v>
      </c>
      <c r="R29">
        <f t="shared" ca="1" si="11"/>
        <v>456</v>
      </c>
      <c r="S29">
        <f t="shared" ca="1" si="12"/>
        <v>2384.5067762053973</v>
      </c>
      <c r="T29" s="25">
        <f t="shared" ca="1" si="0"/>
        <v>40</v>
      </c>
      <c r="U29">
        <f t="shared" ca="1" si="1"/>
        <v>609</v>
      </c>
      <c r="V29">
        <f t="shared" ca="1" si="13"/>
        <v>2575.5715498006293</v>
      </c>
      <c r="W29">
        <v>0</v>
      </c>
      <c r="X29">
        <f t="shared" ca="1" si="14"/>
        <v>0</v>
      </c>
      <c r="Y29">
        <f t="shared" ca="1" si="15"/>
        <v>0</v>
      </c>
      <c r="Z29">
        <v>4</v>
      </c>
      <c r="AA29">
        <f t="shared" ca="1" si="16"/>
        <v>252</v>
      </c>
      <c r="AB29" s="24">
        <f t="shared" ca="1" si="17"/>
        <v>1317.7537447450879</v>
      </c>
    </row>
    <row r="30" spans="1:28" x14ac:dyDescent="0.25">
      <c r="A30" s="15">
        <v>46004</v>
      </c>
      <c r="B30" t="s">
        <v>1</v>
      </c>
      <c r="C30" s="24">
        <f t="shared" ca="1" si="2"/>
        <v>45894.390273310324</v>
      </c>
      <c r="D30" s="25">
        <f t="shared" ca="1" si="3"/>
        <v>571</v>
      </c>
      <c r="E30" cm="1">
        <f t="array" aca="1" ref="E30" ca="1">metadata!$E$11+_xlfn.XLOOKUP(sku_a!$A30,_xlfn.ANCHORARRAY(metadata!$K$3),metadata!$Q$3:$Q$106)</f>
        <v>80.375464576725605</v>
      </c>
      <c r="F30">
        <f t="shared" ca="1" si="4"/>
        <v>7</v>
      </c>
      <c r="G30">
        <f t="shared" ca="1" si="5"/>
        <v>0</v>
      </c>
      <c r="H30">
        <v>8</v>
      </c>
      <c r="I30" s="25">
        <f t="shared" ca="1" si="6"/>
        <v>683</v>
      </c>
      <c r="J30" s="24">
        <v>0</v>
      </c>
      <c r="K30" s="24">
        <f t="shared" ca="1" si="7"/>
        <v>2.6</v>
      </c>
      <c r="L30" s="24">
        <f ca="1"/>
        <v>2.2291815267662227</v>
      </c>
      <c r="M30" s="24">
        <f t="shared" ca="1" si="8"/>
        <v>1522.5309827813301</v>
      </c>
      <c r="N30">
        <v>12</v>
      </c>
      <c r="O30">
        <f t="shared" ca="1" si="9"/>
        <v>325</v>
      </c>
      <c r="P30" s="24">
        <f t="shared" ca="1" si="10"/>
        <v>1374.4839961990222</v>
      </c>
      <c r="Q30">
        <v>26</v>
      </c>
      <c r="R30">
        <f t="shared" ca="1" si="11"/>
        <v>477</v>
      </c>
      <c r="S30">
        <f t="shared" ca="1" si="12"/>
        <v>2017.3195882674879</v>
      </c>
      <c r="T30" s="25">
        <v>27</v>
      </c>
      <c r="U30">
        <f t="shared" ca="1" si="1"/>
        <v>486</v>
      </c>
      <c r="V30">
        <f t="shared" ca="1" si="13"/>
        <v>2055.3822220083839</v>
      </c>
      <c r="W30">
        <v>0</v>
      </c>
      <c r="X30">
        <f t="shared" ca="1" si="14"/>
        <v>0</v>
      </c>
      <c r="Y30">
        <f t="shared" ca="1" si="15"/>
        <v>0</v>
      </c>
      <c r="Z30">
        <v>4</v>
      </c>
      <c r="AA30">
        <f t="shared" ca="1" si="16"/>
        <v>254</v>
      </c>
      <c r="AB30" s="24">
        <f t="shared" ca="1" si="17"/>
        <v>1836.2121077986205</v>
      </c>
    </row>
    <row r="31" spans="1:28" x14ac:dyDescent="0.25">
      <c r="A31" s="15">
        <v>46011</v>
      </c>
      <c r="B31" t="s">
        <v>1</v>
      </c>
      <c r="C31" s="24">
        <f t="shared" ca="1" si="2"/>
        <v>46769.407486232471</v>
      </c>
      <c r="D31" s="25">
        <f t="shared" ca="1" si="3"/>
        <v>583</v>
      </c>
      <c r="E31" cm="1">
        <f t="array" aca="1" ref="E31" ca="1">metadata!$E$11+_xlfn.XLOOKUP(sku_a!$A31,_xlfn.ANCHORARRAY(metadata!$K$3),metadata!$Q$3:$Q$106)</f>
        <v>80.221968243966501</v>
      </c>
      <c r="F31">
        <f t="shared" ca="1" si="4"/>
        <v>0</v>
      </c>
      <c r="G31">
        <f t="shared" ca="1" si="5"/>
        <v>1</v>
      </c>
      <c r="H31">
        <v>8</v>
      </c>
      <c r="I31" s="25">
        <f t="shared" ca="1" si="6"/>
        <v>688</v>
      </c>
      <c r="J31" s="24">
        <v>0</v>
      </c>
      <c r="K31" s="24">
        <f t="shared" ca="1" si="7"/>
        <v>2.1</v>
      </c>
      <c r="L31" s="24">
        <f ca="1"/>
        <v>2.2291815267662227</v>
      </c>
      <c r="M31" s="24">
        <f t="shared" ca="1" si="8"/>
        <v>1533.6768904151613</v>
      </c>
      <c r="N31">
        <v>12</v>
      </c>
      <c r="O31">
        <f t="shared" ca="1" si="9"/>
        <v>331</v>
      </c>
      <c r="P31" s="24">
        <f t="shared" ca="1" si="10"/>
        <v>1068.8590853596197</v>
      </c>
      <c r="Q31">
        <v>27</v>
      </c>
      <c r="R31">
        <f t="shared" ca="1" si="11"/>
        <v>478</v>
      </c>
      <c r="S31">
        <f t="shared" ca="1" si="12"/>
        <v>2021.5487697942542</v>
      </c>
      <c r="T31" s="25">
        <v>27</v>
      </c>
      <c r="U31">
        <f t="shared" ca="1" si="1"/>
        <v>483</v>
      </c>
      <c r="V31">
        <f t="shared" ca="1" si="13"/>
        <v>2525.6946774280855</v>
      </c>
      <c r="W31">
        <v>0</v>
      </c>
      <c r="X31">
        <f t="shared" ca="1" si="14"/>
        <v>0</v>
      </c>
      <c r="Y31">
        <f t="shared" ca="1" si="15"/>
        <v>0</v>
      </c>
      <c r="Z31">
        <v>2</v>
      </c>
      <c r="AA31">
        <f t="shared" ca="1" si="16"/>
        <v>221</v>
      </c>
      <c r="AB31" s="24">
        <f t="shared" ca="1" si="17"/>
        <v>1376.649117415335</v>
      </c>
    </row>
    <row r="32" spans="1:28" x14ac:dyDescent="0.25">
      <c r="A32" s="15">
        <v>46018</v>
      </c>
      <c r="B32" t="s">
        <v>1</v>
      </c>
      <c r="C32" s="24">
        <f t="shared" ca="1" si="2"/>
        <v>47150.80945425239</v>
      </c>
      <c r="D32" s="25">
        <f t="shared" ca="1" si="3"/>
        <v>585</v>
      </c>
      <c r="E32" cm="1">
        <f t="array" aca="1" ref="E32" ca="1">metadata!$E$11+_xlfn.XLOOKUP(sku_a!$A32,_xlfn.ANCHORARRAY(metadata!$K$3),metadata!$Q$3:$Q$106)</f>
        <v>80.599674280773314</v>
      </c>
      <c r="F32">
        <f t="shared" ca="1" si="4"/>
        <v>0</v>
      </c>
      <c r="G32">
        <f t="shared" ca="1" si="5"/>
        <v>0</v>
      </c>
      <c r="H32">
        <v>8</v>
      </c>
      <c r="I32" s="25">
        <f t="shared" ca="1" si="6"/>
        <v>693</v>
      </c>
      <c r="J32" s="24">
        <v>0</v>
      </c>
      <c r="K32" s="24">
        <f t="shared" ca="1" si="7"/>
        <v>2.7</v>
      </c>
      <c r="L32" s="24">
        <f ca="1"/>
        <v>2.2291815267662227</v>
      </c>
      <c r="M32" s="24">
        <f t="shared" ca="1" si="8"/>
        <v>1544.8227980489924</v>
      </c>
      <c r="N32">
        <v>12</v>
      </c>
      <c r="O32">
        <f t="shared" ca="1" si="9"/>
        <v>334</v>
      </c>
      <c r="P32" s="24">
        <f t="shared" ca="1" si="10"/>
        <v>1078.5466299399184</v>
      </c>
      <c r="Q32">
        <v>28</v>
      </c>
      <c r="R32">
        <f t="shared" ca="1" si="11"/>
        <v>481</v>
      </c>
      <c r="S32">
        <f t="shared" ca="1" si="12"/>
        <v>2996.2363143745529</v>
      </c>
      <c r="T32" s="25">
        <v>27</v>
      </c>
      <c r="U32">
        <f t="shared" ca="1" si="1"/>
        <v>472</v>
      </c>
      <c r="V32">
        <f t="shared" ca="1" si="13"/>
        <v>2468.1736806336571</v>
      </c>
      <c r="W32">
        <v>0</v>
      </c>
      <c r="X32">
        <f t="shared" ca="1" si="14"/>
        <v>0</v>
      </c>
      <c r="Y32">
        <f t="shared" ca="1" si="15"/>
        <v>0</v>
      </c>
      <c r="Z32">
        <v>2</v>
      </c>
      <c r="AA32">
        <f t="shared" ca="1" si="16"/>
        <v>239</v>
      </c>
      <c r="AB32" s="24">
        <f t="shared" ca="1" si="17"/>
        <v>1249.7743848971272</v>
      </c>
    </row>
    <row r="33" spans="1:28" x14ac:dyDescent="0.25">
      <c r="A33" s="15">
        <v>46025</v>
      </c>
      <c r="B33" t="s">
        <v>1</v>
      </c>
      <c r="C33" s="24">
        <f t="shared" ca="1" si="2"/>
        <v>43822.677948238961</v>
      </c>
      <c r="D33" s="25">
        <f t="shared" ca="1" si="3"/>
        <v>544</v>
      </c>
      <c r="E33" cm="1">
        <f t="array" aca="1" ref="E33" ca="1">metadata!$E$11+_xlfn.XLOOKUP(sku_a!$A33,_xlfn.ANCHORARRAY(metadata!$K$3),metadata!$Q$3:$Q$106)</f>
        <v>80.556393287203974</v>
      </c>
      <c r="F33">
        <f t="shared" ca="1" si="4"/>
        <v>3</v>
      </c>
      <c r="G33">
        <f t="shared" ca="1" si="5"/>
        <v>0</v>
      </c>
      <c r="H33">
        <v>8</v>
      </c>
      <c r="I33" s="25">
        <f t="shared" ca="1" si="6"/>
        <v>691</v>
      </c>
      <c r="J33" s="24">
        <v>0</v>
      </c>
      <c r="K33" s="24">
        <f t="shared" ca="1" si="7"/>
        <v>2</v>
      </c>
      <c r="L33" s="24">
        <f ca="1"/>
        <v>2.2291815267662227</v>
      </c>
      <c r="M33" s="24">
        <f t="shared" ca="1" si="8"/>
        <v>1540.36443499546</v>
      </c>
      <c r="N33">
        <v>12</v>
      </c>
      <c r="O33">
        <f t="shared" ca="1" si="9"/>
        <v>323</v>
      </c>
      <c r="P33" s="24">
        <f t="shared" ca="1" si="10"/>
        <v>1043.02563314549</v>
      </c>
      <c r="Q33">
        <v>14</v>
      </c>
      <c r="R33">
        <f t="shared" ca="1" si="11"/>
        <v>346</v>
      </c>
      <c r="S33">
        <f t="shared" ca="1" si="12"/>
        <v>1463.2968082611128</v>
      </c>
      <c r="T33" s="25">
        <v>27</v>
      </c>
      <c r="U33">
        <f t="shared" ca="1" si="1"/>
        <v>482</v>
      </c>
      <c r="V33">
        <f t="shared" ca="1" si="13"/>
        <v>2038.4654959013192</v>
      </c>
      <c r="W33">
        <v>0</v>
      </c>
      <c r="X33">
        <f t="shared" ca="1" si="14"/>
        <v>0</v>
      </c>
      <c r="Y33">
        <f t="shared" ca="1" si="15"/>
        <v>0</v>
      </c>
      <c r="Z33">
        <v>2</v>
      </c>
      <c r="AA33">
        <f t="shared" ca="1" si="16"/>
        <v>227</v>
      </c>
      <c r="AB33" s="24">
        <f t="shared" ca="1" si="17"/>
        <v>1641.0242065759326</v>
      </c>
    </row>
    <row r="34" spans="1:28" x14ac:dyDescent="0.25">
      <c r="A34" s="15">
        <v>46032</v>
      </c>
      <c r="B34" t="s">
        <v>1</v>
      </c>
      <c r="C34" s="24">
        <f t="shared" ca="1" si="2"/>
        <v>43582.524123085408</v>
      </c>
      <c r="D34" s="25">
        <f t="shared" ca="1" si="3"/>
        <v>544</v>
      </c>
      <c r="E34" cm="1">
        <f t="array" aca="1" ref="E34" ca="1">metadata!$E$11+_xlfn.XLOOKUP(sku_a!$A34,_xlfn.ANCHORARRAY(metadata!$K$3),metadata!$Q$3:$Q$106)</f>
        <v>80.114934049789355</v>
      </c>
      <c r="F34">
        <f t="shared" ca="1" si="4"/>
        <v>0</v>
      </c>
      <c r="G34">
        <f t="shared" ca="1" si="5"/>
        <v>0</v>
      </c>
      <c r="H34">
        <v>8</v>
      </c>
      <c r="I34" s="25">
        <f t="shared" ca="1" si="6"/>
        <v>698</v>
      </c>
      <c r="J34" s="24">
        <v>0</v>
      </c>
      <c r="K34" s="24">
        <f t="shared" ca="1" si="7"/>
        <v>1.8</v>
      </c>
      <c r="L34" s="24">
        <f ca="1"/>
        <v>2.2291815267662227</v>
      </c>
      <c r="M34" s="24">
        <f t="shared" ca="1" si="8"/>
        <v>1555.9687056828234</v>
      </c>
      <c r="N34">
        <v>12</v>
      </c>
      <c r="O34">
        <f t="shared" ca="1" si="9"/>
        <v>323</v>
      </c>
      <c r="P34" s="24">
        <f t="shared" ca="1" si="10"/>
        <v>1043.02563314549</v>
      </c>
      <c r="Q34">
        <v>10</v>
      </c>
      <c r="R34">
        <f t="shared" ca="1" si="11"/>
        <v>304</v>
      </c>
      <c r="S34">
        <f t="shared" ca="1" si="12"/>
        <v>1589.6711841369315</v>
      </c>
      <c r="T34" s="25">
        <v>27</v>
      </c>
      <c r="U34">
        <f t="shared" ca="1" si="1"/>
        <v>489</v>
      </c>
      <c r="V34">
        <f t="shared" ca="1" si="13"/>
        <v>2557.0697665886828</v>
      </c>
      <c r="W34">
        <v>0</v>
      </c>
      <c r="X34">
        <f t="shared" ca="1" si="14"/>
        <v>0</v>
      </c>
      <c r="Y34">
        <f t="shared" ca="1" si="15"/>
        <v>0</v>
      </c>
      <c r="Z34">
        <v>2</v>
      </c>
      <c r="AA34">
        <f t="shared" ca="1" si="16"/>
        <v>237</v>
      </c>
      <c r="AB34" s="24">
        <f t="shared" ca="1" si="17"/>
        <v>1476.3160218435946</v>
      </c>
    </row>
    <row r="35" spans="1:28" x14ac:dyDescent="0.25">
      <c r="A35" s="15">
        <v>46039</v>
      </c>
      <c r="B35" t="s">
        <v>1</v>
      </c>
      <c r="C35" s="24">
        <f t="shared" ref="C35:C66" ca="1" si="18">D35*E35</f>
        <v>42761.378023461672</v>
      </c>
      <c r="D35" s="25">
        <f t="shared" ca="1" si="3"/>
        <v>529</v>
      </c>
      <c r="E35" cm="1">
        <f t="array" aca="1" ref="E35" ca="1">metadata!$E$11+_xlfn.XLOOKUP(sku_a!$A35,_xlfn.ANCHORARRAY(metadata!$K$3),metadata!$Q$3:$Q$106)</f>
        <v>80.834362993311288</v>
      </c>
      <c r="F35">
        <f t="shared" ca="1" si="4"/>
        <v>0</v>
      </c>
      <c r="G35">
        <f t="shared" ca="1" si="5"/>
        <v>0</v>
      </c>
      <c r="H35">
        <v>8</v>
      </c>
      <c r="I35" s="25">
        <f t="shared" ca="1" si="6"/>
        <v>696</v>
      </c>
      <c r="J35" s="24">
        <v>0</v>
      </c>
      <c r="K35" s="24">
        <f t="shared" ca="1" si="7"/>
        <v>2.2000000000000002</v>
      </c>
      <c r="L35" s="24">
        <f ca="1"/>
        <v>2.2291815267662227</v>
      </c>
      <c r="M35" s="24">
        <f t="shared" ca="1" si="8"/>
        <v>1551.510342629291</v>
      </c>
      <c r="N35">
        <v>12</v>
      </c>
      <c r="O35">
        <f t="shared" ca="1" si="9"/>
        <v>322</v>
      </c>
      <c r="P35" s="24">
        <f t="shared" ca="1" si="10"/>
        <v>1039.7964516187237</v>
      </c>
      <c r="Q35">
        <v>6</v>
      </c>
      <c r="R35">
        <f t="shared" ca="1" si="11"/>
        <v>265</v>
      </c>
      <c r="S35">
        <f t="shared" ca="1" si="12"/>
        <v>1120.7331045930489</v>
      </c>
      <c r="T35" s="25">
        <v>27</v>
      </c>
      <c r="U35">
        <f t="shared" ref="U35:U66" ca="1" si="19">IF(T35=0,0,T35+20)*10 +RANDBETWEEN(1,19)</f>
        <v>480</v>
      </c>
      <c r="V35">
        <f t="shared" ca="1" si="13"/>
        <v>2510.0071328477866</v>
      </c>
      <c r="W35">
        <v>0</v>
      </c>
      <c r="X35">
        <f t="shared" ca="1" si="14"/>
        <v>0</v>
      </c>
      <c r="Y35">
        <f t="shared" ca="1" si="15"/>
        <v>0</v>
      </c>
      <c r="Z35">
        <v>1</v>
      </c>
      <c r="AA35">
        <f t="shared" ca="1" si="16"/>
        <v>217</v>
      </c>
      <c r="AB35" s="24">
        <f t="shared" ca="1" si="17"/>
        <v>1134.7323913082703</v>
      </c>
    </row>
    <row r="36" spans="1:28" x14ac:dyDescent="0.25">
      <c r="A36" s="15">
        <v>46046</v>
      </c>
      <c r="B36" t="s">
        <v>1</v>
      </c>
      <c r="C36" s="24">
        <f t="shared" ca="1" si="18"/>
        <v>41815.297515825092</v>
      </c>
      <c r="D36" s="25">
        <f t="shared" ca="1" si="3"/>
        <v>519</v>
      </c>
      <c r="E36" cm="1">
        <f t="array" aca="1" ref="E36" ca="1">metadata!$E$11+_xlfn.XLOOKUP(sku_a!$A36,_xlfn.ANCHORARRAY(metadata!$K$3),metadata!$Q$3:$Q$106)</f>
        <v>80.568974018930817</v>
      </c>
      <c r="F36">
        <f t="shared" ca="1" si="4"/>
        <v>0</v>
      </c>
      <c r="G36">
        <f t="shared" ca="1" si="5"/>
        <v>0</v>
      </c>
      <c r="H36">
        <v>8</v>
      </c>
      <c r="I36" s="25">
        <f t="shared" ca="1" si="6"/>
        <v>686</v>
      </c>
      <c r="J36" s="24" cm="1">
        <f t="array" ref="J36:J45">_xlfn.SEQUENCE(10,1,1,1)/10</f>
        <v>0.1</v>
      </c>
      <c r="K36" s="24">
        <f t="shared" ca="1" si="7"/>
        <v>2.9</v>
      </c>
      <c r="L36" s="24">
        <f ca="1"/>
        <v>2.2288678148696319</v>
      </c>
      <c r="M36" s="24">
        <f t="shared" ca="1" si="8"/>
        <v>1529.0033210005674</v>
      </c>
      <c r="N36">
        <v>12</v>
      </c>
      <c r="O36">
        <f t="shared" ca="1" si="9"/>
        <v>330</v>
      </c>
      <c r="P36" s="24">
        <f t="shared" ca="1" si="10"/>
        <v>1395.5263789069786</v>
      </c>
      <c r="Q36">
        <v>4</v>
      </c>
      <c r="R36">
        <f t="shared" ca="1" si="11"/>
        <v>251</v>
      </c>
      <c r="S36">
        <f t="shared" ca="1" si="12"/>
        <v>1061.4458215322777</v>
      </c>
      <c r="T36" s="25">
        <v>27</v>
      </c>
      <c r="U36">
        <f t="shared" ca="1" si="19"/>
        <v>473</v>
      </c>
      <c r="V36">
        <f t="shared" ca="1" si="13"/>
        <v>2473.2544764333361</v>
      </c>
      <c r="W36">
        <v>0</v>
      </c>
      <c r="X36">
        <f t="shared" ca="1" si="14"/>
        <v>0</v>
      </c>
      <c r="Y36">
        <f t="shared" ca="1" si="15"/>
        <v>0</v>
      </c>
      <c r="Z36">
        <v>1</v>
      </c>
      <c r="AA36">
        <f t="shared" ca="1" si="16"/>
        <v>213</v>
      </c>
      <c r="AB36" s="24">
        <f t="shared" ca="1" si="17"/>
        <v>1113.7488445672318</v>
      </c>
    </row>
    <row r="37" spans="1:28" x14ac:dyDescent="0.25">
      <c r="A37" s="15">
        <v>46053</v>
      </c>
      <c r="B37" t="s">
        <v>1</v>
      </c>
      <c r="C37" s="24">
        <f t="shared" ca="1" si="18"/>
        <v>41709.077145650866</v>
      </c>
      <c r="D37" s="25">
        <f t="shared" ca="1" si="3"/>
        <v>518</v>
      </c>
      <c r="E37" cm="1">
        <f t="array" aca="1" ref="E37" ca="1">metadata!$E$11+_xlfn.XLOOKUP(sku_a!$A37,_xlfn.ANCHORARRAY(metadata!$K$3),metadata!$Q$3:$Q$106)</f>
        <v>80.519453949132952</v>
      </c>
      <c r="F37">
        <f t="shared" ca="1" si="4"/>
        <v>0</v>
      </c>
      <c r="G37">
        <f t="shared" ca="1" si="5"/>
        <v>0</v>
      </c>
      <c r="H37">
        <v>8</v>
      </c>
      <c r="I37" s="25">
        <f t="shared" ca="1" si="6"/>
        <v>688</v>
      </c>
      <c r="J37" s="24">
        <v>0.2</v>
      </c>
      <c r="K37" s="24">
        <f t="shared" ca="1" si="7"/>
        <v>2.2000000000000002</v>
      </c>
      <c r="L37" s="24">
        <f ca="1"/>
        <v>2.2285541029730416</v>
      </c>
      <c r="M37" s="24">
        <f t="shared" ca="1" si="8"/>
        <v>1533.2452228454526</v>
      </c>
      <c r="N37">
        <v>12</v>
      </c>
      <c r="O37">
        <f t="shared" ca="1" si="9"/>
        <v>329</v>
      </c>
      <c r="P37" s="24">
        <f t="shared" ca="1" si="10"/>
        <v>1062.1942998781308</v>
      </c>
      <c r="Q37">
        <v>2</v>
      </c>
      <c r="R37">
        <f t="shared" ca="1" si="11"/>
        <v>222</v>
      </c>
      <c r="S37">
        <f t="shared" ca="1" si="12"/>
        <v>1382.7390108600152</v>
      </c>
      <c r="T37" s="25">
        <v>27</v>
      </c>
      <c r="U37">
        <f t="shared" ca="1" si="19"/>
        <v>487</v>
      </c>
      <c r="V37">
        <f t="shared" ca="1" si="13"/>
        <v>2546.3058481478711</v>
      </c>
      <c r="W37">
        <v>0</v>
      </c>
      <c r="X37">
        <f t="shared" ca="1" si="14"/>
        <v>0</v>
      </c>
      <c r="Y37">
        <f t="shared" ca="1" si="15"/>
        <v>0</v>
      </c>
      <c r="Z37">
        <v>1</v>
      </c>
      <c r="AA37">
        <f t="shared" ca="1" si="16"/>
        <v>218</v>
      </c>
      <c r="AB37" s="24">
        <f t="shared" ca="1" si="17"/>
        <v>1139.8247944481232</v>
      </c>
    </row>
    <row r="38" spans="1:28" x14ac:dyDescent="0.25">
      <c r="A38" s="15">
        <v>46060</v>
      </c>
      <c r="B38" t="s">
        <v>1</v>
      </c>
      <c r="C38" s="24">
        <f t="shared" ca="1" si="18"/>
        <v>45236.654499073178</v>
      </c>
      <c r="D38" s="25">
        <f t="shared" ca="1" si="3"/>
        <v>560</v>
      </c>
      <c r="E38" cm="1">
        <f t="array" aca="1" ref="E38" ca="1">metadata!$E$11+_xlfn.XLOOKUP(sku_a!$A38,_xlfn.ANCHORARRAY(metadata!$K$3),metadata!$Q$3:$Q$106)</f>
        <v>80.779740176916391</v>
      </c>
      <c r="F38">
        <f t="shared" ca="1" si="4"/>
        <v>0</v>
      </c>
      <c r="G38">
        <f t="shared" ca="1" si="5"/>
        <v>0</v>
      </c>
      <c r="H38">
        <v>8</v>
      </c>
      <c r="I38" s="25">
        <f t="shared" ca="1" si="6"/>
        <v>694</v>
      </c>
      <c r="J38" s="24">
        <v>0.3</v>
      </c>
      <c r="K38" s="24">
        <f t="shared" ca="1" si="7"/>
        <v>1.5</v>
      </c>
      <c r="L38" s="24">
        <f ca="1"/>
        <v>2.2282403910764508</v>
      </c>
      <c r="M38" s="24">
        <f t="shared" ca="1" si="8"/>
        <v>1546.3988314070568</v>
      </c>
      <c r="N38">
        <v>12</v>
      </c>
      <c r="O38">
        <f t="shared" ca="1" si="9"/>
        <v>321</v>
      </c>
      <c r="P38" s="24">
        <f t="shared" ca="1" si="10"/>
        <v>1036.2651655355407</v>
      </c>
      <c r="Q38">
        <v>1</v>
      </c>
      <c r="R38">
        <f t="shared" ca="1" si="11"/>
        <v>220</v>
      </c>
      <c r="S38">
        <f t="shared" ca="1" si="12"/>
        <v>1150.2128860368191</v>
      </c>
      <c r="T38" s="25">
        <f t="shared" ref="T38:T46" ca="1" si="20">40-X38</f>
        <v>40</v>
      </c>
      <c r="U38">
        <f t="shared" ca="1" si="19"/>
        <v>616</v>
      </c>
      <c r="V38">
        <f t="shared" ca="1" si="13"/>
        <v>2604.5960809030935</v>
      </c>
      <c r="W38">
        <v>0</v>
      </c>
      <c r="X38">
        <f t="shared" ca="1" si="14"/>
        <v>0</v>
      </c>
      <c r="Y38">
        <f t="shared" ca="1" si="15"/>
        <v>0</v>
      </c>
      <c r="Z38">
        <v>1</v>
      </c>
      <c r="AA38">
        <f t="shared" ca="1" si="16"/>
        <v>229</v>
      </c>
      <c r="AB38" s="24">
        <f t="shared" ca="1" si="17"/>
        <v>1197.2670495565071</v>
      </c>
    </row>
    <row r="39" spans="1:28" x14ac:dyDescent="0.25">
      <c r="A39" s="15">
        <v>46067</v>
      </c>
      <c r="B39" t="s">
        <v>1</v>
      </c>
      <c r="C39" s="24">
        <f t="shared" ca="1" si="18"/>
        <v>40150.836896015782</v>
      </c>
      <c r="D39" s="25">
        <f t="shared" ca="1" si="3"/>
        <v>496</v>
      </c>
      <c r="E39" cm="1">
        <f t="array" aca="1" ref="E39" ca="1">metadata!$E$11+_xlfn.XLOOKUP(sku_a!$A39,_xlfn.ANCHORARRAY(metadata!$K$3),metadata!$Q$3:$Q$106)</f>
        <v>80.949267935515692</v>
      </c>
      <c r="F39">
        <f t="shared" ca="1" si="4"/>
        <v>0</v>
      </c>
      <c r="G39">
        <f t="shared" ca="1" si="5"/>
        <v>0</v>
      </c>
      <c r="H39">
        <v>14</v>
      </c>
      <c r="I39" s="25">
        <f t="shared" ca="1" si="6"/>
        <v>750</v>
      </c>
      <c r="J39" s="24">
        <v>0.4</v>
      </c>
      <c r="K39" s="24">
        <f t="shared" ca="1" si="7"/>
        <v>2.2000000000000002</v>
      </c>
      <c r="L39" s="24">
        <f ca="1"/>
        <v>2.22792667917986</v>
      </c>
      <c r="M39" s="24">
        <f t="shared" ca="1" si="8"/>
        <v>1670.945009384895</v>
      </c>
      <c r="N39">
        <v>12</v>
      </c>
      <c r="O39">
        <f t="shared" ca="1" si="9"/>
        <v>324</v>
      </c>
      <c r="P39" s="24">
        <f t="shared" ca="1" si="10"/>
        <v>1045.8482440542746</v>
      </c>
      <c r="Q39">
        <v>0</v>
      </c>
      <c r="R39">
        <f t="shared" ca="1" si="11"/>
        <v>14</v>
      </c>
      <c r="S39">
        <f t="shared" ca="1" si="12"/>
        <v>87.190973508518042</v>
      </c>
      <c r="T39" s="25">
        <f t="shared" ca="1" si="20"/>
        <v>40</v>
      </c>
      <c r="U39">
        <f t="shared" ca="1" si="19"/>
        <v>609</v>
      </c>
      <c r="V39">
        <f t="shared" ca="1" si="13"/>
        <v>3183.8073476205345</v>
      </c>
      <c r="W39">
        <v>0</v>
      </c>
      <c r="X39">
        <f t="shared" ca="1" si="14"/>
        <v>0</v>
      </c>
      <c r="Y39">
        <f t="shared" ca="1" si="15"/>
        <v>0</v>
      </c>
      <c r="Z39">
        <v>0</v>
      </c>
      <c r="AA39">
        <f t="shared" ca="1" si="16"/>
        <v>0</v>
      </c>
      <c r="AB39" s="24">
        <f t="shared" ca="1" si="17"/>
        <v>0</v>
      </c>
    </row>
    <row r="40" spans="1:28" x14ac:dyDescent="0.25">
      <c r="A40" s="15">
        <v>46074</v>
      </c>
      <c r="B40" t="s">
        <v>1</v>
      </c>
      <c r="C40" s="24">
        <f t="shared" ca="1" si="18"/>
        <v>39316.29077588857</v>
      </c>
      <c r="D40" s="25">
        <f t="shared" ca="1" si="3"/>
        <v>491</v>
      </c>
      <c r="E40" cm="1">
        <f t="array" aca="1" ref="E40" ca="1">metadata!$E$11+_xlfn.XLOOKUP(sku_a!$A40,_xlfn.ANCHORARRAY(metadata!$K$3),metadata!$Q$3:$Q$106)</f>
        <v>80.073911967186504</v>
      </c>
      <c r="F40">
        <f t="shared" ca="1" si="4"/>
        <v>2</v>
      </c>
      <c r="G40">
        <f t="shared" ca="1" si="5"/>
        <v>0</v>
      </c>
      <c r="H40">
        <v>14</v>
      </c>
      <c r="I40" s="25">
        <f t="shared" ca="1" si="6"/>
        <v>758</v>
      </c>
      <c r="J40" s="24">
        <v>0.5</v>
      </c>
      <c r="K40" s="24">
        <f t="shared" ca="1" si="7"/>
        <v>2.9</v>
      </c>
      <c r="L40" s="24">
        <f ca="1"/>
        <v>2.2276129672832696</v>
      </c>
      <c r="M40" s="24">
        <f t="shared" ca="1" si="8"/>
        <v>1688.5306292007183</v>
      </c>
      <c r="N40">
        <v>12</v>
      </c>
      <c r="O40">
        <f t="shared" ca="1" si="9"/>
        <v>333</v>
      </c>
      <c r="P40" s="24">
        <f t="shared" ca="1" si="10"/>
        <v>1074.7951181053288</v>
      </c>
      <c r="Q40">
        <v>0</v>
      </c>
      <c r="R40">
        <f t="shared" ca="1" si="11"/>
        <v>3</v>
      </c>
      <c r="S40">
        <f t="shared" ca="1" si="12"/>
        <v>12.682838901849808</v>
      </c>
      <c r="T40" s="25">
        <f t="shared" ca="1" si="20"/>
        <v>40</v>
      </c>
      <c r="U40">
        <f t="shared" ca="1" si="19"/>
        <v>604</v>
      </c>
      <c r="V40">
        <f t="shared" ca="1" si="13"/>
        <v>2553.4782322390947</v>
      </c>
      <c r="W40">
        <v>0</v>
      </c>
      <c r="X40">
        <f t="shared" ca="1" si="14"/>
        <v>0</v>
      </c>
      <c r="Y40">
        <f t="shared" ca="1" si="15"/>
        <v>0</v>
      </c>
      <c r="Z40">
        <v>0</v>
      </c>
      <c r="AA40">
        <f t="shared" ca="1" si="16"/>
        <v>0</v>
      </c>
      <c r="AB40" s="24">
        <f t="shared" ca="1" si="17"/>
        <v>0</v>
      </c>
    </row>
    <row r="41" spans="1:28" x14ac:dyDescent="0.25">
      <c r="A41" s="15">
        <v>46081</v>
      </c>
      <c r="B41" t="s">
        <v>1</v>
      </c>
      <c r="C41" s="24">
        <f t="shared" ca="1" si="18"/>
        <v>38912.293037528107</v>
      </c>
      <c r="D41" s="25">
        <f t="shared" ca="1" si="3"/>
        <v>485</v>
      </c>
      <c r="E41" cm="1">
        <f t="array" aca="1" ref="E41" ca="1">metadata!$E$11+_xlfn.XLOOKUP(sku_a!$A41,_xlfn.ANCHORARRAY(metadata!$K$3),metadata!$Q$3:$Q$106)</f>
        <v>80.231532036140422</v>
      </c>
      <c r="F41">
        <f t="shared" ca="1" si="4"/>
        <v>3</v>
      </c>
      <c r="G41">
        <f t="shared" ca="1" si="5"/>
        <v>0</v>
      </c>
      <c r="H41">
        <v>14</v>
      </c>
      <c r="I41" s="25">
        <f t="shared" ca="1" si="6"/>
        <v>747</v>
      </c>
      <c r="J41" s="24">
        <v>0.6</v>
      </c>
      <c r="K41" s="24">
        <f t="shared" ca="1" si="7"/>
        <v>1.7</v>
      </c>
      <c r="L41" s="24">
        <f ca="1"/>
        <v>2.2272992553866788</v>
      </c>
      <c r="M41" s="24">
        <f t="shared" ca="1" si="8"/>
        <v>1663.792543773849</v>
      </c>
      <c r="N41">
        <v>12</v>
      </c>
      <c r="O41">
        <f t="shared" ca="1" si="9"/>
        <v>327</v>
      </c>
      <c r="P41" s="24">
        <f t="shared" ca="1" si="10"/>
        <v>1055.326856511444</v>
      </c>
      <c r="Q41">
        <v>0</v>
      </c>
      <c r="R41">
        <f t="shared" ca="1" si="11"/>
        <v>10</v>
      </c>
      <c r="S41">
        <f t="shared" ca="1" si="12"/>
        <v>52.272992553866793</v>
      </c>
      <c r="T41" s="25">
        <f t="shared" ca="1" si="20"/>
        <v>40</v>
      </c>
      <c r="U41">
        <f t="shared" ca="1" si="19"/>
        <v>601</v>
      </c>
      <c r="V41">
        <f t="shared" ca="1" si="13"/>
        <v>3742.6068524873945</v>
      </c>
      <c r="W41">
        <v>0</v>
      </c>
      <c r="X41">
        <f t="shared" ca="1" si="14"/>
        <v>0</v>
      </c>
      <c r="Y41">
        <f t="shared" ca="1" si="15"/>
        <v>0</v>
      </c>
      <c r="Z41">
        <v>0</v>
      </c>
      <c r="AA41">
        <f t="shared" ca="1" si="16"/>
        <v>0</v>
      </c>
      <c r="AB41" s="24">
        <f t="shared" ca="1" si="17"/>
        <v>0</v>
      </c>
    </row>
    <row r="42" spans="1:28" x14ac:dyDescent="0.25">
      <c r="A42" s="15">
        <v>46088</v>
      </c>
      <c r="B42" t="s">
        <v>1</v>
      </c>
      <c r="C42" s="24">
        <f t="shared" ca="1" si="18"/>
        <v>39718.976944249691</v>
      </c>
      <c r="D42" s="25">
        <f t="shared" ca="1" si="3"/>
        <v>494</v>
      </c>
      <c r="E42" cm="1">
        <f t="array" aca="1" ref="E42" ca="1">metadata!$E$11+_xlfn.XLOOKUP(sku_a!$A42,_xlfn.ANCHORARRAY(metadata!$K$3),metadata!$Q$3:$Q$106)</f>
        <v>80.402787336537841</v>
      </c>
      <c r="F42">
        <f t="shared" ca="1" si="4"/>
        <v>0</v>
      </c>
      <c r="G42">
        <f t="shared" ca="1" si="5"/>
        <v>0</v>
      </c>
      <c r="H42">
        <v>14</v>
      </c>
      <c r="I42" s="25">
        <f t="shared" ca="1" si="6"/>
        <v>757</v>
      </c>
      <c r="J42" s="24">
        <v>0.7</v>
      </c>
      <c r="K42" s="24">
        <f t="shared" ca="1" si="7"/>
        <v>1.5</v>
      </c>
      <c r="L42" s="24">
        <f ca="1"/>
        <v>2.226985543490088</v>
      </c>
      <c r="M42" s="24">
        <f t="shared" ca="1" si="8"/>
        <v>1685.8280564219967</v>
      </c>
      <c r="N42">
        <v>12</v>
      </c>
      <c r="O42">
        <f t="shared" ca="1" si="9"/>
        <v>324</v>
      </c>
      <c r="P42" s="24">
        <f t="shared" ca="1" si="10"/>
        <v>1045.5433160907885</v>
      </c>
      <c r="Q42">
        <v>0</v>
      </c>
      <c r="R42">
        <f t="shared" ca="1" si="11"/>
        <v>15</v>
      </c>
      <c r="S42">
        <f t="shared" ca="1" si="12"/>
        <v>63.404783152351314</v>
      </c>
      <c r="T42" s="25">
        <f t="shared" ca="1" si="20"/>
        <v>40</v>
      </c>
      <c r="U42">
        <f t="shared" ca="1" si="19"/>
        <v>602</v>
      </c>
      <c r="V42">
        <f t="shared" ca="1" si="13"/>
        <v>3146.6452971810327</v>
      </c>
      <c r="W42">
        <v>0</v>
      </c>
      <c r="X42">
        <f t="shared" ca="1" si="14"/>
        <v>0</v>
      </c>
      <c r="Y42">
        <f t="shared" ca="1" si="15"/>
        <v>0</v>
      </c>
      <c r="Z42">
        <v>0</v>
      </c>
      <c r="AA42">
        <f t="shared" ca="1" si="16"/>
        <v>0</v>
      </c>
      <c r="AB42" s="24">
        <f t="shared" ca="1" si="17"/>
        <v>0</v>
      </c>
    </row>
    <row r="43" spans="1:28" x14ac:dyDescent="0.25">
      <c r="A43" s="15">
        <v>46095</v>
      </c>
      <c r="B43" t="s">
        <v>1</v>
      </c>
      <c r="C43" s="24">
        <f t="shared" ca="1" si="18"/>
        <v>41270.984341341587</v>
      </c>
      <c r="D43" s="25">
        <f t="shared" ca="1" si="3"/>
        <v>511</v>
      </c>
      <c r="E43" cm="1">
        <f t="array" aca="1" ref="E43" ca="1">metadata!$E$11+_xlfn.XLOOKUP(sku_a!$A43,_xlfn.ANCHORARRAY(metadata!$K$3),metadata!$Q$3:$Q$106)</f>
        <v>80.765135697341663</v>
      </c>
      <c r="F43">
        <f t="shared" ca="1" si="4"/>
        <v>0</v>
      </c>
      <c r="G43">
        <f t="shared" ca="1" si="5"/>
        <v>0</v>
      </c>
      <c r="H43">
        <v>15</v>
      </c>
      <c r="I43" s="25">
        <f t="shared" ca="1" si="6"/>
        <v>767</v>
      </c>
      <c r="J43" s="24">
        <v>0.8</v>
      </c>
      <c r="K43" s="24">
        <f t="shared" ca="1" si="7"/>
        <v>2.7</v>
      </c>
      <c r="L43" s="24">
        <f ca="1"/>
        <v>2.2266718315934977</v>
      </c>
      <c r="M43" s="24">
        <f t="shared" ca="1" si="8"/>
        <v>1707.8572948322128</v>
      </c>
      <c r="N43">
        <v>16</v>
      </c>
      <c r="O43">
        <f t="shared" ca="1" si="9"/>
        <v>372</v>
      </c>
      <c r="P43" s="24">
        <f t="shared" ca="1" si="10"/>
        <v>1572.3219213527811</v>
      </c>
      <c r="Q43">
        <v>0</v>
      </c>
      <c r="R43">
        <f t="shared" ca="1" si="11"/>
        <v>12</v>
      </c>
      <c r="S43">
        <f t="shared" ca="1" si="12"/>
        <v>74.720061979121965</v>
      </c>
      <c r="T43" s="25">
        <f t="shared" ca="1" si="20"/>
        <v>40</v>
      </c>
      <c r="U43">
        <f t="shared" ca="1" si="19"/>
        <v>603</v>
      </c>
      <c r="V43">
        <f t="shared" ca="1" si="13"/>
        <v>3151.6831144508792</v>
      </c>
      <c r="W43">
        <v>0</v>
      </c>
      <c r="X43">
        <f t="shared" ca="1" si="14"/>
        <v>0</v>
      </c>
      <c r="Y43">
        <f t="shared" ca="1" si="15"/>
        <v>0</v>
      </c>
      <c r="Z43">
        <v>0</v>
      </c>
      <c r="AA43">
        <f t="shared" ca="1" si="16"/>
        <v>0</v>
      </c>
      <c r="AB43" s="24">
        <f t="shared" ca="1" si="17"/>
        <v>0</v>
      </c>
    </row>
    <row r="44" spans="1:28" x14ac:dyDescent="0.25">
      <c r="A44" s="15">
        <v>46102</v>
      </c>
      <c r="B44" t="s">
        <v>1</v>
      </c>
      <c r="C44" s="24">
        <f t="shared" ca="1" si="18"/>
        <v>47851.285625951619</v>
      </c>
      <c r="D44" s="25">
        <f t="shared" ca="1" si="3"/>
        <v>595</v>
      </c>
      <c r="E44" cm="1">
        <f t="array" aca="1" ref="E44" ca="1">metadata!$E$11+_xlfn.XLOOKUP(sku_a!$A44,_xlfn.ANCHORARRAY(metadata!$K$3),metadata!$Q$3:$Q$106)</f>
        <v>80.422328783111965</v>
      </c>
      <c r="F44">
        <f t="shared" ca="1" si="4"/>
        <v>0</v>
      </c>
      <c r="G44">
        <f t="shared" ca="1" si="5"/>
        <v>0</v>
      </c>
      <c r="H44">
        <v>15</v>
      </c>
      <c r="I44" s="25">
        <f t="shared" ca="1" si="6"/>
        <v>764</v>
      </c>
      <c r="J44" s="24">
        <v>0.9</v>
      </c>
      <c r="K44" s="24">
        <f t="shared" ca="1" si="7"/>
        <v>3</v>
      </c>
      <c r="L44" s="24">
        <f ca="1"/>
        <v>2.2263581196969069</v>
      </c>
      <c r="M44" s="24">
        <f t="shared" ca="1" si="8"/>
        <v>1700.9376034484369</v>
      </c>
      <c r="N44">
        <v>19</v>
      </c>
      <c r="O44">
        <f t="shared" ca="1" si="9"/>
        <v>401</v>
      </c>
      <c r="P44" s="24">
        <f t="shared" ca="1" si="10"/>
        <v>1694.7696059984596</v>
      </c>
      <c r="Q44">
        <v>8</v>
      </c>
      <c r="R44">
        <f t="shared" ca="1" si="11"/>
        <v>290</v>
      </c>
      <c r="S44">
        <f t="shared" ca="1" si="12"/>
        <v>1515.6438547121029</v>
      </c>
      <c r="T44" s="25">
        <f t="shared" ca="1" si="20"/>
        <v>40</v>
      </c>
      <c r="U44">
        <f t="shared" ca="1" si="19"/>
        <v>619</v>
      </c>
      <c r="V44">
        <f t="shared" ca="1" si="13"/>
        <v>2616.1156760923855</v>
      </c>
      <c r="W44">
        <v>0</v>
      </c>
      <c r="X44">
        <f t="shared" ca="1" si="14"/>
        <v>0</v>
      </c>
      <c r="Y44">
        <f t="shared" ca="1" si="15"/>
        <v>0</v>
      </c>
      <c r="Z44">
        <v>0</v>
      </c>
      <c r="AA44">
        <f t="shared" ca="1" si="16"/>
        <v>0</v>
      </c>
      <c r="AB44" s="24">
        <f t="shared" ca="1" si="17"/>
        <v>0</v>
      </c>
    </row>
    <row r="45" spans="1:28" x14ac:dyDescent="0.25">
      <c r="A45" s="15">
        <v>46109</v>
      </c>
      <c r="B45" t="s">
        <v>1</v>
      </c>
      <c r="C45" s="24">
        <f t="shared" ca="1" si="18"/>
        <v>47440.057177816001</v>
      </c>
      <c r="D45" s="25">
        <f t="shared" ca="1" si="3"/>
        <v>591</v>
      </c>
      <c r="E45" cm="1">
        <f t="array" aca="1" ref="E45" ca="1">metadata!$E$11+_xlfn.XLOOKUP(sku_a!$A45,_xlfn.ANCHORARRAY(metadata!$K$3),metadata!$Q$3:$Q$106)</f>
        <v>80.27082432794586</v>
      </c>
      <c r="F45">
        <f t="shared" ca="1" si="4"/>
        <v>0</v>
      </c>
      <c r="G45">
        <f t="shared" ca="1" si="5"/>
        <v>0</v>
      </c>
      <c r="H45">
        <v>15</v>
      </c>
      <c r="I45" s="25">
        <f t="shared" ca="1" si="6"/>
        <v>763</v>
      </c>
      <c r="J45" s="24">
        <v>1</v>
      </c>
      <c r="K45" s="24">
        <f t="shared" ca="1" si="7"/>
        <v>1.5</v>
      </c>
      <c r="L45" s="24">
        <f ca="1"/>
        <v>2.2260444078003161</v>
      </c>
      <c r="M45" s="24">
        <f t="shared" ca="1" si="8"/>
        <v>1698.4718831516411</v>
      </c>
      <c r="N45">
        <v>19</v>
      </c>
      <c r="O45">
        <f t="shared" ca="1" si="9"/>
        <v>398</v>
      </c>
      <c r="P45" s="24">
        <f t="shared" ca="1" si="10"/>
        <v>1283.9656743045257</v>
      </c>
      <c r="Q45">
        <v>8</v>
      </c>
      <c r="R45">
        <f t="shared" ca="1" si="11"/>
        <v>282</v>
      </c>
      <c r="S45">
        <f t="shared" ca="1" si="12"/>
        <v>1191.7445229996893</v>
      </c>
      <c r="T45" s="25">
        <f t="shared" ca="1" si="20"/>
        <v>40</v>
      </c>
      <c r="U45">
        <f t="shared" ca="1" si="19"/>
        <v>619</v>
      </c>
      <c r="V45">
        <f t="shared" ca="1" si="13"/>
        <v>3853.9214884283956</v>
      </c>
      <c r="W45">
        <v>0</v>
      </c>
      <c r="X45">
        <f t="shared" ca="1" si="14"/>
        <v>0</v>
      </c>
      <c r="Y45">
        <f t="shared" ca="1" si="15"/>
        <v>0</v>
      </c>
      <c r="Z45">
        <v>0</v>
      </c>
      <c r="AA45">
        <f t="shared" ca="1" si="16"/>
        <v>0</v>
      </c>
      <c r="AB45" s="24">
        <f t="shared" ca="1" si="17"/>
        <v>0</v>
      </c>
    </row>
    <row r="46" spans="1:28" x14ac:dyDescent="0.25">
      <c r="A46" s="15">
        <v>46116</v>
      </c>
      <c r="B46" t="s">
        <v>1</v>
      </c>
      <c r="C46" s="24">
        <f t="shared" ca="1" si="18"/>
        <v>47231.065551944965</v>
      </c>
      <c r="D46" s="25">
        <f t="shared" ca="1" si="3"/>
        <v>586</v>
      </c>
      <c r="E46" cm="1">
        <f t="array" aca="1" ref="E46" ca="1">metadata!$E$11+_xlfn.XLOOKUP(sku_a!$A46,_xlfn.ANCHORARRAY(metadata!$K$3),metadata!$Q$3:$Q$106)</f>
        <v>80.599087972602334</v>
      </c>
      <c r="F46">
        <f t="shared" ca="1" si="4"/>
        <v>0</v>
      </c>
      <c r="G46">
        <f t="shared" ca="1" si="5"/>
        <v>0</v>
      </c>
      <c r="H46">
        <v>15</v>
      </c>
      <c r="I46" s="25">
        <f t="shared" ca="1" si="6"/>
        <v>761</v>
      </c>
      <c r="J46" s="24">
        <v>0</v>
      </c>
      <c r="K46" s="24">
        <f t="shared" ca="1" si="7"/>
        <v>2.7</v>
      </c>
      <c r="L46" s="24">
        <f ca="1"/>
        <v>2.2291815267662227</v>
      </c>
      <c r="M46" s="24">
        <f t="shared" ca="1" si="8"/>
        <v>1696.4071418690955</v>
      </c>
      <c r="N46">
        <v>19</v>
      </c>
      <c r="O46">
        <f t="shared" ca="1" si="9"/>
        <v>394</v>
      </c>
      <c r="P46" s="24">
        <f t="shared" ca="1" si="10"/>
        <v>1272.2975215458916</v>
      </c>
      <c r="Q46">
        <v>8</v>
      </c>
      <c r="R46">
        <f t="shared" ca="1" si="11"/>
        <v>286</v>
      </c>
      <c r="S46">
        <f t="shared" ca="1" si="12"/>
        <v>1495.5459166551395</v>
      </c>
      <c r="T46" s="25">
        <f t="shared" ca="1" si="20"/>
        <v>40</v>
      </c>
      <c r="U46">
        <f t="shared" ca="1" si="19"/>
        <v>602</v>
      </c>
      <c r="V46">
        <f t="shared" ca="1" si="13"/>
        <v>3147.9672791132657</v>
      </c>
      <c r="W46">
        <v>0</v>
      </c>
      <c r="X46">
        <f t="shared" ca="1" si="14"/>
        <v>0</v>
      </c>
      <c r="Y46">
        <f t="shared" ca="1" si="15"/>
        <v>0</v>
      </c>
      <c r="Z46">
        <v>0</v>
      </c>
      <c r="AA46">
        <f t="shared" ca="1" si="16"/>
        <v>0</v>
      </c>
      <c r="AB46" s="24">
        <f t="shared" ca="1" si="17"/>
        <v>0</v>
      </c>
    </row>
    <row r="47" spans="1:28" x14ac:dyDescent="0.25">
      <c r="A47" s="15">
        <v>46123</v>
      </c>
      <c r="B47" t="s">
        <v>1</v>
      </c>
      <c r="C47" s="24">
        <f t="shared" ca="1" si="18"/>
        <v>49002.504760478514</v>
      </c>
      <c r="D47" s="25">
        <f t="shared" ca="1" si="3"/>
        <v>608</v>
      </c>
      <c r="E47" cm="1">
        <f t="array" aca="1" ref="E47" ca="1">metadata!$E$11+_xlfn.XLOOKUP(sku_a!$A47,_xlfn.ANCHORARRAY(metadata!$K$3),metadata!$Q$3:$Q$106)</f>
        <v>80.596224934997551</v>
      </c>
      <c r="F47">
        <f t="shared" ca="1" si="4"/>
        <v>0</v>
      </c>
      <c r="G47">
        <f t="shared" ca="1" si="5"/>
        <v>0</v>
      </c>
      <c r="H47">
        <v>15</v>
      </c>
      <c r="I47" s="25">
        <f t="shared" ca="1" si="6"/>
        <v>754</v>
      </c>
      <c r="J47" s="24">
        <v>0</v>
      </c>
      <c r="K47" s="24">
        <f t="shared" ca="1" si="7"/>
        <v>2.2000000000000002</v>
      </c>
      <c r="L47" s="24">
        <f ca="1"/>
        <v>2.2291815267662227</v>
      </c>
      <c r="M47" s="24">
        <f t="shared" ca="1" si="8"/>
        <v>1680.8028711817319</v>
      </c>
      <c r="N47">
        <v>19</v>
      </c>
      <c r="O47">
        <f t="shared" ca="1" si="9"/>
        <v>402</v>
      </c>
      <c r="P47" s="24">
        <f t="shared" ca="1" si="10"/>
        <v>1700.1309737600213</v>
      </c>
      <c r="Q47">
        <v>8</v>
      </c>
      <c r="R47">
        <f t="shared" ca="1" si="11"/>
        <v>289</v>
      </c>
      <c r="S47">
        <f t="shared" ca="1" si="12"/>
        <v>1800.2334612354382</v>
      </c>
      <c r="T47" s="25">
        <v>32</v>
      </c>
      <c r="U47">
        <f t="shared" ca="1" si="19"/>
        <v>533</v>
      </c>
      <c r="V47">
        <f t="shared" ca="1" si="13"/>
        <v>2254.1537537663967</v>
      </c>
      <c r="W47">
        <v>3</v>
      </c>
      <c r="X47">
        <f t="shared" ca="1" si="14"/>
        <v>237</v>
      </c>
      <c r="Y47">
        <f t="shared" ca="1" si="15"/>
        <v>1713.3160218435946</v>
      </c>
      <c r="Z47">
        <v>0</v>
      </c>
      <c r="AA47">
        <f t="shared" ca="1" si="16"/>
        <v>0</v>
      </c>
      <c r="AB47" s="24">
        <f t="shared" ca="1" si="17"/>
        <v>0</v>
      </c>
    </row>
    <row r="48" spans="1:28" x14ac:dyDescent="0.25">
      <c r="A48" s="15">
        <v>46130</v>
      </c>
      <c r="B48" t="s">
        <v>1</v>
      </c>
      <c r="C48" s="24">
        <f t="shared" ca="1" si="18"/>
        <v>49367.639824544043</v>
      </c>
      <c r="D48" s="25">
        <f t="shared" ca="1" si="3"/>
        <v>610</v>
      </c>
      <c r="E48" cm="1">
        <f t="array" aca="1" ref="E48" ca="1">metadata!$E$11+_xlfn.XLOOKUP(sku_a!$A48,_xlfn.ANCHORARRAY(metadata!$K$3),metadata!$Q$3:$Q$106)</f>
        <v>80.930557089416467</v>
      </c>
      <c r="F48">
        <f t="shared" ca="1" si="4"/>
        <v>0</v>
      </c>
      <c r="G48">
        <f t="shared" ca="1" si="5"/>
        <v>0</v>
      </c>
      <c r="H48">
        <v>15</v>
      </c>
      <c r="I48" s="25">
        <f t="shared" ca="1" si="6"/>
        <v>766</v>
      </c>
      <c r="J48" s="24">
        <v>0</v>
      </c>
      <c r="K48" s="24">
        <f t="shared" ca="1" si="7"/>
        <v>2.5</v>
      </c>
      <c r="L48" s="24">
        <f ca="1"/>
        <v>2.2291815267662227</v>
      </c>
      <c r="M48" s="24">
        <f t="shared" ca="1" si="8"/>
        <v>1707.5530495029266</v>
      </c>
      <c r="N48">
        <v>19</v>
      </c>
      <c r="O48">
        <f t="shared" ca="1" si="9"/>
        <v>405</v>
      </c>
      <c r="P48" s="24">
        <f t="shared" ca="1" si="10"/>
        <v>1712.81851834032</v>
      </c>
      <c r="Q48">
        <v>8</v>
      </c>
      <c r="R48">
        <f t="shared" ca="1" si="11"/>
        <v>283</v>
      </c>
      <c r="S48">
        <f t="shared" ca="1" si="12"/>
        <v>1479.8583720748409</v>
      </c>
      <c r="T48" s="25">
        <v>32</v>
      </c>
      <c r="U48">
        <f t="shared" ca="1" si="19"/>
        <v>523</v>
      </c>
      <c r="V48">
        <f t="shared" ca="1" si="13"/>
        <v>2211.8619384987342</v>
      </c>
      <c r="W48">
        <v>4</v>
      </c>
      <c r="X48">
        <f t="shared" ca="1" si="14"/>
        <v>246</v>
      </c>
      <c r="Y48">
        <f t="shared" ca="1" si="15"/>
        <v>1778.3786555844906</v>
      </c>
      <c r="Z48">
        <v>0</v>
      </c>
      <c r="AA48">
        <f t="shared" ca="1" si="16"/>
        <v>0</v>
      </c>
      <c r="AB48" s="24">
        <f t="shared" ca="1" si="17"/>
        <v>0</v>
      </c>
    </row>
    <row r="49" spans="1:28" x14ac:dyDescent="0.25">
      <c r="A49" s="15">
        <v>46137</v>
      </c>
      <c r="B49" t="s">
        <v>1</v>
      </c>
      <c r="C49" s="24">
        <f t="shared" ca="1" si="18"/>
        <v>43915.94211851983</v>
      </c>
      <c r="D49" s="25">
        <f t="shared" ca="1" si="3"/>
        <v>546</v>
      </c>
      <c r="E49" cm="1">
        <f t="array" aca="1" ref="E49" ca="1">metadata!$E$11+_xlfn.XLOOKUP(sku_a!$A49,_xlfn.ANCHORARRAY(metadata!$K$3),metadata!$Q$3:$Q$106)</f>
        <v>80.432128422197493</v>
      </c>
      <c r="F49">
        <f t="shared" ca="1" si="4"/>
        <v>0</v>
      </c>
      <c r="G49">
        <f t="shared" ca="1" si="5"/>
        <v>0</v>
      </c>
      <c r="H49">
        <v>15</v>
      </c>
      <c r="I49" s="25">
        <f t="shared" ca="1" si="6"/>
        <v>752</v>
      </c>
      <c r="J49" s="24">
        <v>0</v>
      </c>
      <c r="K49" s="24">
        <f t="shared" ca="1" si="7"/>
        <v>2.5</v>
      </c>
      <c r="L49" s="24">
        <f ca="1"/>
        <v>2.2291815267662227</v>
      </c>
      <c r="M49" s="24">
        <f t="shared" ca="1" si="8"/>
        <v>1676.3445081281995</v>
      </c>
      <c r="N49">
        <v>19</v>
      </c>
      <c r="O49">
        <f t="shared" ca="1" si="9"/>
        <v>396</v>
      </c>
      <c r="P49" s="24">
        <f t="shared" ca="1" si="10"/>
        <v>1278.7558845994242</v>
      </c>
      <c r="Q49">
        <v>8</v>
      </c>
      <c r="R49">
        <f t="shared" ca="1" si="11"/>
        <v>285</v>
      </c>
      <c r="S49">
        <f t="shared" ca="1" si="12"/>
        <v>1490.3167351283732</v>
      </c>
      <c r="T49" s="25">
        <v>12</v>
      </c>
      <c r="U49">
        <f t="shared" ca="1" si="19"/>
        <v>330</v>
      </c>
      <c r="V49">
        <f t="shared" ca="1" si="13"/>
        <v>1725.6299038328534</v>
      </c>
      <c r="W49">
        <v>5</v>
      </c>
      <c r="X49">
        <f t="shared" ca="1" si="14"/>
        <v>255</v>
      </c>
      <c r="Y49">
        <f t="shared" ca="1" si="15"/>
        <v>1843.4412893253866</v>
      </c>
      <c r="Z49">
        <v>0</v>
      </c>
      <c r="AA49">
        <f t="shared" ca="1" si="16"/>
        <v>0</v>
      </c>
      <c r="AB49" s="24">
        <f t="shared" ca="1" si="17"/>
        <v>0</v>
      </c>
    </row>
    <row r="50" spans="1:28" x14ac:dyDescent="0.25">
      <c r="A50" s="15">
        <v>46144</v>
      </c>
      <c r="B50" t="s">
        <v>1</v>
      </c>
      <c r="C50" s="24">
        <f t="shared" ca="1" si="18"/>
        <v>44015.569744866836</v>
      </c>
      <c r="D50" s="25">
        <f t="shared" ca="1" si="3"/>
        <v>546</v>
      </c>
      <c r="E50" cm="1">
        <f t="array" aca="1" ref="E50" ca="1">metadata!$E$11+_xlfn.XLOOKUP(sku_a!$A50,_xlfn.ANCHORARRAY(metadata!$K$3),metadata!$Q$3:$Q$106)</f>
        <v>80.614596602320219</v>
      </c>
      <c r="F50">
        <f t="shared" ca="1" si="4"/>
        <v>0</v>
      </c>
      <c r="G50">
        <f t="shared" ca="1" si="5"/>
        <v>0</v>
      </c>
      <c r="H50">
        <v>15</v>
      </c>
      <c r="I50" s="25">
        <f t="shared" ca="1" si="6"/>
        <v>751</v>
      </c>
      <c r="J50" s="24">
        <v>0</v>
      </c>
      <c r="K50" s="24">
        <f t="shared" ca="1" si="7"/>
        <v>2.9</v>
      </c>
      <c r="L50" s="24">
        <f ca="1"/>
        <v>2.2291815267662227</v>
      </c>
      <c r="M50" s="24">
        <f t="shared" ca="1" si="8"/>
        <v>1674.1153266014333</v>
      </c>
      <c r="N50">
        <v>19</v>
      </c>
      <c r="O50">
        <f t="shared" ca="1" si="9"/>
        <v>392</v>
      </c>
      <c r="P50" s="24">
        <f t="shared" ca="1" si="10"/>
        <v>1657.839158492359</v>
      </c>
      <c r="Q50">
        <v>8</v>
      </c>
      <c r="R50">
        <f t="shared" ca="1" si="11"/>
        <v>284</v>
      </c>
      <c r="S50">
        <f t="shared" ca="1" si="12"/>
        <v>1201.0875536016072</v>
      </c>
      <c r="T50" s="25">
        <v>12</v>
      </c>
      <c r="U50">
        <f t="shared" ca="1" si="19"/>
        <v>325</v>
      </c>
      <c r="V50">
        <f t="shared" ca="1" si="13"/>
        <v>2024.4839961990222</v>
      </c>
      <c r="W50">
        <v>6</v>
      </c>
      <c r="X50">
        <f t="shared" ca="1" si="14"/>
        <v>265</v>
      </c>
      <c r="Y50">
        <f t="shared" ca="1" si="15"/>
        <v>1120.7331045930489</v>
      </c>
      <c r="Z50">
        <v>0</v>
      </c>
      <c r="AA50">
        <f t="shared" ca="1" si="16"/>
        <v>0</v>
      </c>
      <c r="AB50" s="24">
        <f t="shared" ca="1" si="17"/>
        <v>0</v>
      </c>
    </row>
    <row r="51" spans="1:28" x14ac:dyDescent="0.25">
      <c r="A51" s="15">
        <v>46151</v>
      </c>
      <c r="B51" t="s">
        <v>1</v>
      </c>
      <c r="C51" s="24">
        <f t="shared" ca="1" si="18"/>
        <v>42570.953438911834</v>
      </c>
      <c r="D51" s="25">
        <f t="shared" ca="1" si="3"/>
        <v>532</v>
      </c>
      <c r="E51" cm="1">
        <f t="array" aca="1" ref="E51" ca="1">metadata!$E$11+_xlfn.XLOOKUP(sku_a!$A51,_xlfn.ANCHORARRAY(metadata!$K$3),metadata!$Q$3:$Q$106)</f>
        <v>80.020589170886907</v>
      </c>
      <c r="F51">
        <f t="shared" ca="1" si="4"/>
        <v>4</v>
      </c>
      <c r="G51">
        <f t="shared" ca="1" si="5"/>
        <v>0</v>
      </c>
      <c r="H51">
        <v>15</v>
      </c>
      <c r="I51" s="25">
        <f t="shared" ca="1" si="6"/>
        <v>755</v>
      </c>
      <c r="J51" s="24">
        <v>0</v>
      </c>
      <c r="K51" s="24">
        <f t="shared" ca="1" si="7"/>
        <v>1.6</v>
      </c>
      <c r="L51" s="24">
        <f ca="1"/>
        <v>2.2291815267662227</v>
      </c>
      <c r="M51" s="24">
        <f t="shared" ca="1" si="8"/>
        <v>1683.0320527084982</v>
      </c>
      <c r="N51">
        <v>19</v>
      </c>
      <c r="O51">
        <f t="shared" ca="1" si="9"/>
        <v>391</v>
      </c>
      <c r="P51" s="24">
        <f t="shared" ca="1" si="10"/>
        <v>1262.609976965593</v>
      </c>
      <c r="Q51">
        <v>8</v>
      </c>
      <c r="R51">
        <f t="shared" ca="1" si="11"/>
        <v>284</v>
      </c>
      <c r="S51">
        <f t="shared" ca="1" si="12"/>
        <v>1485.0875536016072</v>
      </c>
      <c r="T51" s="25">
        <v>12</v>
      </c>
      <c r="U51">
        <f t="shared" ca="1" si="19"/>
        <v>329</v>
      </c>
      <c r="V51">
        <f t="shared" ca="1" si="13"/>
        <v>2049.4007223060871</v>
      </c>
      <c r="W51">
        <v>3</v>
      </c>
      <c r="X51">
        <f t="shared" ca="1" si="14"/>
        <v>236</v>
      </c>
      <c r="Y51">
        <f t="shared" ca="1" si="15"/>
        <v>1234.0868403168286</v>
      </c>
      <c r="Z51">
        <v>0</v>
      </c>
      <c r="AA51">
        <f t="shared" ca="1" si="16"/>
        <v>0</v>
      </c>
      <c r="AB51" s="24">
        <f t="shared" ca="1" si="17"/>
        <v>0</v>
      </c>
    </row>
    <row r="52" spans="1:28" x14ac:dyDescent="0.25">
      <c r="A52" s="15">
        <v>46158</v>
      </c>
      <c r="B52" t="s">
        <v>1</v>
      </c>
      <c r="C52" s="24">
        <f t="shared" ca="1" si="18"/>
        <v>43328.128801025436</v>
      </c>
      <c r="D52" s="25">
        <f t="shared" ca="1" si="3"/>
        <v>541</v>
      </c>
      <c r="E52" cm="1">
        <f t="array" aca="1" ref="E52" ca="1">metadata!$E$11+_xlfn.XLOOKUP(sku_a!$A52,_xlfn.ANCHORARRAY(metadata!$K$3),metadata!$Q$3:$Q$106)</f>
        <v>80.088962663632969</v>
      </c>
      <c r="F52">
        <f t="shared" ca="1" si="4"/>
        <v>3</v>
      </c>
      <c r="G52">
        <f t="shared" ca="1" si="5"/>
        <v>0</v>
      </c>
      <c r="H52">
        <v>15</v>
      </c>
      <c r="I52" s="25">
        <f t="shared" ca="1" si="6"/>
        <v>762</v>
      </c>
      <c r="J52" s="24">
        <v>0</v>
      </c>
      <c r="K52" s="24">
        <f t="shared" ca="1" si="7"/>
        <v>1.5</v>
      </c>
      <c r="L52" s="24">
        <f ca="1"/>
        <v>2.2291815267662227</v>
      </c>
      <c r="M52" s="24">
        <f t="shared" ca="1" si="8"/>
        <v>1698.6363233958616</v>
      </c>
      <c r="N52">
        <v>19</v>
      </c>
      <c r="O52">
        <f t="shared" ca="1" si="9"/>
        <v>398</v>
      </c>
      <c r="P52" s="24">
        <f t="shared" ca="1" si="10"/>
        <v>1683.2142476529564</v>
      </c>
      <c r="Q52">
        <v>8</v>
      </c>
      <c r="R52">
        <f t="shared" ca="1" si="11"/>
        <v>291</v>
      </c>
      <c r="S52">
        <f t="shared" ca="1" si="12"/>
        <v>1812.6918242889708</v>
      </c>
      <c r="T52" s="25">
        <v>12</v>
      </c>
      <c r="U52">
        <f t="shared" ca="1" si="19"/>
        <v>323</v>
      </c>
      <c r="V52">
        <f t="shared" ca="1" si="13"/>
        <v>1366.0256331454898</v>
      </c>
      <c r="W52">
        <v>4</v>
      </c>
      <c r="X52">
        <f t="shared" ca="1" si="14"/>
        <v>248</v>
      </c>
      <c r="Y52">
        <f t="shared" ca="1" si="15"/>
        <v>1544.8370186380232</v>
      </c>
      <c r="Z52">
        <v>0</v>
      </c>
      <c r="AA52">
        <f t="shared" ca="1" si="16"/>
        <v>0</v>
      </c>
      <c r="AB52" s="24">
        <f t="shared" ca="1" si="17"/>
        <v>0</v>
      </c>
    </row>
    <row r="53" spans="1:28" x14ac:dyDescent="0.25">
      <c r="A53" s="15">
        <v>46165</v>
      </c>
      <c r="B53" t="s">
        <v>1</v>
      </c>
      <c r="C53" s="24">
        <f t="shared" ca="1" si="18"/>
        <v>42579.457237570168</v>
      </c>
      <c r="D53" s="25">
        <f t="shared" ca="1" si="3"/>
        <v>526</v>
      </c>
      <c r="E53" cm="1">
        <f t="array" aca="1" ref="E53" ca="1">metadata!$E$11+_xlfn.XLOOKUP(sku_a!$A53,_xlfn.ANCHORARRAY(metadata!$K$3),metadata!$Q$3:$Q$106)</f>
        <v>80.949538474468</v>
      </c>
      <c r="F53">
        <f t="shared" ca="1" si="4"/>
        <v>0</v>
      </c>
      <c r="G53">
        <f t="shared" ca="1" si="5"/>
        <v>0</v>
      </c>
      <c r="H53">
        <v>8</v>
      </c>
      <c r="I53" s="25">
        <f t="shared" ca="1" si="6"/>
        <v>683</v>
      </c>
      <c r="J53" s="24">
        <v>0</v>
      </c>
      <c r="K53" s="24">
        <f t="shared" ca="1" si="7"/>
        <v>1.5</v>
      </c>
      <c r="L53" s="24">
        <f ca="1"/>
        <v>2.2291815267662227</v>
      </c>
      <c r="M53" s="24">
        <f t="shared" ca="1" si="8"/>
        <v>1522.5309827813301</v>
      </c>
      <c r="N53">
        <v>19</v>
      </c>
      <c r="O53">
        <f t="shared" ca="1" si="9"/>
        <v>393</v>
      </c>
      <c r="P53" s="24">
        <f t="shared" ca="1" si="10"/>
        <v>1269.0683400191256</v>
      </c>
      <c r="Q53">
        <v>8</v>
      </c>
      <c r="R53">
        <f t="shared" ca="1" si="11"/>
        <v>295</v>
      </c>
      <c r="S53">
        <f t="shared" ca="1" si="12"/>
        <v>1837.6085503960355</v>
      </c>
      <c r="T53" s="25">
        <v>12</v>
      </c>
      <c r="U53">
        <f t="shared" ca="1" si="19"/>
        <v>322</v>
      </c>
      <c r="V53">
        <f t="shared" ca="1" si="13"/>
        <v>1683.7964516187235</v>
      </c>
      <c r="W53">
        <v>4</v>
      </c>
      <c r="X53">
        <f t="shared" ca="1" si="14"/>
        <v>258</v>
      </c>
      <c r="Y53">
        <f t="shared" ca="1" si="15"/>
        <v>1865.1288339056853</v>
      </c>
      <c r="Z53">
        <v>0</v>
      </c>
      <c r="AA53">
        <f t="shared" ca="1" si="16"/>
        <v>0</v>
      </c>
      <c r="AB53" s="24">
        <f t="shared" ca="1" si="17"/>
        <v>0</v>
      </c>
    </row>
    <row r="54" spans="1:28" x14ac:dyDescent="0.25">
      <c r="A54" s="15">
        <v>46172</v>
      </c>
      <c r="B54" t="s">
        <v>1</v>
      </c>
      <c r="C54" s="24">
        <f t="shared" ca="1" si="18"/>
        <v>42607.306003950245</v>
      </c>
      <c r="D54" s="25">
        <f t="shared" ca="1" si="3"/>
        <v>531</v>
      </c>
      <c r="E54" cm="1">
        <f t="array" aca="1" ref="E54" ca="1">metadata!$E$11+_xlfn.XLOOKUP(sku_a!$A54,_xlfn.ANCHORARRAY(metadata!$K$3),metadata!$Q$3:$Q$106)</f>
        <v>80.239747653390296</v>
      </c>
      <c r="F54">
        <f t="shared" ca="1" si="4"/>
        <v>0</v>
      </c>
      <c r="G54">
        <f t="shared" ca="1" si="5"/>
        <v>0</v>
      </c>
      <c r="H54">
        <v>8</v>
      </c>
      <c r="I54" s="25">
        <f t="shared" ca="1" si="6"/>
        <v>698</v>
      </c>
      <c r="J54" s="24">
        <v>0</v>
      </c>
      <c r="K54" s="24">
        <f t="shared" ca="1" si="7"/>
        <v>1.6</v>
      </c>
      <c r="L54" s="24">
        <f ca="1"/>
        <v>2.2291815267662227</v>
      </c>
      <c r="M54" s="24">
        <f t="shared" ca="1" si="8"/>
        <v>1555.9687056828234</v>
      </c>
      <c r="N54">
        <v>19</v>
      </c>
      <c r="O54">
        <f t="shared" ca="1" si="9"/>
        <v>397</v>
      </c>
      <c r="P54" s="24">
        <f t="shared" ca="1" si="10"/>
        <v>1678.9850661261903</v>
      </c>
      <c r="Q54">
        <v>8</v>
      </c>
      <c r="R54">
        <f t="shared" ca="1" si="11"/>
        <v>291</v>
      </c>
      <c r="S54">
        <f t="shared" ca="1" si="12"/>
        <v>1812.6918242889708</v>
      </c>
      <c r="T54" s="25">
        <v>12</v>
      </c>
      <c r="U54">
        <f t="shared" ca="1" si="19"/>
        <v>326</v>
      </c>
      <c r="V54">
        <f t="shared" ca="1" si="13"/>
        <v>1378.7131777257885</v>
      </c>
      <c r="W54">
        <v>4</v>
      </c>
      <c r="X54">
        <f t="shared" ca="1" si="14"/>
        <v>255</v>
      </c>
      <c r="Y54">
        <f t="shared" ca="1" si="15"/>
        <v>1078.4412893253866</v>
      </c>
      <c r="Z54">
        <v>0</v>
      </c>
      <c r="AA54">
        <f t="shared" ca="1" si="16"/>
        <v>0</v>
      </c>
      <c r="AB54" s="24">
        <f t="shared" ca="1" si="17"/>
        <v>0</v>
      </c>
    </row>
    <row r="55" spans="1:28" x14ac:dyDescent="0.25">
      <c r="A55" s="15">
        <v>46179</v>
      </c>
      <c r="B55" t="s">
        <v>1</v>
      </c>
      <c r="C55" s="24">
        <f t="shared" ca="1" si="18"/>
        <v>36722.212118404597</v>
      </c>
      <c r="D55" s="25">
        <f t="shared" ca="1" si="3"/>
        <v>457</v>
      </c>
      <c r="E55" cm="1">
        <f t="array" aca="1" ref="E55" ca="1">metadata!$E$11+_xlfn.XLOOKUP(sku_a!$A55,_xlfn.ANCHORARRAY(metadata!$K$3),metadata!$Q$3:$Q$106)</f>
        <v>80.354949930863455</v>
      </c>
      <c r="F55">
        <f t="shared" ca="1" si="4"/>
        <v>0</v>
      </c>
      <c r="G55">
        <f t="shared" ca="1" si="5"/>
        <v>0</v>
      </c>
      <c r="H55">
        <v>8</v>
      </c>
      <c r="I55" s="25">
        <f t="shared" ca="1" si="6"/>
        <v>696</v>
      </c>
      <c r="J55" s="24">
        <v>0</v>
      </c>
      <c r="K55" s="24">
        <f t="shared" ca="1" si="7"/>
        <v>2.2000000000000002</v>
      </c>
      <c r="L55" s="24">
        <f ca="1"/>
        <v>2.2291815267662227</v>
      </c>
      <c r="M55" s="24">
        <f t="shared" ca="1" si="8"/>
        <v>1551.510342629291</v>
      </c>
      <c r="N55">
        <v>19</v>
      </c>
      <c r="O55">
        <f t="shared" ca="1" si="9"/>
        <v>396</v>
      </c>
      <c r="P55" s="24">
        <f t="shared" ca="1" si="10"/>
        <v>1674.755884599424</v>
      </c>
      <c r="Q55">
        <v>0</v>
      </c>
      <c r="R55">
        <f t="shared" ca="1" si="11"/>
        <v>14</v>
      </c>
      <c r="S55">
        <f t="shared" ca="1" si="12"/>
        <v>87.208541374727105</v>
      </c>
      <c r="T55" s="25">
        <v>12</v>
      </c>
      <c r="U55">
        <f t="shared" ca="1" si="19"/>
        <v>326</v>
      </c>
      <c r="V55">
        <f t="shared" ca="1" si="13"/>
        <v>2030.7131777257885</v>
      </c>
      <c r="W55">
        <v>4</v>
      </c>
      <c r="X55">
        <f t="shared" ca="1" si="14"/>
        <v>248</v>
      </c>
      <c r="Y55">
        <f t="shared" ca="1" si="15"/>
        <v>1296.8370186380232</v>
      </c>
      <c r="Z55">
        <v>0</v>
      </c>
      <c r="AA55">
        <f t="shared" ca="1" si="16"/>
        <v>0</v>
      </c>
      <c r="AB55" s="24">
        <f t="shared" ca="1" si="17"/>
        <v>0</v>
      </c>
    </row>
    <row r="56" spans="1:28" x14ac:dyDescent="0.25">
      <c r="A56" s="15">
        <v>46186</v>
      </c>
      <c r="B56" t="s">
        <v>1</v>
      </c>
      <c r="C56" s="24">
        <f t="shared" ca="1" si="18"/>
        <v>36697.602400001386</v>
      </c>
      <c r="D56" s="25">
        <f t="shared" ca="1" si="3"/>
        <v>454</v>
      </c>
      <c r="E56" cm="1">
        <f t="array" aca="1" ref="E56" ca="1">metadata!$E$11+_xlfn.XLOOKUP(sku_a!$A56,_xlfn.ANCHORARRAY(metadata!$K$3),metadata!$Q$3:$Q$106)</f>
        <v>80.831723348020674</v>
      </c>
      <c r="F56">
        <f t="shared" ca="1" si="4"/>
        <v>0</v>
      </c>
      <c r="G56">
        <f t="shared" ca="1" si="5"/>
        <v>0</v>
      </c>
      <c r="H56">
        <v>8</v>
      </c>
      <c r="I56" s="25">
        <f t="shared" ca="1" si="6"/>
        <v>694</v>
      </c>
      <c r="J56" s="24">
        <v>0</v>
      </c>
      <c r="K56" s="24">
        <f t="shared" ca="1" si="7"/>
        <v>2.1</v>
      </c>
      <c r="L56" s="24">
        <f ca="1"/>
        <v>2.2291815267662227</v>
      </c>
      <c r="M56" s="24">
        <f t="shared" ca="1" si="8"/>
        <v>1547.0519795757587</v>
      </c>
      <c r="N56">
        <v>19</v>
      </c>
      <c r="O56">
        <f t="shared" ca="1" si="9"/>
        <v>409</v>
      </c>
      <c r="P56" s="24">
        <f t="shared" ca="1" si="10"/>
        <v>1320.7352444473852</v>
      </c>
      <c r="Q56">
        <v>0</v>
      </c>
      <c r="R56">
        <f t="shared" ca="1" si="11"/>
        <v>2</v>
      </c>
      <c r="S56">
        <f t="shared" ca="1" si="12"/>
        <v>8.4583630535324446</v>
      </c>
      <c r="T56" s="25">
        <v>12</v>
      </c>
      <c r="U56">
        <f t="shared" ca="1" si="19"/>
        <v>327</v>
      </c>
      <c r="V56">
        <f t="shared" ca="1" si="13"/>
        <v>1382.9423592525548</v>
      </c>
      <c r="W56">
        <v>3</v>
      </c>
      <c r="X56">
        <f t="shared" ca="1" si="14"/>
        <v>240</v>
      </c>
      <c r="Y56">
        <f t="shared" ca="1" si="15"/>
        <v>1255.0035664238933</v>
      </c>
      <c r="Z56">
        <v>0</v>
      </c>
      <c r="AA56">
        <f t="shared" ca="1" si="16"/>
        <v>0</v>
      </c>
      <c r="AB56" s="24">
        <f t="shared" ca="1" si="17"/>
        <v>0</v>
      </c>
    </row>
    <row r="57" spans="1:28" x14ac:dyDescent="0.25">
      <c r="A57" s="15">
        <v>46193</v>
      </c>
      <c r="B57" t="s">
        <v>1</v>
      </c>
      <c r="C57" s="24">
        <f t="shared" ca="1" si="18"/>
        <v>32081.68488860453</v>
      </c>
      <c r="D57" s="25">
        <f t="shared" ca="1" si="3"/>
        <v>401</v>
      </c>
      <c r="E57" cm="1">
        <f t="array" aca="1" ref="E57" ca="1">metadata!$E$11+_xlfn.XLOOKUP(sku_a!$A57,_xlfn.ANCHORARRAY(metadata!$K$3),metadata!$Q$3:$Q$106)</f>
        <v>80.00420171721828</v>
      </c>
      <c r="F57">
        <f t="shared" ca="1" si="4"/>
        <v>5</v>
      </c>
      <c r="G57">
        <f t="shared" ca="1" si="5"/>
        <v>1</v>
      </c>
      <c r="H57">
        <v>8</v>
      </c>
      <c r="I57" s="25">
        <f t="shared" ca="1" si="6"/>
        <v>690</v>
      </c>
      <c r="J57" s="24">
        <v>0</v>
      </c>
      <c r="K57" s="24">
        <f t="shared" ca="1" si="7"/>
        <v>2.5</v>
      </c>
      <c r="L57" s="24">
        <f ca="1"/>
        <v>2.2291815267662227</v>
      </c>
      <c r="M57" s="24">
        <f t="shared" ca="1" si="8"/>
        <v>1538.1352534686937</v>
      </c>
      <c r="N57">
        <v>19</v>
      </c>
      <c r="O57">
        <f t="shared" ca="1" si="9"/>
        <v>401</v>
      </c>
      <c r="P57" s="24">
        <f t="shared" ca="1" si="10"/>
        <v>1695.901792233255</v>
      </c>
      <c r="Q57">
        <v>0</v>
      </c>
      <c r="R57">
        <f t="shared" ca="1" si="11"/>
        <v>2</v>
      </c>
      <c r="S57">
        <f t="shared" ca="1" si="12"/>
        <v>8.4583630535324446</v>
      </c>
      <c r="T57" s="25">
        <v>12</v>
      </c>
      <c r="U57">
        <f t="shared" ca="1" si="19"/>
        <v>339</v>
      </c>
      <c r="V57">
        <f t="shared" ca="1" si="13"/>
        <v>1772.6925375737494</v>
      </c>
      <c r="W57">
        <v>0</v>
      </c>
      <c r="X57">
        <f t="shared" ca="1" si="14"/>
        <v>0</v>
      </c>
      <c r="Y57">
        <f t="shared" ca="1" si="15"/>
        <v>0</v>
      </c>
      <c r="Z57">
        <v>0</v>
      </c>
      <c r="AA57">
        <f t="shared" ca="1" si="16"/>
        <v>0</v>
      </c>
      <c r="AB57" s="24">
        <f t="shared" ca="1" si="17"/>
        <v>0</v>
      </c>
    </row>
    <row r="58" spans="1:28" x14ac:dyDescent="0.25">
      <c r="A58" s="15">
        <v>46200</v>
      </c>
      <c r="B58" t="s">
        <v>1</v>
      </c>
      <c r="C58" s="24">
        <f t="shared" ca="1" si="18"/>
        <v>24295.918098004462</v>
      </c>
      <c r="D58" s="25">
        <f t="shared" ca="1" si="3"/>
        <v>301</v>
      </c>
      <c r="E58" cm="1">
        <f t="array" aca="1" ref="E58" ca="1">metadata!$E$11+_xlfn.XLOOKUP(sku_a!$A58,_xlfn.ANCHORARRAY(metadata!$K$3),metadata!$Q$3:$Q$106)</f>
        <v>80.717335873768974</v>
      </c>
      <c r="F58">
        <f t="shared" ca="1" si="4"/>
        <v>0</v>
      </c>
      <c r="G58">
        <f t="shared" ca="1" si="5"/>
        <v>0</v>
      </c>
      <c r="H58">
        <v>8</v>
      </c>
      <c r="I58" s="25">
        <f t="shared" ca="1" si="6"/>
        <v>699</v>
      </c>
      <c r="J58" s="24">
        <v>0</v>
      </c>
      <c r="K58" s="24">
        <f t="shared" ca="1" si="7"/>
        <v>2.4</v>
      </c>
      <c r="L58" s="24">
        <f ca="1"/>
        <v>2.2291815267662227</v>
      </c>
      <c r="M58" s="24">
        <f t="shared" ca="1" si="8"/>
        <v>1558.1978872095897</v>
      </c>
      <c r="N58">
        <v>0</v>
      </c>
      <c r="O58">
        <f t="shared" ca="1" si="9"/>
        <v>4</v>
      </c>
      <c r="P58" s="24">
        <f t="shared" ca="1" si="10"/>
        <v>12.916726107064891</v>
      </c>
      <c r="Q58">
        <v>0</v>
      </c>
      <c r="R58">
        <f t="shared" ca="1" si="11"/>
        <v>5</v>
      </c>
      <c r="S58">
        <f t="shared" ca="1" si="12"/>
        <v>21.145907633831111</v>
      </c>
      <c r="T58" s="25">
        <v>12</v>
      </c>
      <c r="U58">
        <f t="shared" ca="1" si="19"/>
        <v>329</v>
      </c>
      <c r="V58">
        <f t="shared" ca="1" si="13"/>
        <v>1391.4007223060871</v>
      </c>
      <c r="W58">
        <v>0</v>
      </c>
      <c r="X58">
        <f t="shared" ca="1" si="14"/>
        <v>0</v>
      </c>
      <c r="Y58">
        <f t="shared" ca="1" si="15"/>
        <v>0</v>
      </c>
      <c r="Z58">
        <v>0</v>
      </c>
      <c r="AA58">
        <f t="shared" ca="1" si="16"/>
        <v>0</v>
      </c>
      <c r="AB58" s="24">
        <f t="shared" ca="1" si="17"/>
        <v>0</v>
      </c>
    </row>
    <row r="59" spans="1:28" x14ac:dyDescent="0.25">
      <c r="A59" s="15">
        <v>46207</v>
      </c>
      <c r="B59" t="s">
        <v>1</v>
      </c>
      <c r="C59" s="24">
        <f t="shared" ca="1" si="18"/>
        <v>23891.030585600533</v>
      </c>
      <c r="D59" s="25">
        <f t="shared" ca="1" si="3"/>
        <v>296</v>
      </c>
      <c r="E59" cm="1">
        <f t="array" aca="1" ref="E59" ca="1">metadata!$E$11+_xlfn.XLOOKUP(sku_a!$A59,_xlfn.ANCHORARRAY(metadata!$K$3),metadata!$Q$3:$Q$106)</f>
        <v>80.712941167569369</v>
      </c>
      <c r="F59">
        <f t="shared" ca="1" si="4"/>
        <v>0</v>
      </c>
      <c r="G59">
        <f t="shared" ca="1" si="5"/>
        <v>0</v>
      </c>
      <c r="H59">
        <v>8</v>
      </c>
      <c r="I59" s="25">
        <f t="shared" ca="1" si="6"/>
        <v>682</v>
      </c>
      <c r="J59" s="24">
        <v>0</v>
      </c>
      <c r="K59" s="24">
        <f t="shared" ca="1" si="7"/>
        <v>2.5</v>
      </c>
      <c r="L59" s="24">
        <f ca="1"/>
        <v>2.2291815267662227</v>
      </c>
      <c r="M59" s="24">
        <f t="shared" ca="1" si="8"/>
        <v>1520.301801254564</v>
      </c>
      <c r="N59">
        <v>0</v>
      </c>
      <c r="O59">
        <f t="shared" ca="1" si="9"/>
        <v>5</v>
      </c>
      <c r="P59" s="24">
        <f t="shared" ca="1" si="10"/>
        <v>21.145907633831111</v>
      </c>
      <c r="Q59">
        <v>0</v>
      </c>
      <c r="R59">
        <f t="shared" ca="1" si="11"/>
        <v>8</v>
      </c>
      <c r="S59">
        <f t="shared" ca="1" si="12"/>
        <v>49.833452214129778</v>
      </c>
      <c r="T59" s="25">
        <v>12</v>
      </c>
      <c r="U59">
        <f t="shared" ca="1" si="19"/>
        <v>330</v>
      </c>
      <c r="V59">
        <f t="shared" ca="1" si="13"/>
        <v>2055.6299038328534</v>
      </c>
      <c r="W59">
        <v>0</v>
      </c>
      <c r="X59">
        <f t="shared" ca="1" si="14"/>
        <v>0</v>
      </c>
      <c r="Y59">
        <f t="shared" ca="1" si="15"/>
        <v>0</v>
      </c>
      <c r="Z59">
        <v>0</v>
      </c>
      <c r="AA59">
        <f t="shared" ca="1" si="16"/>
        <v>0</v>
      </c>
      <c r="AB59" s="24">
        <f t="shared" ca="1" si="17"/>
        <v>0</v>
      </c>
    </row>
    <row r="60" spans="1:28" x14ac:dyDescent="0.25">
      <c r="A60" s="15">
        <v>46214</v>
      </c>
      <c r="B60" t="s">
        <v>1</v>
      </c>
      <c r="C60" s="24">
        <f t="shared" ca="1" si="18"/>
        <v>24336.529381170229</v>
      </c>
      <c r="D60" s="25">
        <f t="shared" ca="1" si="3"/>
        <v>301</v>
      </c>
      <c r="E60" cm="1">
        <f t="array" aca="1" ref="E60" ca="1">metadata!$E$11+_xlfn.XLOOKUP(sku_a!$A60,_xlfn.ANCHORARRAY(metadata!$K$3),metadata!$Q$3:$Q$106)</f>
        <v>80.852257080299765</v>
      </c>
      <c r="F60">
        <f t="shared" ca="1" si="4"/>
        <v>0</v>
      </c>
      <c r="G60">
        <f t="shared" ca="1" si="5"/>
        <v>0</v>
      </c>
      <c r="H60">
        <v>8</v>
      </c>
      <c r="I60" s="25">
        <f t="shared" ca="1" si="6"/>
        <v>683</v>
      </c>
      <c r="J60" s="24" cm="1">
        <f t="array" ref="J60:J69">_xlfn.SEQUENCE(10,1,10,-1)</f>
        <v>10</v>
      </c>
      <c r="K60" s="24">
        <f t="shared" ca="1" si="7"/>
        <v>2.6</v>
      </c>
      <c r="L60" s="24">
        <f ca="1"/>
        <v>2.1978103371071573</v>
      </c>
      <c r="M60" s="24">
        <f t="shared" ca="1" si="8"/>
        <v>1501.1044602441884</v>
      </c>
      <c r="N60">
        <v>0</v>
      </c>
      <c r="O60">
        <f t="shared" ca="1" si="9"/>
        <v>6</v>
      </c>
      <c r="P60" s="24">
        <f t="shared" ca="1" si="10"/>
        <v>25.186862022642941</v>
      </c>
      <c r="Q60">
        <v>0</v>
      </c>
      <c r="R60">
        <f t="shared" ca="1" si="11"/>
        <v>17</v>
      </c>
      <c r="S60">
        <f t="shared" ca="1" si="12"/>
        <v>88.362775730821667</v>
      </c>
      <c r="T60" s="25">
        <v>12</v>
      </c>
      <c r="U60">
        <f t="shared" ca="1" si="19"/>
        <v>327</v>
      </c>
      <c r="V60">
        <f t="shared" ca="1" si="13"/>
        <v>1699.6839802340403</v>
      </c>
      <c r="W60">
        <v>0</v>
      </c>
      <c r="X60">
        <f t="shared" ca="1" si="14"/>
        <v>0</v>
      </c>
      <c r="Y60">
        <f t="shared" ca="1" si="15"/>
        <v>0</v>
      </c>
      <c r="Z60">
        <v>0</v>
      </c>
      <c r="AA60">
        <f t="shared" ca="1" si="16"/>
        <v>0</v>
      </c>
      <c r="AB60" s="24">
        <f t="shared" ca="1" si="17"/>
        <v>0</v>
      </c>
    </row>
    <row r="61" spans="1:28" x14ac:dyDescent="0.25">
      <c r="A61" s="15">
        <v>46221</v>
      </c>
      <c r="B61" t="s">
        <v>1</v>
      </c>
      <c r="C61" s="24">
        <f t="shared" ca="1" si="18"/>
        <v>39325.003440349392</v>
      </c>
      <c r="D61" s="25">
        <f t="shared" ca="1" si="3"/>
        <v>491</v>
      </c>
      <c r="E61" cm="1">
        <f t="array" aca="1" ref="E61" ca="1">metadata!$E$11+_xlfn.XLOOKUP(sku_a!$A61,_xlfn.ANCHORARRAY(metadata!$K$3),metadata!$Q$3:$Q$106)</f>
        <v>80.091656701322592</v>
      </c>
      <c r="F61">
        <f t="shared" ca="1" si="4"/>
        <v>0</v>
      </c>
      <c r="G61">
        <f t="shared" ca="1" si="5"/>
        <v>0</v>
      </c>
      <c r="H61">
        <v>8</v>
      </c>
      <c r="I61" s="25">
        <f t="shared" ca="1" si="6"/>
        <v>683</v>
      </c>
      <c r="J61" s="24">
        <v>9</v>
      </c>
      <c r="K61" s="24">
        <f t="shared" ca="1" si="7"/>
        <v>2.1</v>
      </c>
      <c r="L61" s="24">
        <f ca="1"/>
        <v>2.200947456073064</v>
      </c>
      <c r="M61" s="24">
        <f t="shared" ca="1" si="8"/>
        <v>1503.2471124979027</v>
      </c>
      <c r="N61">
        <v>0</v>
      </c>
      <c r="O61">
        <f t="shared" ca="1" si="9"/>
        <v>9</v>
      </c>
      <c r="P61" s="24">
        <f t="shared" ca="1" si="10"/>
        <v>28.808527104657575</v>
      </c>
      <c r="Q61">
        <v>19</v>
      </c>
      <c r="R61">
        <f t="shared" ca="1" si="11"/>
        <v>404</v>
      </c>
      <c r="S61">
        <f t="shared" ca="1" si="12"/>
        <v>2505.1827722535177</v>
      </c>
      <c r="T61" s="25">
        <f t="shared" ref="T61:T70" ca="1" si="21">40-X61</f>
        <v>40</v>
      </c>
      <c r="U61">
        <f t="shared" ca="1" si="19"/>
        <v>617</v>
      </c>
      <c r="V61">
        <f t="shared" ca="1" si="13"/>
        <v>3208.9845803970807</v>
      </c>
      <c r="W61">
        <v>0</v>
      </c>
      <c r="X61">
        <f t="shared" ca="1" si="14"/>
        <v>0</v>
      </c>
      <c r="Y61">
        <f t="shared" ca="1" si="15"/>
        <v>0</v>
      </c>
      <c r="Z61">
        <v>0</v>
      </c>
      <c r="AA61">
        <f t="shared" ca="1" si="16"/>
        <v>0</v>
      </c>
      <c r="AB61" s="24">
        <f t="shared" ca="1" si="17"/>
        <v>0</v>
      </c>
    </row>
    <row r="62" spans="1:28" x14ac:dyDescent="0.25">
      <c r="A62" s="15">
        <v>46228</v>
      </c>
      <c r="B62" t="s">
        <v>1</v>
      </c>
      <c r="C62" s="24">
        <f t="shared" ca="1" si="18"/>
        <v>38149.769993939153</v>
      </c>
      <c r="D62" s="25">
        <f t="shared" ca="1" si="3"/>
        <v>475</v>
      </c>
      <c r="E62" cm="1">
        <f t="array" aca="1" ref="E62" ca="1">metadata!$E$11+_xlfn.XLOOKUP(sku_a!$A62,_xlfn.ANCHORARRAY(metadata!$K$3),metadata!$Q$3:$Q$106)</f>
        <v>80.315305250398211</v>
      </c>
      <c r="F62">
        <f t="shared" ca="1" si="4"/>
        <v>0</v>
      </c>
      <c r="G62">
        <f t="shared" ca="1" si="5"/>
        <v>0</v>
      </c>
      <c r="H62">
        <v>4</v>
      </c>
      <c r="I62" s="25">
        <f t="shared" ca="1" si="6"/>
        <v>645</v>
      </c>
      <c r="J62" s="24">
        <v>8</v>
      </c>
      <c r="K62" s="24">
        <f t="shared" ca="1" si="7"/>
        <v>3</v>
      </c>
      <c r="L62" s="24">
        <f ca="1"/>
        <v>2.2040845750389702</v>
      </c>
      <c r="M62" s="24">
        <f t="shared" ca="1" si="8"/>
        <v>1421.6345509001358</v>
      </c>
      <c r="N62">
        <v>0</v>
      </c>
      <c r="O62">
        <f t="shared" ca="1" si="9"/>
        <v>3</v>
      </c>
      <c r="P62" s="24">
        <f t="shared" ca="1" si="10"/>
        <v>12.612253725116911</v>
      </c>
      <c r="Q62">
        <v>19</v>
      </c>
      <c r="R62">
        <f t="shared" ca="1" si="11"/>
        <v>391</v>
      </c>
      <c r="S62">
        <f t="shared" ca="1" si="12"/>
        <v>1643.7970688402372</v>
      </c>
      <c r="T62" s="25">
        <f t="shared" ca="1" si="21"/>
        <v>40</v>
      </c>
      <c r="U62">
        <f t="shared" ca="1" si="19"/>
        <v>614</v>
      </c>
      <c r="V62">
        <f t="shared" ca="1" si="13"/>
        <v>2581.3079290739279</v>
      </c>
      <c r="W62">
        <v>0</v>
      </c>
      <c r="X62">
        <f t="shared" ca="1" si="14"/>
        <v>0</v>
      </c>
      <c r="Y62">
        <f t="shared" ca="1" si="15"/>
        <v>0</v>
      </c>
      <c r="Z62">
        <v>0</v>
      </c>
      <c r="AA62">
        <f t="shared" ca="1" si="16"/>
        <v>0</v>
      </c>
      <c r="AB62" s="24">
        <f t="shared" ca="1" si="17"/>
        <v>0</v>
      </c>
    </row>
    <row r="63" spans="1:28" x14ac:dyDescent="0.25">
      <c r="A63" s="15">
        <v>46235</v>
      </c>
      <c r="B63" t="s">
        <v>1</v>
      </c>
      <c r="C63" s="24">
        <f t="shared" ca="1" si="18"/>
        <v>38791.044182419886</v>
      </c>
      <c r="D63" s="25">
        <f t="shared" ca="1" si="3"/>
        <v>483</v>
      </c>
      <c r="E63" cm="1">
        <f t="array" aca="1" ref="E63" ca="1">metadata!$E$11+_xlfn.XLOOKUP(sku_a!$A63,_xlfn.ANCHORARRAY(metadata!$K$3),metadata!$Q$3:$Q$106)</f>
        <v>80.312720874575334</v>
      </c>
      <c r="F63">
        <f t="shared" ca="1" si="4"/>
        <v>0</v>
      </c>
      <c r="G63">
        <f t="shared" ca="1" si="5"/>
        <v>0</v>
      </c>
      <c r="H63">
        <v>4</v>
      </c>
      <c r="I63" s="25">
        <f t="shared" ca="1" si="6"/>
        <v>659</v>
      </c>
      <c r="J63" s="24">
        <v>7</v>
      </c>
      <c r="K63" s="24">
        <f t="shared" ca="1" si="7"/>
        <v>2.6</v>
      </c>
      <c r="L63" s="24">
        <f ca="1"/>
        <v>2.2072216940048768</v>
      </c>
      <c r="M63" s="24">
        <f t="shared" ca="1" si="8"/>
        <v>1454.5590963492139</v>
      </c>
      <c r="N63">
        <v>0</v>
      </c>
      <c r="O63">
        <f t="shared" ca="1" si="9"/>
        <v>17</v>
      </c>
      <c r="P63" s="24">
        <f t="shared" ca="1" si="10"/>
        <v>54.522768798082907</v>
      </c>
      <c r="Q63">
        <v>19</v>
      </c>
      <c r="R63">
        <f t="shared" ca="1" si="11"/>
        <v>392</v>
      </c>
      <c r="S63">
        <f t="shared" ca="1" si="12"/>
        <v>2433.2309040499117</v>
      </c>
      <c r="T63" s="25">
        <f t="shared" ca="1" si="21"/>
        <v>40</v>
      </c>
      <c r="U63">
        <f t="shared" ca="1" si="19"/>
        <v>615</v>
      </c>
      <c r="V63">
        <f t="shared" ca="1" si="13"/>
        <v>3817.4413418129993</v>
      </c>
      <c r="W63">
        <v>0</v>
      </c>
      <c r="X63">
        <f t="shared" ca="1" si="14"/>
        <v>0</v>
      </c>
      <c r="Y63">
        <f t="shared" ca="1" si="15"/>
        <v>0</v>
      </c>
      <c r="Z63">
        <v>0</v>
      </c>
      <c r="AA63">
        <f t="shared" ca="1" si="16"/>
        <v>0</v>
      </c>
      <c r="AB63" s="24">
        <f t="shared" ca="1" si="17"/>
        <v>0</v>
      </c>
    </row>
    <row r="64" spans="1:28" x14ac:dyDescent="0.25">
      <c r="A64" s="15">
        <v>46242</v>
      </c>
      <c r="B64" t="s">
        <v>1</v>
      </c>
      <c r="C64" s="24">
        <f t="shared" ca="1" si="18"/>
        <v>38650.236865652536</v>
      </c>
      <c r="D64" s="25">
        <f t="shared" ca="1" si="3"/>
        <v>479</v>
      </c>
      <c r="E64" cm="1">
        <f t="array" aca="1" ref="E64" ca="1">metadata!$E$11+_xlfn.XLOOKUP(sku_a!$A64,_xlfn.ANCHORARRAY(metadata!$K$3),metadata!$Q$3:$Q$106)</f>
        <v>80.689429782155614</v>
      </c>
      <c r="F64">
        <f t="shared" ca="1" si="4"/>
        <v>0</v>
      </c>
      <c r="G64">
        <f t="shared" ca="1" si="5"/>
        <v>0</v>
      </c>
      <c r="H64">
        <v>4</v>
      </c>
      <c r="I64" s="25">
        <f t="shared" ca="1" si="6"/>
        <v>649</v>
      </c>
      <c r="J64" s="24">
        <v>6</v>
      </c>
      <c r="K64" s="24">
        <f t="shared" ca="1" si="7"/>
        <v>1.7</v>
      </c>
      <c r="L64" s="24">
        <f ca="1"/>
        <v>2.2103588129707834</v>
      </c>
      <c r="M64" s="24">
        <f t="shared" ca="1" si="8"/>
        <v>1434.5228696180384</v>
      </c>
      <c r="N64">
        <v>0</v>
      </c>
      <c r="O64">
        <f t="shared" ca="1" si="9"/>
        <v>1</v>
      </c>
      <c r="P64" s="24">
        <f t="shared" ca="1" si="10"/>
        <v>4.2103588129707834</v>
      </c>
      <c r="Q64">
        <v>20</v>
      </c>
      <c r="R64">
        <f t="shared" ca="1" si="11"/>
        <v>417</v>
      </c>
      <c r="S64">
        <f t="shared" ca="1" si="12"/>
        <v>2589.7196250088168</v>
      </c>
      <c r="T64" s="25">
        <f t="shared" ca="1" si="21"/>
        <v>40</v>
      </c>
      <c r="U64">
        <f t="shared" ca="1" si="19"/>
        <v>610</v>
      </c>
      <c r="V64">
        <f t="shared" ca="1" si="13"/>
        <v>2568.3188759121781</v>
      </c>
      <c r="W64">
        <v>0</v>
      </c>
      <c r="X64">
        <f t="shared" ca="1" si="14"/>
        <v>0</v>
      </c>
      <c r="Y64">
        <f t="shared" ca="1" si="15"/>
        <v>0</v>
      </c>
      <c r="Z64">
        <v>0</v>
      </c>
      <c r="AA64">
        <f t="shared" ca="1" si="16"/>
        <v>0</v>
      </c>
      <c r="AB64" s="24">
        <f t="shared" ca="1" si="17"/>
        <v>0</v>
      </c>
    </row>
    <row r="65" spans="1:28" x14ac:dyDescent="0.25">
      <c r="A65" s="15">
        <v>46249</v>
      </c>
      <c r="B65" t="s">
        <v>1</v>
      </c>
      <c r="C65" s="24">
        <f t="shared" ca="1" si="18"/>
        <v>38172.100390554398</v>
      </c>
      <c r="D65" s="25">
        <f t="shared" ca="1" si="3"/>
        <v>474</v>
      </c>
      <c r="E65" cm="1">
        <f t="array" aca="1" ref="E65" ca="1">metadata!$E$11+_xlfn.XLOOKUP(sku_a!$A65,_xlfn.ANCHORARRAY(metadata!$K$3),metadata!$Q$3:$Q$106)</f>
        <v>80.531857364038814</v>
      </c>
      <c r="F65">
        <f t="shared" ca="1" si="4"/>
        <v>4</v>
      </c>
      <c r="G65">
        <f t="shared" ca="1" si="5"/>
        <v>0</v>
      </c>
      <c r="H65">
        <v>4</v>
      </c>
      <c r="I65" s="25">
        <f t="shared" ca="1" si="6"/>
        <v>651</v>
      </c>
      <c r="J65" s="24">
        <v>5</v>
      </c>
      <c r="K65" s="24">
        <f t="shared" ca="1" si="7"/>
        <v>2.6</v>
      </c>
      <c r="L65" s="24">
        <f ca="1"/>
        <v>2.21349593193669</v>
      </c>
      <c r="M65" s="24">
        <f t="shared" ca="1" si="8"/>
        <v>1440.9858516907852</v>
      </c>
      <c r="N65">
        <v>0</v>
      </c>
      <c r="O65">
        <f t="shared" ca="1" si="9"/>
        <v>19</v>
      </c>
      <c r="P65" s="24">
        <f t="shared" ca="1" si="10"/>
        <v>61.056422706797107</v>
      </c>
      <c r="Q65">
        <v>20</v>
      </c>
      <c r="R65">
        <f t="shared" ca="1" si="11"/>
        <v>408</v>
      </c>
      <c r="S65">
        <f t="shared" ca="1" si="12"/>
        <v>1719.1063402301693</v>
      </c>
      <c r="T65" s="25">
        <f t="shared" ca="1" si="21"/>
        <v>40</v>
      </c>
      <c r="U65">
        <f t="shared" ca="1" si="19"/>
        <v>614</v>
      </c>
      <c r="V65">
        <f t="shared" ca="1" si="13"/>
        <v>3815.0865022091275</v>
      </c>
      <c r="W65">
        <v>0</v>
      </c>
      <c r="X65">
        <f t="shared" ca="1" si="14"/>
        <v>0</v>
      </c>
      <c r="Y65">
        <f t="shared" ca="1" si="15"/>
        <v>0</v>
      </c>
      <c r="Z65">
        <v>0</v>
      </c>
      <c r="AA65">
        <f t="shared" ca="1" si="16"/>
        <v>0</v>
      </c>
      <c r="AB65" s="24">
        <f t="shared" ca="1" si="17"/>
        <v>0</v>
      </c>
    </row>
    <row r="66" spans="1:28" x14ac:dyDescent="0.25">
      <c r="A66" s="15">
        <v>46256</v>
      </c>
      <c r="B66" t="s">
        <v>1</v>
      </c>
      <c r="C66" s="24">
        <f t="shared" ca="1" si="18"/>
        <v>38829.488967566271</v>
      </c>
      <c r="D66" s="25">
        <f t="shared" ca="1" si="3"/>
        <v>480</v>
      </c>
      <c r="E66" cm="1">
        <f t="array" aca="1" ref="E66" ca="1">metadata!$E$11+_xlfn.XLOOKUP(sku_a!$A66,_xlfn.ANCHORARRAY(metadata!$K$3),metadata!$Q$3:$Q$106)</f>
        <v>80.894768682429728</v>
      </c>
      <c r="F66">
        <f t="shared" ca="1" si="4"/>
        <v>0</v>
      </c>
      <c r="G66">
        <f t="shared" ca="1" si="5"/>
        <v>1</v>
      </c>
      <c r="H66">
        <v>4</v>
      </c>
      <c r="I66" s="25">
        <f t="shared" ca="1" si="6"/>
        <v>644</v>
      </c>
      <c r="J66" s="24">
        <v>4</v>
      </c>
      <c r="K66" s="24">
        <f t="shared" ca="1" si="7"/>
        <v>2.6</v>
      </c>
      <c r="L66" s="24">
        <f ca="1"/>
        <v>2.2166330509025967</v>
      </c>
      <c r="M66" s="24">
        <f t="shared" ca="1" si="8"/>
        <v>1427.5116847812722</v>
      </c>
      <c r="N66">
        <v>0</v>
      </c>
      <c r="O66">
        <f t="shared" ca="1" si="9"/>
        <v>8</v>
      </c>
      <c r="P66" s="24">
        <f t="shared" ca="1" si="10"/>
        <v>25.733064407220773</v>
      </c>
      <c r="Q66">
        <v>20</v>
      </c>
      <c r="R66">
        <f t="shared" ca="1" si="11"/>
        <v>412</v>
      </c>
      <c r="S66">
        <f t="shared" ca="1" si="12"/>
        <v>2149.2528169718698</v>
      </c>
      <c r="T66" s="25">
        <f t="shared" ca="1" si="21"/>
        <v>40</v>
      </c>
      <c r="U66">
        <f t="shared" ca="1" si="19"/>
        <v>615</v>
      </c>
      <c r="V66">
        <f t="shared" ca="1" si="13"/>
        <v>3208.2293263050969</v>
      </c>
      <c r="W66">
        <v>0</v>
      </c>
      <c r="X66">
        <f t="shared" ca="1" si="14"/>
        <v>0</v>
      </c>
      <c r="Y66">
        <f t="shared" ca="1" si="15"/>
        <v>0</v>
      </c>
      <c r="Z66">
        <v>0</v>
      </c>
      <c r="AA66">
        <f t="shared" ca="1" si="16"/>
        <v>0</v>
      </c>
      <c r="AB66" s="24">
        <f t="shared" ca="1" si="17"/>
        <v>0</v>
      </c>
    </row>
    <row r="67" spans="1:28" x14ac:dyDescent="0.25">
      <c r="A67" s="15">
        <v>46263</v>
      </c>
      <c r="B67" t="s">
        <v>1</v>
      </c>
      <c r="C67" s="24">
        <f t="shared" ref="C67:C98" ca="1" si="22">D67*E67</f>
        <v>49219.800701482098</v>
      </c>
      <c r="D67" s="25">
        <f t="shared" ca="1" si="3"/>
        <v>613</v>
      </c>
      <c r="E67" cm="1">
        <f t="array" aca="1" ref="E67" ca="1">metadata!$E$11+_xlfn.XLOOKUP(sku_a!$A67,_xlfn.ANCHORARRAY(metadata!$K$3),metadata!$Q$3:$Q$106)</f>
        <v>80.293312726724466</v>
      </c>
      <c r="F67">
        <f t="shared" ca="1" si="4"/>
        <v>0</v>
      </c>
      <c r="G67">
        <f t="shared" ca="1" si="5"/>
        <v>0</v>
      </c>
      <c r="H67">
        <v>4</v>
      </c>
      <c r="I67" s="25">
        <f t="shared" ca="1" si="6"/>
        <v>650</v>
      </c>
      <c r="J67" s="24">
        <v>3</v>
      </c>
      <c r="K67" s="24">
        <f t="shared" ca="1" si="7"/>
        <v>2.6</v>
      </c>
      <c r="L67" s="24">
        <f ca="1"/>
        <v>2.2197701698685033</v>
      </c>
      <c r="M67" s="24">
        <f t="shared" ca="1" si="8"/>
        <v>1442.8506104145272</v>
      </c>
      <c r="N67">
        <v>29</v>
      </c>
      <c r="O67">
        <f t="shared" ca="1" si="9"/>
        <v>495</v>
      </c>
      <c r="P67" s="24">
        <f t="shared" ca="1" si="10"/>
        <v>2088.7862340849092</v>
      </c>
      <c r="Q67">
        <v>20</v>
      </c>
      <c r="R67">
        <f t="shared" ca="1" si="11"/>
        <v>405</v>
      </c>
      <c r="S67">
        <f t="shared" ca="1" si="12"/>
        <v>2114.0069187967442</v>
      </c>
      <c r="T67" s="25">
        <f t="shared" ca="1" si="21"/>
        <v>40</v>
      </c>
      <c r="U67">
        <f t="shared" ref="U67:U98" ca="1" si="23">IF(T67=0,0,T67+20)*10 +RANDBETWEEN(1,19)</f>
        <v>605</v>
      </c>
      <c r="V67">
        <f t="shared" ca="1" si="13"/>
        <v>2552.9609527704447</v>
      </c>
      <c r="W67">
        <v>0</v>
      </c>
      <c r="X67">
        <f t="shared" ca="1" si="14"/>
        <v>0</v>
      </c>
      <c r="Y67">
        <f t="shared" ca="1" si="15"/>
        <v>0</v>
      </c>
      <c r="Z67">
        <v>0</v>
      </c>
      <c r="AA67">
        <f t="shared" ca="1" si="16"/>
        <v>0</v>
      </c>
      <c r="AB67" s="24">
        <f t="shared" ca="1" si="17"/>
        <v>0</v>
      </c>
    </row>
    <row r="68" spans="1:28" x14ac:dyDescent="0.25">
      <c r="A68" s="15">
        <v>46270</v>
      </c>
      <c r="B68" t="s">
        <v>1</v>
      </c>
      <c r="C68" s="24">
        <f t="shared" ca="1" si="22"/>
        <v>34172.029200657365</v>
      </c>
      <c r="D68" s="25">
        <f t="shared" ref="D68:D106" ca="1" si="24">INT(((E68*E$1)+(F68*F$1)+(G68*G$1)+(I68*I$1)+(O68*O$1)+(R68*R$1)+(U68*U$1)+(X68*X$1)+(AA68*AA$1)+RANDBETWEEN(10,13)))</f>
        <v>422</v>
      </c>
      <c r="E68" cm="1">
        <f t="array" aca="1" ref="E68" ca="1">metadata!$E$11+_xlfn.XLOOKUP(sku_a!$A68,_xlfn.ANCHORARRAY(metadata!$K$3),metadata!$Q$3:$Q$106)</f>
        <v>80.976372513406076</v>
      </c>
      <c r="F68">
        <f t="shared" ref="F68:F106" ca="1" si="25">IF(RAND() &lt; 0.7, 0, 1)*RANDBETWEEN(1,7)</f>
        <v>0</v>
      </c>
      <c r="G68">
        <f t="shared" ref="G68:G106" ca="1" si="26">IF(RAND() &lt; 0.9, 0, 1)</f>
        <v>0</v>
      </c>
      <c r="H68">
        <v>0</v>
      </c>
      <c r="I68" s="25">
        <f t="shared" ref="I68:I106" ca="1" si="27">IF(H68=0,0,H68+60)*10 +RANDBETWEEN(1,19)</f>
        <v>3</v>
      </c>
      <c r="J68" s="24">
        <v>2</v>
      </c>
      <c r="K68" s="24">
        <f t="shared" ref="K68:K106" ca="1" si="28">RANDBETWEEN(15,30)/10</f>
        <v>1.5</v>
      </c>
      <c r="L68" s="24">
        <f ca="1"/>
        <v>2.2229072888344095</v>
      </c>
      <c r="M68" s="24">
        <f t="shared" ref="M68:M106" ca="1" si="29">L68*I68</f>
        <v>6.668721866503228</v>
      </c>
      <c r="N68">
        <v>29</v>
      </c>
      <c r="O68">
        <f t="shared" ref="O68:O106" ca="1" si="30">IF(N68=0,0,N68+20)*10 +RANDBETWEEN(1,19)</f>
        <v>496</v>
      </c>
      <c r="P68" s="24">
        <f t="shared" ref="P68:P106" ca="1" si="31">(L68+RANDBETWEEN(1,2))*O68</f>
        <v>1598.5620152618671</v>
      </c>
      <c r="Q68">
        <v>19</v>
      </c>
      <c r="R68">
        <f t="shared" ref="R68:R106" ca="1" si="32">IF(Q68=0,0,Q68+20)*10 +RANDBETWEEN(1,19)</f>
        <v>404</v>
      </c>
      <c r="S68">
        <f t="shared" ref="S68:S106" ca="1" si="33">(L68+RANDBETWEEN(2,4))*R68</f>
        <v>2514.0545446891015</v>
      </c>
      <c r="T68" s="25">
        <f t="shared" ca="1" si="21"/>
        <v>40</v>
      </c>
      <c r="U68">
        <f t="shared" ca="1" si="23"/>
        <v>614</v>
      </c>
      <c r="V68">
        <f t="shared" ref="V68:V106" ca="1" si="34">(L68+RANDBETWEEN(2,4))*U68</f>
        <v>3820.8650753443276</v>
      </c>
      <c r="W68">
        <v>0</v>
      </c>
      <c r="X68">
        <f t="shared" ref="X68:X106" ca="1" si="35">IF(W68=0,0,IF(W68=0,0,W68+20)*10 +RANDBETWEEN(1,19))</f>
        <v>0</v>
      </c>
      <c r="Y68">
        <f t="shared" ref="Y68:Y106" ca="1" si="36">(L68+RANDBETWEEN(1.9,5))*X68</f>
        <v>0</v>
      </c>
      <c r="Z68">
        <v>0</v>
      </c>
      <c r="AA68">
        <f t="shared" ref="AA68:AA106" ca="1" si="37">IF(Z68=0,0,IF(Z68=0,0,Z68+20)*10 +RANDBETWEEN(1,19))</f>
        <v>0</v>
      </c>
      <c r="AB68" s="24">
        <f t="shared" ref="AB68:AB106" ca="1" si="38">(L68+RANDBETWEEN(1.9,5))*AA68</f>
        <v>0</v>
      </c>
    </row>
    <row r="69" spans="1:28" x14ac:dyDescent="0.25">
      <c r="A69" s="15">
        <v>46277</v>
      </c>
      <c r="B69" t="s">
        <v>1</v>
      </c>
      <c r="C69" s="24">
        <f t="shared" ca="1" si="22"/>
        <v>34045.671997283258</v>
      </c>
      <c r="D69" s="25">
        <f t="shared" ca="1" si="24"/>
        <v>421</v>
      </c>
      <c r="E69" cm="1">
        <f t="array" aca="1" ref="E69" ca="1">metadata!$E$11+_xlfn.XLOOKUP(sku_a!$A69,_xlfn.ANCHORARRAY(metadata!$K$3),metadata!$Q$3:$Q$106)</f>
        <v>80.868579565993485</v>
      </c>
      <c r="F69">
        <f t="shared" ca="1" si="25"/>
        <v>0</v>
      </c>
      <c r="G69">
        <f t="shared" ca="1" si="26"/>
        <v>0</v>
      </c>
      <c r="H69">
        <v>0</v>
      </c>
      <c r="I69" s="25">
        <f t="shared" ca="1" si="27"/>
        <v>16</v>
      </c>
      <c r="J69" s="24">
        <v>1</v>
      </c>
      <c r="K69" s="24">
        <f t="shared" ca="1" si="28"/>
        <v>2.2999999999999998</v>
      </c>
      <c r="L69" s="24">
        <f ca="1"/>
        <v>2.2260444078003161</v>
      </c>
      <c r="M69" s="24">
        <f t="shared" ca="1" si="29"/>
        <v>35.616710524805058</v>
      </c>
      <c r="N69">
        <v>29</v>
      </c>
      <c r="O69">
        <f t="shared" ca="1" si="30"/>
        <v>492</v>
      </c>
      <c r="P69" s="24">
        <f t="shared" ca="1" si="31"/>
        <v>1587.2138486377555</v>
      </c>
      <c r="Q69">
        <v>18</v>
      </c>
      <c r="R69">
        <f t="shared" ca="1" si="32"/>
        <v>394</v>
      </c>
      <c r="S69">
        <f t="shared" ca="1" si="33"/>
        <v>2059.0614966733247</v>
      </c>
      <c r="T69" s="25">
        <f t="shared" ca="1" si="21"/>
        <v>40</v>
      </c>
      <c r="U69">
        <f t="shared" ca="1" si="23"/>
        <v>611</v>
      </c>
      <c r="V69">
        <f t="shared" ca="1" si="34"/>
        <v>2582.1131331659931</v>
      </c>
      <c r="W69">
        <v>0</v>
      </c>
      <c r="X69">
        <f t="shared" ca="1" si="35"/>
        <v>0</v>
      </c>
      <c r="Y69">
        <f t="shared" ca="1" si="36"/>
        <v>0</v>
      </c>
      <c r="Z69">
        <v>0</v>
      </c>
      <c r="AA69">
        <f t="shared" ca="1" si="37"/>
        <v>0</v>
      </c>
      <c r="AB69" s="24">
        <f t="shared" ca="1" si="38"/>
        <v>0</v>
      </c>
    </row>
    <row r="70" spans="1:28" x14ac:dyDescent="0.25">
      <c r="A70" s="15">
        <v>46284</v>
      </c>
      <c r="B70" t="s">
        <v>1</v>
      </c>
      <c r="C70" s="24">
        <f t="shared" ca="1" si="22"/>
        <v>34101.225442145711</v>
      </c>
      <c r="D70" s="25">
        <f t="shared" ca="1" si="24"/>
        <v>418</v>
      </c>
      <c r="E70" cm="1">
        <f t="array" aca="1" ref="E70" ca="1">metadata!$E$11+_xlfn.XLOOKUP(sku_a!$A70,_xlfn.ANCHORARRAY(metadata!$K$3),metadata!$Q$3:$Q$106)</f>
        <v>81.581879048195475</v>
      </c>
      <c r="F70">
        <f t="shared" ca="1" si="25"/>
        <v>0</v>
      </c>
      <c r="G70">
        <f t="shared" ca="1" si="26"/>
        <v>0</v>
      </c>
      <c r="H70">
        <v>0</v>
      </c>
      <c r="I70" s="25">
        <f t="shared" ca="1" si="27"/>
        <v>4</v>
      </c>
      <c r="J70" s="24">
        <v>0</v>
      </c>
      <c r="K70" s="24">
        <f t="shared" ca="1" si="28"/>
        <v>2.7</v>
      </c>
      <c r="L70" s="24">
        <f ca="1"/>
        <v>2.2291815267662227</v>
      </c>
      <c r="M70" s="24">
        <f t="shared" ca="1" si="29"/>
        <v>8.9167261070648909</v>
      </c>
      <c r="N70">
        <v>29</v>
      </c>
      <c r="O70">
        <f t="shared" ca="1" si="30"/>
        <v>492</v>
      </c>
      <c r="P70" s="24">
        <f t="shared" ca="1" si="31"/>
        <v>1588.7573111689817</v>
      </c>
      <c r="Q70">
        <v>18</v>
      </c>
      <c r="R70">
        <f t="shared" ca="1" si="32"/>
        <v>390</v>
      </c>
      <c r="S70">
        <f t="shared" ca="1" si="33"/>
        <v>2039.3807954388267</v>
      </c>
      <c r="T70" s="25">
        <f t="shared" ca="1" si="21"/>
        <v>40</v>
      </c>
      <c r="U70">
        <f t="shared" ca="1" si="23"/>
        <v>618</v>
      </c>
      <c r="V70">
        <f t="shared" ca="1" si="34"/>
        <v>3849.6341835415255</v>
      </c>
      <c r="W70">
        <v>0</v>
      </c>
      <c r="X70">
        <f t="shared" ca="1" si="35"/>
        <v>0</v>
      </c>
      <c r="Y70">
        <f t="shared" ca="1" si="36"/>
        <v>0</v>
      </c>
      <c r="Z70">
        <v>0</v>
      </c>
      <c r="AA70">
        <f t="shared" ca="1" si="37"/>
        <v>0</v>
      </c>
      <c r="AB70" s="24">
        <f t="shared" ca="1" si="38"/>
        <v>0</v>
      </c>
    </row>
    <row r="71" spans="1:28" x14ac:dyDescent="0.25">
      <c r="A71" s="15">
        <v>46291</v>
      </c>
      <c r="B71" t="s">
        <v>1</v>
      </c>
      <c r="C71" s="24">
        <f t="shared" ca="1" si="22"/>
        <v>35803.825054068089</v>
      </c>
      <c r="D71" s="25">
        <f t="shared" ca="1" si="24"/>
        <v>439</v>
      </c>
      <c r="E71" cm="1">
        <f t="array" aca="1" ref="E71" ca="1">metadata!$E$11+_xlfn.XLOOKUP(sku_a!$A71,_xlfn.ANCHORARRAY(metadata!$K$3),metadata!$Q$3:$Q$106)</f>
        <v>81.557688050268993</v>
      </c>
      <c r="F71">
        <f t="shared" ca="1" si="25"/>
        <v>0</v>
      </c>
      <c r="G71">
        <f t="shared" ca="1" si="26"/>
        <v>0</v>
      </c>
      <c r="H71">
        <v>0</v>
      </c>
      <c r="I71" s="25">
        <f t="shared" ca="1" si="27"/>
        <v>11</v>
      </c>
      <c r="J71" s="24">
        <v>0</v>
      </c>
      <c r="K71" s="24">
        <f t="shared" ca="1" si="28"/>
        <v>1.8</v>
      </c>
      <c r="L71" s="24">
        <f ca="1"/>
        <v>2.2291815267662227</v>
      </c>
      <c r="M71" s="24">
        <f t="shared" ca="1" si="29"/>
        <v>24.520996794428449</v>
      </c>
      <c r="N71">
        <v>29</v>
      </c>
      <c r="O71">
        <f t="shared" ca="1" si="30"/>
        <v>497</v>
      </c>
      <c r="P71" s="24">
        <f t="shared" ca="1" si="31"/>
        <v>1604.9032188028127</v>
      </c>
      <c r="Q71">
        <v>19</v>
      </c>
      <c r="R71">
        <f t="shared" ca="1" si="32"/>
        <v>394</v>
      </c>
      <c r="S71">
        <f t="shared" ca="1" si="33"/>
        <v>2060.2975215458914</v>
      </c>
      <c r="T71" s="25">
        <v>32</v>
      </c>
      <c r="U71">
        <f t="shared" ca="1" si="23"/>
        <v>523</v>
      </c>
      <c r="V71">
        <f t="shared" ca="1" si="34"/>
        <v>2211.8619384987342</v>
      </c>
      <c r="W71">
        <v>6</v>
      </c>
      <c r="X71">
        <f t="shared" ca="1" si="35"/>
        <v>262</v>
      </c>
      <c r="Y71">
        <f t="shared" ca="1" si="36"/>
        <v>1894.0455600127502</v>
      </c>
      <c r="Z71">
        <v>0</v>
      </c>
      <c r="AA71">
        <f t="shared" ca="1" si="37"/>
        <v>0</v>
      </c>
      <c r="AB71" s="24">
        <f t="shared" ca="1" si="38"/>
        <v>0</v>
      </c>
    </row>
    <row r="72" spans="1:28" x14ac:dyDescent="0.25">
      <c r="A72" s="15">
        <v>46298</v>
      </c>
      <c r="B72" t="s">
        <v>1</v>
      </c>
      <c r="C72" s="24">
        <f t="shared" ca="1" si="22"/>
        <v>36369.350500695175</v>
      </c>
      <c r="D72" s="25">
        <f t="shared" ca="1" si="24"/>
        <v>447</v>
      </c>
      <c r="E72" cm="1">
        <f t="array" aca="1" ref="E72" ca="1">metadata!$E$11+_xlfn.XLOOKUP(sku_a!$A72,_xlfn.ANCHORARRAY(metadata!$K$3),metadata!$Q$3:$Q$106)</f>
        <v>81.363200225268841</v>
      </c>
      <c r="F72">
        <f t="shared" ca="1" si="25"/>
        <v>0</v>
      </c>
      <c r="G72">
        <f t="shared" ca="1" si="26"/>
        <v>0</v>
      </c>
      <c r="H72">
        <v>0</v>
      </c>
      <c r="I72" s="25">
        <f t="shared" ca="1" si="27"/>
        <v>3</v>
      </c>
      <c r="J72" s="24">
        <v>0</v>
      </c>
      <c r="K72" s="24">
        <f t="shared" ca="1" si="28"/>
        <v>1.7</v>
      </c>
      <c r="L72" s="24">
        <f ca="1"/>
        <v>2.2291815267662227</v>
      </c>
      <c r="M72" s="24">
        <f t="shared" ca="1" si="29"/>
        <v>6.6875445802986686</v>
      </c>
      <c r="N72">
        <v>29</v>
      </c>
      <c r="O72">
        <f t="shared" ca="1" si="30"/>
        <v>509</v>
      </c>
      <c r="P72" s="24">
        <f t="shared" ca="1" si="31"/>
        <v>1643.6533971240074</v>
      </c>
      <c r="Q72">
        <v>20</v>
      </c>
      <c r="R72">
        <f t="shared" ca="1" si="32"/>
        <v>401</v>
      </c>
      <c r="S72">
        <f t="shared" ca="1" si="33"/>
        <v>2096.901792233255</v>
      </c>
      <c r="T72" s="25">
        <v>32</v>
      </c>
      <c r="U72">
        <f t="shared" ca="1" si="23"/>
        <v>531</v>
      </c>
      <c r="V72">
        <f t="shared" ca="1" si="34"/>
        <v>3307.6953907128641</v>
      </c>
      <c r="W72">
        <v>6</v>
      </c>
      <c r="X72">
        <f t="shared" ca="1" si="35"/>
        <v>267</v>
      </c>
      <c r="Y72">
        <f t="shared" ca="1" si="36"/>
        <v>1930.1914676465813</v>
      </c>
      <c r="Z72">
        <v>0</v>
      </c>
      <c r="AA72">
        <f t="shared" ca="1" si="37"/>
        <v>0</v>
      </c>
      <c r="AB72" s="24">
        <f t="shared" ca="1" si="38"/>
        <v>0</v>
      </c>
    </row>
    <row r="73" spans="1:28" x14ac:dyDescent="0.25">
      <c r="A73" s="15">
        <v>46305</v>
      </c>
      <c r="B73" t="s">
        <v>1</v>
      </c>
      <c r="C73" s="24">
        <f t="shared" ca="1" si="22"/>
        <v>36889.022385577948</v>
      </c>
      <c r="D73" s="25">
        <f t="shared" ca="1" si="24"/>
        <v>453</v>
      </c>
      <c r="E73" cm="1">
        <f t="array" aca="1" ref="E73" ca="1">metadata!$E$11+_xlfn.XLOOKUP(sku_a!$A73,_xlfn.ANCHORARRAY(metadata!$K$3),metadata!$Q$3:$Q$106)</f>
        <v>81.432720497964567</v>
      </c>
      <c r="F73">
        <f t="shared" ca="1" si="25"/>
        <v>0</v>
      </c>
      <c r="G73">
        <f t="shared" ca="1" si="26"/>
        <v>0</v>
      </c>
      <c r="H73">
        <v>0</v>
      </c>
      <c r="I73" s="25">
        <f t="shared" ca="1" si="27"/>
        <v>13</v>
      </c>
      <c r="J73" s="24">
        <v>0</v>
      </c>
      <c r="K73" s="24">
        <f t="shared" ca="1" si="28"/>
        <v>1.8</v>
      </c>
      <c r="L73" s="24">
        <f ca="1"/>
        <v>2.2291815267662227</v>
      </c>
      <c r="M73" s="24">
        <f t="shared" ca="1" si="29"/>
        <v>28.979359847960897</v>
      </c>
      <c r="N73">
        <v>29</v>
      </c>
      <c r="O73">
        <f t="shared" ca="1" si="30"/>
        <v>494</v>
      </c>
      <c r="P73" s="24">
        <f t="shared" ca="1" si="31"/>
        <v>1595.2156742225141</v>
      </c>
      <c r="Q73">
        <v>21</v>
      </c>
      <c r="R73">
        <f t="shared" ca="1" si="32"/>
        <v>425</v>
      </c>
      <c r="S73">
        <f t="shared" ca="1" si="33"/>
        <v>2222.4021488756443</v>
      </c>
      <c r="T73" s="25">
        <v>32</v>
      </c>
      <c r="U73">
        <f t="shared" ca="1" si="23"/>
        <v>533</v>
      </c>
      <c r="V73">
        <f t="shared" ca="1" si="34"/>
        <v>2254.1537537663967</v>
      </c>
      <c r="W73">
        <v>6</v>
      </c>
      <c r="X73">
        <f t="shared" ca="1" si="35"/>
        <v>262</v>
      </c>
      <c r="Y73">
        <f t="shared" ca="1" si="36"/>
        <v>1632.0455600127502</v>
      </c>
      <c r="Z73">
        <v>0</v>
      </c>
      <c r="AA73">
        <f t="shared" ca="1" si="37"/>
        <v>0</v>
      </c>
      <c r="AB73" s="24">
        <f t="shared" ca="1" si="38"/>
        <v>0</v>
      </c>
    </row>
    <row r="74" spans="1:28" x14ac:dyDescent="0.25">
      <c r="A74" s="15">
        <v>46312</v>
      </c>
      <c r="B74" t="s">
        <v>1</v>
      </c>
      <c r="C74" s="24">
        <f t="shared" ca="1" si="22"/>
        <v>36637.547647914602</v>
      </c>
      <c r="D74" s="25">
        <f t="shared" ca="1" si="24"/>
        <v>452</v>
      </c>
      <c r="E74" cm="1">
        <f t="array" aca="1" ref="E74" ca="1">metadata!$E$11+_xlfn.XLOOKUP(sku_a!$A74,_xlfn.ANCHORARRAY(metadata!$K$3),metadata!$Q$3:$Q$106)</f>
        <v>81.056521344943803</v>
      </c>
      <c r="F74">
        <f t="shared" ca="1" si="25"/>
        <v>3</v>
      </c>
      <c r="G74">
        <f t="shared" ca="1" si="26"/>
        <v>0</v>
      </c>
      <c r="H74">
        <v>0</v>
      </c>
      <c r="I74" s="25">
        <f t="shared" ca="1" si="27"/>
        <v>4</v>
      </c>
      <c r="J74" s="24">
        <v>0</v>
      </c>
      <c r="K74" s="24">
        <f t="shared" ca="1" si="28"/>
        <v>1.8</v>
      </c>
      <c r="L74" s="24">
        <f ca="1"/>
        <v>2.2291815267662227</v>
      </c>
      <c r="M74" s="24">
        <f t="shared" ca="1" si="29"/>
        <v>8.9167261070648909</v>
      </c>
      <c r="N74">
        <v>29</v>
      </c>
      <c r="O74">
        <f t="shared" ca="1" si="30"/>
        <v>505</v>
      </c>
      <c r="P74" s="24">
        <f t="shared" ca="1" si="31"/>
        <v>2135.7366710169422</v>
      </c>
      <c r="Q74">
        <v>22</v>
      </c>
      <c r="R74">
        <f t="shared" ca="1" si="32"/>
        <v>438</v>
      </c>
      <c r="S74">
        <f t="shared" ca="1" si="33"/>
        <v>1852.3815087236053</v>
      </c>
      <c r="T74" s="25">
        <v>32</v>
      </c>
      <c r="U74">
        <f t="shared" ca="1" si="23"/>
        <v>531</v>
      </c>
      <c r="V74">
        <f t="shared" ca="1" si="34"/>
        <v>3307.6953907128641</v>
      </c>
      <c r="W74">
        <v>6</v>
      </c>
      <c r="X74">
        <f t="shared" ca="1" si="35"/>
        <v>268</v>
      </c>
      <c r="Y74">
        <f t="shared" ca="1" si="36"/>
        <v>1133.4206491733476</v>
      </c>
      <c r="Z74">
        <v>0</v>
      </c>
      <c r="AA74">
        <f t="shared" ca="1" si="37"/>
        <v>0</v>
      </c>
      <c r="AB74" s="24">
        <f t="shared" ca="1" si="38"/>
        <v>0</v>
      </c>
    </row>
    <row r="75" spans="1:28" x14ac:dyDescent="0.25">
      <c r="A75" s="15">
        <v>46319</v>
      </c>
      <c r="B75" t="s">
        <v>1</v>
      </c>
      <c r="C75" s="24">
        <f t="shared" ca="1" si="22"/>
        <v>36673.291998020373</v>
      </c>
      <c r="D75" s="25">
        <f t="shared" ca="1" si="24"/>
        <v>454</v>
      </c>
      <c r="E75" cm="1">
        <f t="array" aca="1" ref="E75" ca="1">metadata!$E$11+_xlfn.XLOOKUP(sku_a!$A75,_xlfn.ANCHORARRAY(metadata!$K$3),metadata!$Q$3:$Q$106)</f>
        <v>80.778176207093338</v>
      </c>
      <c r="F75">
        <f t="shared" ca="1" si="25"/>
        <v>4</v>
      </c>
      <c r="G75">
        <f t="shared" ca="1" si="26"/>
        <v>1</v>
      </c>
      <c r="H75">
        <v>0</v>
      </c>
      <c r="I75" s="25">
        <f t="shared" ca="1" si="27"/>
        <v>19</v>
      </c>
      <c r="J75" s="24">
        <v>0</v>
      </c>
      <c r="K75" s="24">
        <f t="shared" ca="1" si="28"/>
        <v>2.2999999999999998</v>
      </c>
      <c r="L75" s="24">
        <f ca="1"/>
        <v>2.2291815267662227</v>
      </c>
      <c r="M75" s="24">
        <f t="shared" ca="1" si="29"/>
        <v>42.354449008558234</v>
      </c>
      <c r="N75">
        <v>29</v>
      </c>
      <c r="O75">
        <f t="shared" ca="1" si="30"/>
        <v>494</v>
      </c>
      <c r="P75" s="24">
        <f t="shared" ca="1" si="31"/>
        <v>2089.2156742225138</v>
      </c>
      <c r="Q75">
        <v>23</v>
      </c>
      <c r="R75">
        <f t="shared" ca="1" si="32"/>
        <v>441</v>
      </c>
      <c r="S75">
        <f t="shared" ca="1" si="33"/>
        <v>2306.0690533039042</v>
      </c>
      <c r="T75" s="25">
        <v>32</v>
      </c>
      <c r="U75">
        <f t="shared" ca="1" si="23"/>
        <v>533</v>
      </c>
      <c r="V75">
        <f t="shared" ca="1" si="34"/>
        <v>3320.1537537663967</v>
      </c>
      <c r="W75">
        <v>6</v>
      </c>
      <c r="X75">
        <f t="shared" ca="1" si="35"/>
        <v>273</v>
      </c>
      <c r="Y75">
        <f t="shared" ca="1" si="36"/>
        <v>1427.5665568071786</v>
      </c>
      <c r="Z75">
        <v>0</v>
      </c>
      <c r="AA75">
        <f t="shared" ca="1" si="37"/>
        <v>0</v>
      </c>
      <c r="AB75" s="24">
        <f t="shared" ca="1" si="38"/>
        <v>0</v>
      </c>
    </row>
    <row r="76" spans="1:28" x14ac:dyDescent="0.25">
      <c r="A76" s="15">
        <v>46326</v>
      </c>
      <c r="B76" t="s">
        <v>1</v>
      </c>
      <c r="C76" s="24">
        <f t="shared" ca="1" si="22"/>
        <v>38280.189670607193</v>
      </c>
      <c r="D76" s="25">
        <f t="shared" ca="1" si="24"/>
        <v>471</v>
      </c>
      <c r="E76" cm="1">
        <f t="array" aca="1" ref="E76" ca="1">metadata!$E$11+_xlfn.XLOOKUP(sku_a!$A76,_xlfn.ANCHORARRAY(metadata!$K$3),metadata!$Q$3:$Q$106)</f>
        <v>81.274288047998283</v>
      </c>
      <c r="F76">
        <f t="shared" ca="1" si="25"/>
        <v>5</v>
      </c>
      <c r="G76">
        <f t="shared" ca="1" si="26"/>
        <v>0</v>
      </c>
      <c r="H76">
        <v>0</v>
      </c>
      <c r="I76" s="25">
        <f t="shared" ca="1" si="27"/>
        <v>6</v>
      </c>
      <c r="J76" s="24">
        <v>0</v>
      </c>
      <c r="K76" s="24">
        <f t="shared" ca="1" si="28"/>
        <v>2.2999999999999998</v>
      </c>
      <c r="L76" s="24">
        <f ca="1"/>
        <v>2.2291815267662227</v>
      </c>
      <c r="M76" s="24">
        <f t="shared" ca="1" si="29"/>
        <v>13.375089160597337</v>
      </c>
      <c r="N76">
        <v>29</v>
      </c>
      <c r="O76">
        <f t="shared" ca="1" si="30"/>
        <v>492</v>
      </c>
      <c r="P76" s="24">
        <f t="shared" ca="1" si="31"/>
        <v>2080.7573111689812</v>
      </c>
      <c r="Q76">
        <v>25</v>
      </c>
      <c r="R76">
        <f t="shared" ca="1" si="32"/>
        <v>452</v>
      </c>
      <c r="S76">
        <f t="shared" ca="1" si="33"/>
        <v>2363.5900500983325</v>
      </c>
      <c r="T76" s="25">
        <v>32</v>
      </c>
      <c r="U76">
        <f t="shared" ca="1" si="23"/>
        <v>523</v>
      </c>
      <c r="V76">
        <f t="shared" ca="1" si="34"/>
        <v>2734.8619384987342</v>
      </c>
      <c r="W76">
        <v>6</v>
      </c>
      <c r="X76">
        <f t="shared" ca="1" si="35"/>
        <v>270</v>
      </c>
      <c r="Y76">
        <f t="shared" ca="1" si="36"/>
        <v>1951.8790122268799</v>
      </c>
      <c r="Z76">
        <v>4</v>
      </c>
      <c r="AA76">
        <f t="shared" ca="1" si="37"/>
        <v>254</v>
      </c>
      <c r="AB76" s="24">
        <f t="shared" ca="1" si="38"/>
        <v>1836.2121077986205</v>
      </c>
    </row>
    <row r="77" spans="1:28" x14ac:dyDescent="0.25">
      <c r="A77" s="15">
        <v>46333</v>
      </c>
      <c r="B77" t="s">
        <v>1</v>
      </c>
      <c r="C77" s="24">
        <f t="shared" ca="1" si="22"/>
        <v>37569.522663813244</v>
      </c>
      <c r="D77" s="25">
        <f t="shared" ca="1" si="24"/>
        <v>464</v>
      </c>
      <c r="E77" cm="1">
        <f t="array" aca="1" ref="E77" ca="1">metadata!$E$11+_xlfn.XLOOKUP(sku_a!$A77,_xlfn.ANCHORARRAY(metadata!$K$3),metadata!$Q$3:$Q$106)</f>
        <v>80.968798844425095</v>
      </c>
      <c r="F77">
        <f t="shared" ca="1" si="25"/>
        <v>6</v>
      </c>
      <c r="G77">
        <f t="shared" ca="1" si="26"/>
        <v>0</v>
      </c>
      <c r="H77">
        <v>0</v>
      </c>
      <c r="I77" s="25">
        <f t="shared" ca="1" si="27"/>
        <v>8</v>
      </c>
      <c r="J77" s="24">
        <v>0</v>
      </c>
      <c r="K77" s="24">
        <f t="shared" ca="1" si="28"/>
        <v>1.7</v>
      </c>
      <c r="L77" s="24">
        <f ca="1"/>
        <v>2.2291815267662227</v>
      </c>
      <c r="M77" s="24">
        <f t="shared" ca="1" si="29"/>
        <v>17.833452214129782</v>
      </c>
      <c r="N77">
        <v>28</v>
      </c>
      <c r="O77">
        <f t="shared" ca="1" si="30"/>
        <v>482</v>
      </c>
      <c r="P77" s="24">
        <f t="shared" ca="1" si="31"/>
        <v>2038.4654959013192</v>
      </c>
      <c r="Q77">
        <v>26</v>
      </c>
      <c r="R77">
        <f t="shared" ca="1" si="32"/>
        <v>468</v>
      </c>
      <c r="S77">
        <f t="shared" ca="1" si="33"/>
        <v>2915.2569545265919</v>
      </c>
      <c r="T77" s="25">
        <v>28</v>
      </c>
      <c r="U77">
        <f t="shared" ca="1" si="23"/>
        <v>499</v>
      </c>
      <c r="V77">
        <f t="shared" ca="1" si="34"/>
        <v>2110.3615818563449</v>
      </c>
      <c r="W77">
        <v>6</v>
      </c>
      <c r="X77">
        <f t="shared" ca="1" si="35"/>
        <v>263</v>
      </c>
      <c r="Y77">
        <f t="shared" ca="1" si="36"/>
        <v>1901.2747415395165</v>
      </c>
      <c r="Z77">
        <v>4</v>
      </c>
      <c r="AA77">
        <f t="shared" ca="1" si="37"/>
        <v>244</v>
      </c>
      <c r="AB77" s="24">
        <f t="shared" ca="1" si="38"/>
        <v>1275.9202925309582</v>
      </c>
    </row>
    <row r="78" spans="1:28" x14ac:dyDescent="0.25">
      <c r="A78" s="15">
        <v>46340</v>
      </c>
      <c r="B78" t="s">
        <v>1</v>
      </c>
      <c r="C78" s="24">
        <f t="shared" ca="1" si="22"/>
        <v>37858.867138135618</v>
      </c>
      <c r="D78" s="25">
        <f t="shared" ca="1" si="24"/>
        <v>465</v>
      </c>
      <c r="E78" cm="1">
        <f t="array" aca="1" ref="E78" ca="1">metadata!$E$11+_xlfn.XLOOKUP(sku_a!$A78,_xlfn.ANCHORARRAY(metadata!$K$3),metadata!$Q$3:$Q$106)</f>
        <v>81.416918576635737</v>
      </c>
      <c r="F78">
        <f t="shared" ca="1" si="25"/>
        <v>0</v>
      </c>
      <c r="G78">
        <f t="shared" ca="1" si="26"/>
        <v>0</v>
      </c>
      <c r="H78">
        <v>0</v>
      </c>
      <c r="I78" s="25">
        <f t="shared" ca="1" si="27"/>
        <v>3</v>
      </c>
      <c r="J78" s="24">
        <v>0</v>
      </c>
      <c r="K78" s="24">
        <f t="shared" ca="1" si="28"/>
        <v>2.1</v>
      </c>
      <c r="L78" s="24">
        <f ca="1"/>
        <v>2.2291815267662227</v>
      </c>
      <c r="M78" s="24">
        <f t="shared" ca="1" si="29"/>
        <v>6.6875445802986686</v>
      </c>
      <c r="N78">
        <v>28</v>
      </c>
      <c r="O78">
        <f t="shared" ca="1" si="30"/>
        <v>496</v>
      </c>
      <c r="P78" s="24">
        <f t="shared" ca="1" si="31"/>
        <v>1601.6740372760464</v>
      </c>
      <c r="Q78">
        <v>27</v>
      </c>
      <c r="R78">
        <f t="shared" ca="1" si="32"/>
        <v>478</v>
      </c>
      <c r="S78">
        <f t="shared" ca="1" si="33"/>
        <v>2977.5487697942544</v>
      </c>
      <c r="T78" s="25">
        <v>23</v>
      </c>
      <c r="U78">
        <f t="shared" ca="1" si="23"/>
        <v>445</v>
      </c>
      <c r="V78">
        <f t="shared" ca="1" si="34"/>
        <v>2771.9857794109689</v>
      </c>
      <c r="W78">
        <v>6</v>
      </c>
      <c r="X78">
        <f t="shared" ca="1" si="35"/>
        <v>274</v>
      </c>
      <c r="Y78">
        <f t="shared" ca="1" si="36"/>
        <v>1706.7957383339449</v>
      </c>
      <c r="Z78">
        <v>4</v>
      </c>
      <c r="AA78">
        <f t="shared" ca="1" si="37"/>
        <v>252</v>
      </c>
      <c r="AB78" s="24">
        <f t="shared" ca="1" si="38"/>
        <v>1317.7537447450879</v>
      </c>
    </row>
    <row r="79" spans="1:28" x14ac:dyDescent="0.25">
      <c r="A79" s="15">
        <v>46347</v>
      </c>
      <c r="B79" t="s">
        <v>1</v>
      </c>
      <c r="C79" s="24">
        <f t="shared" ca="1" si="22"/>
        <v>37628.191953010442</v>
      </c>
      <c r="D79" s="25">
        <f t="shared" ca="1" si="24"/>
        <v>462</v>
      </c>
      <c r="E79" cm="1">
        <f t="array" aca="1" ref="E79" ca="1">metadata!$E$11+_xlfn.XLOOKUP(sku_a!$A79,_xlfn.ANCHORARRAY(metadata!$K$3),metadata!$Q$3:$Q$106)</f>
        <v>81.446302928594037</v>
      </c>
      <c r="F79">
        <f t="shared" ca="1" si="25"/>
        <v>0</v>
      </c>
      <c r="G79">
        <f t="shared" ca="1" si="26"/>
        <v>1</v>
      </c>
      <c r="H79">
        <v>0</v>
      </c>
      <c r="I79" s="25">
        <f t="shared" ca="1" si="27"/>
        <v>17</v>
      </c>
      <c r="J79" s="24">
        <v>0</v>
      </c>
      <c r="K79" s="24">
        <f t="shared" ca="1" si="28"/>
        <v>1.7</v>
      </c>
      <c r="L79" s="24">
        <f ca="1"/>
        <v>2.2291815267662227</v>
      </c>
      <c r="M79" s="24">
        <f t="shared" ca="1" si="29"/>
        <v>37.896085955025789</v>
      </c>
      <c r="N79">
        <v>28</v>
      </c>
      <c r="O79">
        <f t="shared" ca="1" si="30"/>
        <v>499</v>
      </c>
      <c r="P79" s="24">
        <f t="shared" ca="1" si="31"/>
        <v>1611.3615818563451</v>
      </c>
      <c r="Q79">
        <v>28</v>
      </c>
      <c r="R79">
        <f t="shared" ca="1" si="32"/>
        <v>489</v>
      </c>
      <c r="S79">
        <f t="shared" ca="1" si="33"/>
        <v>3046.0697665886828</v>
      </c>
      <c r="T79" s="25">
        <v>22</v>
      </c>
      <c r="U79">
        <f t="shared" ca="1" si="23"/>
        <v>427</v>
      </c>
      <c r="V79">
        <f t="shared" ca="1" si="34"/>
        <v>1805.8605119291769</v>
      </c>
      <c r="W79">
        <v>3</v>
      </c>
      <c r="X79">
        <f t="shared" ca="1" si="35"/>
        <v>242</v>
      </c>
      <c r="Y79">
        <f t="shared" ca="1" si="36"/>
        <v>1749.4619294774259</v>
      </c>
      <c r="Z79">
        <v>4</v>
      </c>
      <c r="AA79">
        <f t="shared" ca="1" si="37"/>
        <v>254</v>
      </c>
      <c r="AB79" s="24">
        <f t="shared" ca="1" si="38"/>
        <v>1074.2121077986205</v>
      </c>
    </row>
    <row r="80" spans="1:28" x14ac:dyDescent="0.25">
      <c r="A80" s="15">
        <v>46354</v>
      </c>
      <c r="B80" t="s">
        <v>1</v>
      </c>
      <c r="C80" s="24">
        <f t="shared" ca="1" si="22"/>
        <v>26931.13686763254</v>
      </c>
      <c r="D80" s="25">
        <f t="shared" ca="1" si="24"/>
        <v>330</v>
      </c>
      <c r="E80" cm="1">
        <f t="array" aca="1" ref="E80" ca="1">metadata!$E$11+_xlfn.XLOOKUP(sku_a!$A80,_xlfn.ANCHORARRAY(metadata!$K$3),metadata!$Q$3:$Q$106)</f>
        <v>81.609505659492541</v>
      </c>
      <c r="F80">
        <f t="shared" ca="1" si="25"/>
        <v>0</v>
      </c>
      <c r="G80">
        <f t="shared" ca="1" si="26"/>
        <v>0</v>
      </c>
      <c r="H80">
        <v>0</v>
      </c>
      <c r="I80" s="25">
        <f t="shared" ca="1" si="27"/>
        <v>11</v>
      </c>
      <c r="J80" s="24">
        <v>0</v>
      </c>
      <c r="K80" s="24">
        <f t="shared" ca="1" si="28"/>
        <v>2.2999999999999998</v>
      </c>
      <c r="L80" s="24">
        <f ca="1"/>
        <v>2.2291815267662227</v>
      </c>
      <c r="M80" s="24">
        <f t="shared" ca="1" si="29"/>
        <v>24.520996794428449</v>
      </c>
      <c r="N80">
        <v>28</v>
      </c>
      <c r="O80">
        <f t="shared" ca="1" si="30"/>
        <v>494</v>
      </c>
      <c r="P80" s="24">
        <f t="shared" ca="1" si="31"/>
        <v>2089.2156742225138</v>
      </c>
      <c r="Q80">
        <v>29</v>
      </c>
      <c r="R80">
        <f t="shared" ca="1" si="32"/>
        <v>509</v>
      </c>
      <c r="S80">
        <f t="shared" ca="1" si="33"/>
        <v>2152.6533971240069</v>
      </c>
      <c r="T80" s="25">
        <v>0</v>
      </c>
      <c r="U80">
        <f t="shared" ca="1" si="23"/>
        <v>11</v>
      </c>
      <c r="V80">
        <f t="shared" ca="1" si="34"/>
        <v>68.520996794428441</v>
      </c>
      <c r="W80">
        <v>1</v>
      </c>
      <c r="X80">
        <f t="shared" ca="1" si="35"/>
        <v>214</v>
      </c>
      <c r="Y80">
        <f t="shared" ca="1" si="36"/>
        <v>905.04484672797162</v>
      </c>
      <c r="Z80">
        <v>4</v>
      </c>
      <c r="AA80">
        <f t="shared" ca="1" si="37"/>
        <v>245</v>
      </c>
      <c r="AB80" s="24">
        <f t="shared" ca="1" si="38"/>
        <v>1526.1494740577245</v>
      </c>
    </row>
    <row r="81" spans="1:28" x14ac:dyDescent="0.25">
      <c r="A81" s="15">
        <v>46361</v>
      </c>
      <c r="B81" t="s">
        <v>1</v>
      </c>
      <c r="C81" s="24">
        <f t="shared" ca="1" si="22"/>
        <v>25211.24473826863</v>
      </c>
      <c r="D81" s="25">
        <f t="shared" ca="1" si="24"/>
        <v>311</v>
      </c>
      <c r="E81" cm="1">
        <f t="array" aca="1" ref="E81" ca="1">metadata!$E$11+_xlfn.XLOOKUP(sku_a!$A81,_xlfn.ANCHORARRAY(metadata!$K$3),metadata!$Q$3:$Q$106)</f>
        <v>81.065095621442538</v>
      </c>
      <c r="F81">
        <f t="shared" ca="1" si="25"/>
        <v>0</v>
      </c>
      <c r="G81">
        <f t="shared" ca="1" si="26"/>
        <v>0</v>
      </c>
      <c r="H81">
        <v>0</v>
      </c>
      <c r="I81" s="25">
        <f t="shared" ca="1" si="27"/>
        <v>5</v>
      </c>
      <c r="J81" s="24">
        <v>0</v>
      </c>
      <c r="K81" s="24">
        <f t="shared" ca="1" si="28"/>
        <v>1.8</v>
      </c>
      <c r="L81" s="24">
        <f ca="1"/>
        <v>2.2291815267662227</v>
      </c>
      <c r="M81" s="24">
        <f t="shared" ca="1" si="29"/>
        <v>11.145907633831113</v>
      </c>
      <c r="N81">
        <v>20</v>
      </c>
      <c r="O81">
        <f t="shared" ca="1" si="30"/>
        <v>408</v>
      </c>
      <c r="P81" s="24">
        <f t="shared" ca="1" si="31"/>
        <v>1725.5060629206187</v>
      </c>
      <c r="Q81">
        <v>30</v>
      </c>
      <c r="R81">
        <f t="shared" ca="1" si="32"/>
        <v>503</v>
      </c>
      <c r="S81">
        <f t="shared" ca="1" si="33"/>
        <v>2127.2783079634096</v>
      </c>
      <c r="T81" s="25">
        <v>0</v>
      </c>
      <c r="U81">
        <f t="shared" ca="1" si="23"/>
        <v>16</v>
      </c>
      <c r="V81">
        <f t="shared" ca="1" si="34"/>
        <v>67.666904428259556</v>
      </c>
      <c r="W81">
        <v>1</v>
      </c>
      <c r="X81">
        <f t="shared" ca="1" si="35"/>
        <v>211</v>
      </c>
      <c r="Y81">
        <f t="shared" ca="1" si="36"/>
        <v>892.35730214767295</v>
      </c>
      <c r="Z81">
        <v>9</v>
      </c>
      <c r="AA81">
        <f t="shared" ca="1" si="37"/>
        <v>302</v>
      </c>
      <c r="AB81" s="24">
        <f t="shared" ca="1" si="38"/>
        <v>2183.2128210833989</v>
      </c>
    </row>
    <row r="82" spans="1:28" x14ac:dyDescent="0.25">
      <c r="A82" s="15">
        <v>46368</v>
      </c>
      <c r="B82" t="s">
        <v>1</v>
      </c>
      <c r="C82" s="24">
        <f t="shared" ca="1" si="22"/>
        <v>25036.130084031738</v>
      </c>
      <c r="D82" s="25">
        <f t="shared" ca="1" si="24"/>
        <v>309</v>
      </c>
      <c r="E82" cm="1">
        <f t="array" aca="1" ref="E82" ca="1">metadata!$E$11+_xlfn.XLOOKUP(sku_a!$A82,_xlfn.ANCHORARRAY(metadata!$K$3),metadata!$Q$3:$Q$106)</f>
        <v>81.02307470560433</v>
      </c>
      <c r="F82">
        <f t="shared" ca="1" si="25"/>
        <v>0</v>
      </c>
      <c r="G82">
        <f t="shared" ca="1" si="26"/>
        <v>0</v>
      </c>
      <c r="H82">
        <v>0</v>
      </c>
      <c r="I82" s="25">
        <f t="shared" ca="1" si="27"/>
        <v>4</v>
      </c>
      <c r="J82" s="24">
        <v>0</v>
      </c>
      <c r="K82" s="24">
        <f t="shared" ca="1" si="28"/>
        <v>2.6</v>
      </c>
      <c r="L82" s="24">
        <f ca="1"/>
        <v>2.2291815267662227</v>
      </c>
      <c r="M82" s="24">
        <f t="shared" ca="1" si="29"/>
        <v>8.9167261070648909</v>
      </c>
      <c r="N82">
        <v>20</v>
      </c>
      <c r="O82">
        <f t="shared" ca="1" si="30"/>
        <v>401</v>
      </c>
      <c r="P82" s="24">
        <f t="shared" ca="1" si="31"/>
        <v>1695.901792233255</v>
      </c>
      <c r="Q82">
        <v>31</v>
      </c>
      <c r="R82">
        <f t="shared" ca="1" si="32"/>
        <v>521</v>
      </c>
      <c r="S82">
        <f t="shared" ca="1" si="33"/>
        <v>2203.403575445202</v>
      </c>
      <c r="T82" s="25">
        <v>0</v>
      </c>
      <c r="U82">
        <f t="shared" ca="1" si="23"/>
        <v>5</v>
      </c>
      <c r="V82">
        <f t="shared" ca="1" si="34"/>
        <v>21.145907633831111</v>
      </c>
      <c r="W82">
        <v>1</v>
      </c>
      <c r="X82">
        <f t="shared" ca="1" si="35"/>
        <v>212</v>
      </c>
      <c r="Y82">
        <f t="shared" ca="1" si="36"/>
        <v>1108.586483674439</v>
      </c>
      <c r="Z82">
        <v>9</v>
      </c>
      <c r="AA82">
        <f t="shared" ca="1" si="37"/>
        <v>302</v>
      </c>
      <c r="AB82" s="24">
        <f t="shared" ca="1" si="38"/>
        <v>1881.2128210833991</v>
      </c>
    </row>
    <row r="83" spans="1:28" x14ac:dyDescent="0.25">
      <c r="A83" s="15">
        <v>46375</v>
      </c>
      <c r="B83" t="s">
        <v>1</v>
      </c>
      <c r="C83" s="24">
        <f t="shared" ca="1" si="22"/>
        <v>25819.801226798747</v>
      </c>
      <c r="D83" s="25">
        <f t="shared" ca="1" si="24"/>
        <v>318</v>
      </c>
      <c r="E83" cm="1">
        <f t="array" aca="1" ref="E83" ca="1">metadata!$E$11+_xlfn.XLOOKUP(sku_a!$A83,_xlfn.ANCHORARRAY(metadata!$K$3),metadata!$Q$3:$Q$106)</f>
        <v>81.194343480499199</v>
      </c>
      <c r="F83">
        <f t="shared" ca="1" si="25"/>
        <v>0</v>
      </c>
      <c r="G83">
        <f t="shared" ca="1" si="26"/>
        <v>0</v>
      </c>
      <c r="H83">
        <v>0</v>
      </c>
      <c r="I83" s="25">
        <f t="shared" ca="1" si="27"/>
        <v>18</v>
      </c>
      <c r="J83" s="24">
        <v>0</v>
      </c>
      <c r="K83" s="24">
        <f t="shared" ca="1" si="28"/>
        <v>2.4</v>
      </c>
      <c r="L83" s="24">
        <f ca="1"/>
        <v>2.2291815267662227</v>
      </c>
      <c r="M83" s="24">
        <f t="shared" ca="1" si="29"/>
        <v>40.125267481792008</v>
      </c>
      <c r="N83">
        <v>20</v>
      </c>
      <c r="O83">
        <f t="shared" ca="1" si="30"/>
        <v>411</v>
      </c>
      <c r="P83" s="24">
        <f t="shared" ca="1" si="31"/>
        <v>1327.1936075009176</v>
      </c>
      <c r="Q83">
        <v>32</v>
      </c>
      <c r="R83">
        <f t="shared" ca="1" si="32"/>
        <v>527</v>
      </c>
      <c r="S83">
        <f t="shared" ca="1" si="33"/>
        <v>2228.7786646057993</v>
      </c>
      <c r="T83" s="25">
        <v>0</v>
      </c>
      <c r="U83">
        <f t="shared" ca="1" si="23"/>
        <v>4</v>
      </c>
      <c r="V83">
        <f t="shared" ca="1" si="34"/>
        <v>16.916726107064889</v>
      </c>
      <c r="W83">
        <v>1</v>
      </c>
      <c r="X83">
        <f t="shared" ca="1" si="35"/>
        <v>217</v>
      </c>
      <c r="Y83">
        <f t="shared" ca="1" si="36"/>
        <v>1134.7323913082703</v>
      </c>
      <c r="Z83">
        <v>9</v>
      </c>
      <c r="AA83">
        <f t="shared" ca="1" si="37"/>
        <v>299</v>
      </c>
      <c r="AB83" s="24">
        <f t="shared" ca="1" si="38"/>
        <v>1563.5252765031005</v>
      </c>
    </row>
    <row r="84" spans="1:28" x14ac:dyDescent="0.25">
      <c r="A84" s="15">
        <v>46382</v>
      </c>
      <c r="B84" t="s">
        <v>1</v>
      </c>
      <c r="C84" s="24">
        <f t="shared" ca="1" si="22"/>
        <v>33080.088119052147</v>
      </c>
      <c r="D84" s="25">
        <f t="shared" ca="1" si="24"/>
        <v>406</v>
      </c>
      <c r="E84" cm="1">
        <f t="array" aca="1" ref="E84" ca="1">metadata!$E$11+_xlfn.XLOOKUP(sku_a!$A84,_xlfn.ANCHORARRAY(metadata!$K$3),metadata!$Q$3:$Q$106)</f>
        <v>81.478049554315632</v>
      </c>
      <c r="F84">
        <f t="shared" ca="1" si="25"/>
        <v>1</v>
      </c>
      <c r="G84">
        <f t="shared" ca="1" si="26"/>
        <v>0</v>
      </c>
      <c r="H84">
        <v>7</v>
      </c>
      <c r="I84" s="25">
        <f t="shared" ca="1" si="27"/>
        <v>677</v>
      </c>
      <c r="J84" s="24">
        <v>0</v>
      </c>
      <c r="K84" s="24">
        <f t="shared" ca="1" si="28"/>
        <v>2.2999999999999998</v>
      </c>
      <c r="L84" s="24">
        <f ca="1"/>
        <v>2.2291815267662227</v>
      </c>
      <c r="M84" s="24">
        <f t="shared" ca="1" si="29"/>
        <v>1509.1558936207327</v>
      </c>
      <c r="N84">
        <v>0</v>
      </c>
      <c r="O84">
        <f t="shared" ca="1" si="30"/>
        <v>4</v>
      </c>
      <c r="P84" s="24">
        <f t="shared" ca="1" si="31"/>
        <v>16.916726107064889</v>
      </c>
      <c r="Q84">
        <v>33</v>
      </c>
      <c r="R84">
        <f t="shared" ca="1" si="32"/>
        <v>548</v>
      </c>
      <c r="S84">
        <f t="shared" ca="1" si="33"/>
        <v>2865.5914766678898</v>
      </c>
      <c r="T84" s="25">
        <v>0</v>
      </c>
      <c r="U84">
        <f t="shared" ca="1" si="23"/>
        <v>13</v>
      </c>
      <c r="V84">
        <f t="shared" ca="1" si="34"/>
        <v>54.979359847960893</v>
      </c>
      <c r="W84">
        <v>1</v>
      </c>
      <c r="X84">
        <f t="shared" ca="1" si="35"/>
        <v>216</v>
      </c>
      <c r="Y84">
        <f t="shared" ca="1" si="36"/>
        <v>1345.503209781504</v>
      </c>
      <c r="Z84">
        <v>9</v>
      </c>
      <c r="AA84">
        <f t="shared" ca="1" si="37"/>
        <v>299</v>
      </c>
      <c r="AB84" s="24">
        <f t="shared" ca="1" si="38"/>
        <v>1862.5252765031005</v>
      </c>
    </row>
    <row r="85" spans="1:28" x14ac:dyDescent="0.25">
      <c r="A85" s="15">
        <v>46389</v>
      </c>
      <c r="B85" t="s">
        <v>1</v>
      </c>
      <c r="C85" s="24">
        <f t="shared" ca="1" si="22"/>
        <v>33342.335999874405</v>
      </c>
      <c r="D85" s="25">
        <f t="shared" ca="1" si="24"/>
        <v>408</v>
      </c>
      <c r="E85" cm="1">
        <f t="array" aca="1" ref="E85" ca="1">metadata!$E$11+_xlfn.XLOOKUP(sku_a!$A85,_xlfn.ANCHORARRAY(metadata!$K$3),metadata!$Q$3:$Q$106)</f>
        <v>81.721411764398056</v>
      </c>
      <c r="F85">
        <f t="shared" ca="1" si="25"/>
        <v>0</v>
      </c>
      <c r="G85">
        <f t="shared" ca="1" si="26"/>
        <v>0</v>
      </c>
      <c r="H85">
        <v>7</v>
      </c>
      <c r="I85" s="25">
        <f t="shared" ca="1" si="27"/>
        <v>674</v>
      </c>
      <c r="J85" s="24">
        <v>0</v>
      </c>
      <c r="K85" s="24">
        <f t="shared" ca="1" si="28"/>
        <v>2.8</v>
      </c>
      <c r="L85" s="24">
        <f ca="1"/>
        <v>2.2291815267662227</v>
      </c>
      <c r="M85" s="24">
        <f t="shared" ca="1" si="29"/>
        <v>1502.4683490404341</v>
      </c>
      <c r="N85">
        <v>0</v>
      </c>
      <c r="O85">
        <f t="shared" ca="1" si="30"/>
        <v>11</v>
      </c>
      <c r="P85" s="24">
        <f t="shared" ca="1" si="31"/>
        <v>46.520996794428441</v>
      </c>
      <c r="Q85">
        <v>34</v>
      </c>
      <c r="R85">
        <f t="shared" ca="1" si="32"/>
        <v>542</v>
      </c>
      <c r="S85">
        <f t="shared" ca="1" si="33"/>
        <v>2292.2163875072924</v>
      </c>
      <c r="T85" s="25">
        <v>0</v>
      </c>
      <c r="U85">
        <f t="shared" ca="1" si="23"/>
        <v>8</v>
      </c>
      <c r="V85">
        <f t="shared" ca="1" si="34"/>
        <v>49.833452214129778</v>
      </c>
      <c r="W85">
        <v>1</v>
      </c>
      <c r="X85">
        <f t="shared" ca="1" si="35"/>
        <v>226</v>
      </c>
      <c r="Y85">
        <f t="shared" ca="1" si="36"/>
        <v>1633.7950250491663</v>
      </c>
      <c r="Z85">
        <v>9</v>
      </c>
      <c r="AA85">
        <f t="shared" ca="1" si="37"/>
        <v>303</v>
      </c>
      <c r="AB85" s="24">
        <f t="shared" ca="1" si="38"/>
        <v>1281.4420026101654</v>
      </c>
    </row>
    <row r="86" spans="1:28" x14ac:dyDescent="0.25">
      <c r="A86" s="15">
        <v>46396</v>
      </c>
      <c r="B86" t="s">
        <v>1</v>
      </c>
      <c r="C86" s="24">
        <f t="shared" ca="1" si="22"/>
        <v>32220.563795230257</v>
      </c>
      <c r="D86" s="25">
        <f t="shared" ca="1" si="24"/>
        <v>394</v>
      </c>
      <c r="E86" cm="1">
        <f t="array" aca="1" ref="E86" ca="1">metadata!$E$11+_xlfn.XLOOKUP(sku_a!$A86,_xlfn.ANCHORARRAY(metadata!$K$3),metadata!$Q$3:$Q$106)</f>
        <v>81.77808069855395</v>
      </c>
      <c r="F86">
        <f t="shared" ca="1" si="25"/>
        <v>0</v>
      </c>
      <c r="G86">
        <f t="shared" ca="1" si="26"/>
        <v>0</v>
      </c>
      <c r="H86">
        <v>7</v>
      </c>
      <c r="I86" s="25">
        <f t="shared" ca="1" si="27"/>
        <v>674</v>
      </c>
      <c r="J86" s="24">
        <v>0</v>
      </c>
      <c r="K86" s="24">
        <f t="shared" ca="1" si="28"/>
        <v>2.2999999999999998</v>
      </c>
      <c r="L86" s="24">
        <f ca="1"/>
        <v>2.2291815267662227</v>
      </c>
      <c r="M86" s="24">
        <f t="shared" ca="1" si="29"/>
        <v>1502.4683490404341</v>
      </c>
      <c r="N86">
        <v>0</v>
      </c>
      <c r="O86">
        <f t="shared" ca="1" si="30"/>
        <v>6</v>
      </c>
      <c r="P86" s="24">
        <f t="shared" ca="1" si="31"/>
        <v>19.375089160597337</v>
      </c>
      <c r="Q86">
        <v>40</v>
      </c>
      <c r="R86">
        <f t="shared" ca="1" si="32"/>
        <v>616</v>
      </c>
      <c r="S86">
        <f t="shared" ca="1" si="33"/>
        <v>3837.175820487993</v>
      </c>
      <c r="T86" s="25">
        <v>0</v>
      </c>
      <c r="U86">
        <f t="shared" ca="1" si="23"/>
        <v>13</v>
      </c>
      <c r="V86">
        <f t="shared" ca="1" si="34"/>
        <v>54.979359847960893</v>
      </c>
      <c r="W86">
        <v>1</v>
      </c>
      <c r="X86">
        <f t="shared" ca="1" si="35"/>
        <v>211</v>
      </c>
      <c r="Y86">
        <f t="shared" ca="1" si="36"/>
        <v>892.35730214767295</v>
      </c>
      <c r="Z86">
        <v>0</v>
      </c>
      <c r="AA86">
        <f t="shared" ca="1" si="37"/>
        <v>0</v>
      </c>
      <c r="AB86" s="24">
        <f t="shared" ca="1" si="38"/>
        <v>0</v>
      </c>
    </row>
    <row r="87" spans="1:28" x14ac:dyDescent="0.25">
      <c r="A87" s="15">
        <v>46403</v>
      </c>
      <c r="B87" t="s">
        <v>1</v>
      </c>
      <c r="C87" s="24">
        <f t="shared" ca="1" si="22"/>
        <v>31445.727221081364</v>
      </c>
      <c r="D87" s="25">
        <f t="shared" ca="1" si="24"/>
        <v>388</v>
      </c>
      <c r="E87" cm="1">
        <f t="array" aca="1" ref="E87" ca="1">metadata!$E$11+_xlfn.XLOOKUP(sku_a!$A87,_xlfn.ANCHORARRAY(metadata!$K$3),metadata!$Q$3:$Q$106)</f>
        <v>81.045688714127223</v>
      </c>
      <c r="F87">
        <f t="shared" ca="1" si="25"/>
        <v>0</v>
      </c>
      <c r="G87">
        <f t="shared" ca="1" si="26"/>
        <v>0</v>
      </c>
      <c r="H87">
        <v>7</v>
      </c>
      <c r="I87" s="25">
        <f t="shared" ca="1" si="27"/>
        <v>673</v>
      </c>
      <c r="J87" s="24">
        <v>0</v>
      </c>
      <c r="K87" s="24">
        <f t="shared" ca="1" si="28"/>
        <v>1.9</v>
      </c>
      <c r="L87" s="24">
        <f ca="1"/>
        <v>2.2291815267662227</v>
      </c>
      <c r="M87" s="24">
        <f t="shared" ca="1" si="29"/>
        <v>1500.2391675136678</v>
      </c>
      <c r="N87">
        <v>0</v>
      </c>
      <c r="O87">
        <f t="shared" ca="1" si="30"/>
        <v>1</v>
      </c>
      <c r="P87" s="24">
        <f t="shared" ca="1" si="31"/>
        <v>3.2291815267662227</v>
      </c>
      <c r="Q87">
        <v>40</v>
      </c>
      <c r="R87">
        <f t="shared" ca="1" si="32"/>
        <v>610</v>
      </c>
      <c r="S87">
        <f t="shared" ca="1" si="33"/>
        <v>3189.8007313273956</v>
      </c>
      <c r="T87" s="25">
        <v>0</v>
      </c>
      <c r="U87">
        <f t="shared" ca="1" si="23"/>
        <v>4</v>
      </c>
      <c r="V87">
        <f t="shared" ca="1" si="34"/>
        <v>20.916726107064889</v>
      </c>
      <c r="W87">
        <v>1</v>
      </c>
      <c r="X87">
        <f t="shared" ca="1" si="35"/>
        <v>215</v>
      </c>
      <c r="Y87">
        <f t="shared" ca="1" si="36"/>
        <v>909.2740282547378</v>
      </c>
      <c r="Z87">
        <v>0</v>
      </c>
      <c r="AA87">
        <f t="shared" ca="1" si="37"/>
        <v>0</v>
      </c>
      <c r="AB87" s="24">
        <f t="shared" ca="1" si="38"/>
        <v>0</v>
      </c>
    </row>
    <row r="88" spans="1:28" x14ac:dyDescent="0.25">
      <c r="A88" s="15">
        <v>46410</v>
      </c>
      <c r="B88" t="s">
        <v>1</v>
      </c>
      <c r="C88" s="24">
        <f t="shared" ca="1" si="22"/>
        <v>32209.325100816175</v>
      </c>
      <c r="D88" s="25">
        <f t="shared" ca="1" si="24"/>
        <v>398</v>
      </c>
      <c r="E88" cm="1">
        <f t="array" aca="1" ref="E88" ca="1">metadata!$E$11+_xlfn.XLOOKUP(sku_a!$A88,_xlfn.ANCHORARRAY(metadata!$K$3),metadata!$Q$3:$Q$106)</f>
        <v>80.927952514613509</v>
      </c>
      <c r="F88">
        <f t="shared" ca="1" si="25"/>
        <v>0</v>
      </c>
      <c r="G88">
        <f t="shared" ca="1" si="26"/>
        <v>0</v>
      </c>
      <c r="H88">
        <v>7</v>
      </c>
      <c r="I88" s="25">
        <f t="shared" ca="1" si="27"/>
        <v>685</v>
      </c>
      <c r="J88" s="24">
        <v>0</v>
      </c>
      <c r="K88" s="24">
        <f t="shared" ca="1" si="28"/>
        <v>3</v>
      </c>
      <c r="L88" s="24">
        <f ca="1"/>
        <v>2.2291815267662227</v>
      </c>
      <c r="M88" s="24">
        <f t="shared" ca="1" si="29"/>
        <v>1526.9893458348627</v>
      </c>
      <c r="N88">
        <v>0</v>
      </c>
      <c r="O88">
        <f t="shared" ca="1" si="30"/>
        <v>8</v>
      </c>
      <c r="P88" s="24">
        <f t="shared" ca="1" si="31"/>
        <v>25.833452214129782</v>
      </c>
      <c r="Q88">
        <v>40</v>
      </c>
      <c r="R88">
        <f t="shared" ca="1" si="32"/>
        <v>609</v>
      </c>
      <c r="S88">
        <f t="shared" ca="1" si="33"/>
        <v>3184.5715498006293</v>
      </c>
      <c r="T88" s="25">
        <v>0</v>
      </c>
      <c r="U88">
        <f t="shared" ca="1" si="23"/>
        <v>15</v>
      </c>
      <c r="V88">
        <f t="shared" ca="1" si="34"/>
        <v>93.437722901493331</v>
      </c>
      <c r="W88">
        <v>1</v>
      </c>
      <c r="X88">
        <f t="shared" ca="1" si="35"/>
        <v>217</v>
      </c>
      <c r="Y88">
        <f t="shared" ca="1" si="36"/>
        <v>917.73239130827028</v>
      </c>
      <c r="Z88">
        <v>0</v>
      </c>
      <c r="AA88">
        <f t="shared" ca="1" si="37"/>
        <v>0</v>
      </c>
      <c r="AB88" s="24">
        <f t="shared" ca="1" si="38"/>
        <v>0</v>
      </c>
    </row>
    <row r="89" spans="1:28" x14ac:dyDescent="0.25">
      <c r="A89" s="15">
        <v>46417</v>
      </c>
      <c r="B89" t="s">
        <v>1</v>
      </c>
      <c r="C89" s="24">
        <f t="shared" ca="1" si="22"/>
        <v>31065.477838631123</v>
      </c>
      <c r="D89" s="25">
        <f t="shared" ca="1" si="24"/>
        <v>381</v>
      </c>
      <c r="E89" cm="1">
        <f t="array" aca="1" ref="E89" ca="1">metadata!$E$11+_xlfn.XLOOKUP(sku_a!$A89,_xlfn.ANCHORARRAY(metadata!$K$3),metadata!$Q$3:$Q$106)</f>
        <v>81.536687240501635</v>
      </c>
      <c r="F89">
        <f t="shared" ca="1" si="25"/>
        <v>4</v>
      </c>
      <c r="G89">
        <f t="shared" ca="1" si="26"/>
        <v>0</v>
      </c>
      <c r="H89">
        <v>7</v>
      </c>
      <c r="I89" s="25">
        <f t="shared" ca="1" si="27"/>
        <v>685</v>
      </c>
      <c r="J89" s="24">
        <v>0</v>
      </c>
      <c r="K89" s="24">
        <f t="shared" ca="1" si="28"/>
        <v>2.2999999999999998</v>
      </c>
      <c r="L89" s="24">
        <f ca="1"/>
        <v>2.2291815267662227</v>
      </c>
      <c r="M89" s="24">
        <f t="shared" ca="1" si="29"/>
        <v>1526.9893458348627</v>
      </c>
      <c r="N89">
        <v>0</v>
      </c>
      <c r="O89">
        <f t="shared" ca="1" si="30"/>
        <v>10</v>
      </c>
      <c r="P89" s="24">
        <f t="shared" ca="1" si="31"/>
        <v>32.29181526766223</v>
      </c>
      <c r="Q89">
        <v>40</v>
      </c>
      <c r="R89">
        <f t="shared" ca="1" si="32"/>
        <v>601</v>
      </c>
      <c r="S89">
        <f t="shared" ca="1" si="33"/>
        <v>2541.7380975864994</v>
      </c>
      <c r="T89" s="25">
        <v>0</v>
      </c>
      <c r="U89">
        <f t="shared" ca="1" si="23"/>
        <v>5</v>
      </c>
      <c r="V89">
        <f t="shared" ca="1" si="34"/>
        <v>26.145907633831111</v>
      </c>
      <c r="W89">
        <v>1</v>
      </c>
      <c r="X89">
        <f t="shared" ca="1" si="35"/>
        <v>211</v>
      </c>
      <c r="Y89">
        <f t="shared" ca="1" si="36"/>
        <v>892.35730214767295</v>
      </c>
      <c r="Z89">
        <v>0</v>
      </c>
      <c r="AA89">
        <f t="shared" ca="1" si="37"/>
        <v>0</v>
      </c>
      <c r="AB89" s="24">
        <f t="shared" ca="1" si="38"/>
        <v>0</v>
      </c>
    </row>
    <row r="90" spans="1:28" x14ac:dyDescent="0.25">
      <c r="A90" s="15">
        <v>46424</v>
      </c>
      <c r="B90" t="s">
        <v>1</v>
      </c>
      <c r="C90" s="24">
        <f t="shared" ca="1" si="22"/>
        <v>39096.587984665217</v>
      </c>
      <c r="D90" s="25">
        <f t="shared" ca="1" si="24"/>
        <v>481</v>
      </c>
      <c r="E90" cm="1">
        <f t="array" aca="1" ref="E90" ca="1">metadata!$E$11+_xlfn.XLOOKUP(sku_a!$A90,_xlfn.ANCHORARRAY(metadata!$K$3),metadata!$Q$3:$Q$106)</f>
        <v>81.281887702006685</v>
      </c>
      <c r="F90">
        <f t="shared" ca="1" si="25"/>
        <v>0</v>
      </c>
      <c r="G90">
        <f t="shared" ca="1" si="26"/>
        <v>0</v>
      </c>
      <c r="H90">
        <v>7</v>
      </c>
      <c r="I90" s="25">
        <f t="shared" ca="1" si="27"/>
        <v>675</v>
      </c>
      <c r="J90" s="24">
        <v>0</v>
      </c>
      <c r="K90" s="24">
        <f t="shared" ca="1" si="28"/>
        <v>2.2999999999999998</v>
      </c>
      <c r="L90" s="24">
        <f ca="1"/>
        <v>2.2291815267662227</v>
      </c>
      <c r="M90" s="24">
        <f t="shared" ca="1" si="29"/>
        <v>1504.6975305672004</v>
      </c>
      <c r="N90">
        <v>0</v>
      </c>
      <c r="O90">
        <f t="shared" ca="1" si="30"/>
        <v>6</v>
      </c>
      <c r="P90" s="24">
        <f t="shared" ca="1" si="31"/>
        <v>25.375089160597334</v>
      </c>
      <c r="Q90">
        <v>40</v>
      </c>
      <c r="R90">
        <f t="shared" ca="1" si="32"/>
        <v>616</v>
      </c>
      <c r="S90">
        <f t="shared" ca="1" si="33"/>
        <v>2605.175820487993</v>
      </c>
      <c r="T90" s="25">
        <v>8</v>
      </c>
      <c r="U90">
        <f t="shared" ca="1" si="23"/>
        <v>290</v>
      </c>
      <c r="V90">
        <f t="shared" ca="1" si="34"/>
        <v>1226.4626427622045</v>
      </c>
      <c r="W90">
        <v>1</v>
      </c>
      <c r="X90">
        <f t="shared" ca="1" si="35"/>
        <v>229</v>
      </c>
      <c r="Y90">
        <f t="shared" ca="1" si="36"/>
        <v>1197.4825696294649</v>
      </c>
      <c r="Z90">
        <v>0</v>
      </c>
      <c r="AA90">
        <f t="shared" ca="1" si="37"/>
        <v>0</v>
      </c>
      <c r="AB90" s="24">
        <f t="shared" ca="1" si="38"/>
        <v>0</v>
      </c>
    </row>
    <row r="91" spans="1:28" x14ac:dyDescent="0.25">
      <c r="A91" s="15">
        <v>46431</v>
      </c>
      <c r="B91" t="s">
        <v>1</v>
      </c>
      <c r="C91" s="24">
        <f t="shared" ca="1" si="22"/>
        <v>39281.159286788672</v>
      </c>
      <c r="D91" s="25">
        <f t="shared" ca="1" si="24"/>
        <v>485</v>
      </c>
      <c r="E91" cm="1">
        <f t="array" aca="1" ref="E91" ca="1">metadata!$E$11+_xlfn.XLOOKUP(sku_a!$A91,_xlfn.ANCHORARRAY(metadata!$K$3),metadata!$Q$3:$Q$106)</f>
        <v>80.992081003687986</v>
      </c>
      <c r="F91">
        <f t="shared" ca="1" si="25"/>
        <v>0</v>
      </c>
      <c r="G91">
        <f t="shared" ca="1" si="26"/>
        <v>0</v>
      </c>
      <c r="H91">
        <v>7</v>
      </c>
      <c r="I91" s="25">
        <f t="shared" ca="1" si="27"/>
        <v>678</v>
      </c>
      <c r="J91" s="24">
        <v>0</v>
      </c>
      <c r="K91" s="24">
        <f t="shared" ca="1" si="28"/>
        <v>2.4</v>
      </c>
      <c r="L91" s="24">
        <f ca="1"/>
        <v>2.2291815267662227</v>
      </c>
      <c r="M91" s="24">
        <f t="shared" ca="1" si="29"/>
        <v>1511.385075147499</v>
      </c>
      <c r="N91">
        <v>0</v>
      </c>
      <c r="O91">
        <f t="shared" ca="1" si="30"/>
        <v>15</v>
      </c>
      <c r="P91" s="24">
        <f t="shared" ca="1" si="31"/>
        <v>48.437722901493338</v>
      </c>
      <c r="Q91">
        <v>40</v>
      </c>
      <c r="R91">
        <f t="shared" ca="1" si="32"/>
        <v>607</v>
      </c>
      <c r="S91">
        <f t="shared" ca="1" si="33"/>
        <v>2567.1131867470967</v>
      </c>
      <c r="T91" s="25">
        <v>8</v>
      </c>
      <c r="U91">
        <f t="shared" ca="1" si="23"/>
        <v>281</v>
      </c>
      <c r="V91">
        <f t="shared" ca="1" si="34"/>
        <v>1469.4000090213085</v>
      </c>
      <c r="W91">
        <v>5</v>
      </c>
      <c r="X91">
        <f t="shared" ca="1" si="35"/>
        <v>260</v>
      </c>
      <c r="Y91">
        <f t="shared" ca="1" si="36"/>
        <v>1099.5871969592179</v>
      </c>
      <c r="Z91">
        <v>0</v>
      </c>
      <c r="AA91">
        <f t="shared" ca="1" si="37"/>
        <v>0</v>
      </c>
      <c r="AB91" s="24">
        <f t="shared" ca="1" si="38"/>
        <v>0</v>
      </c>
    </row>
    <row r="92" spans="1:28" x14ac:dyDescent="0.25">
      <c r="A92" s="15">
        <v>46438</v>
      </c>
      <c r="B92" t="s">
        <v>1</v>
      </c>
      <c r="C92" s="24">
        <f t="shared" ca="1" si="22"/>
        <v>26954.509576333148</v>
      </c>
      <c r="D92" s="25">
        <f t="shared" ca="1" si="24"/>
        <v>332</v>
      </c>
      <c r="E92" cm="1">
        <f t="array" aca="1" ref="E92" ca="1">metadata!$E$11+_xlfn.XLOOKUP(sku_a!$A92,_xlfn.ANCHORARRAY(metadata!$K$3),metadata!$Q$3:$Q$106)</f>
        <v>81.188281856425149</v>
      </c>
      <c r="F92">
        <f t="shared" ca="1" si="25"/>
        <v>5</v>
      </c>
      <c r="G92">
        <f t="shared" ca="1" si="26"/>
        <v>0</v>
      </c>
      <c r="H92">
        <v>7</v>
      </c>
      <c r="I92" s="25">
        <f t="shared" ca="1" si="27"/>
        <v>672</v>
      </c>
      <c r="J92" s="24">
        <v>0</v>
      </c>
      <c r="K92" s="24">
        <f t="shared" ca="1" si="28"/>
        <v>2.5</v>
      </c>
      <c r="L92" s="24">
        <f ca="1"/>
        <v>2.2291815267662227</v>
      </c>
      <c r="M92" s="24">
        <f t="shared" ca="1" si="29"/>
        <v>1498.0099859869017</v>
      </c>
      <c r="N92">
        <v>0</v>
      </c>
      <c r="O92">
        <f t="shared" ca="1" si="30"/>
        <v>8</v>
      </c>
      <c r="P92" s="24">
        <f t="shared" ca="1" si="31"/>
        <v>25.833452214129782</v>
      </c>
      <c r="Q92">
        <v>0</v>
      </c>
      <c r="R92">
        <f t="shared" ca="1" si="32"/>
        <v>4</v>
      </c>
      <c r="S92">
        <f t="shared" ca="1" si="33"/>
        <v>16.916726107064889</v>
      </c>
      <c r="T92" s="25">
        <v>12</v>
      </c>
      <c r="U92">
        <f t="shared" ca="1" si="23"/>
        <v>336</v>
      </c>
      <c r="V92">
        <f t="shared" ca="1" si="34"/>
        <v>1421.0049929934507</v>
      </c>
      <c r="W92">
        <v>5</v>
      </c>
      <c r="X92">
        <f t="shared" ca="1" si="35"/>
        <v>264</v>
      </c>
      <c r="Y92">
        <f t="shared" ca="1" si="36"/>
        <v>1116.5039230662826</v>
      </c>
      <c r="Z92">
        <v>0</v>
      </c>
      <c r="AA92">
        <f t="shared" ca="1" si="37"/>
        <v>0</v>
      </c>
      <c r="AB92" s="24">
        <f t="shared" ca="1" si="38"/>
        <v>0</v>
      </c>
    </row>
    <row r="93" spans="1:28" x14ac:dyDescent="0.25">
      <c r="A93" s="15">
        <v>46445</v>
      </c>
      <c r="B93" t="s">
        <v>1</v>
      </c>
      <c r="C93" s="24">
        <f t="shared" ca="1" si="22"/>
        <v>28028.919028336095</v>
      </c>
      <c r="D93" s="25">
        <f t="shared" ca="1" si="24"/>
        <v>343</v>
      </c>
      <c r="E93" cm="1">
        <f t="array" aca="1" ref="E93" ca="1">metadata!$E$11+_xlfn.XLOOKUP(sku_a!$A93,_xlfn.ANCHORARRAY(metadata!$K$3),metadata!$Q$3:$Q$106)</f>
        <v>81.716965097189785</v>
      </c>
      <c r="F93">
        <f t="shared" ca="1" si="25"/>
        <v>0</v>
      </c>
      <c r="G93">
        <f t="shared" ca="1" si="26"/>
        <v>0</v>
      </c>
      <c r="H93">
        <v>7</v>
      </c>
      <c r="I93" s="25">
        <f t="shared" ca="1" si="27"/>
        <v>673</v>
      </c>
      <c r="J93" s="24">
        <v>0</v>
      </c>
      <c r="K93" s="24">
        <f t="shared" ca="1" si="28"/>
        <v>1.7</v>
      </c>
      <c r="L93" s="24">
        <f ca="1"/>
        <v>2.2291815267662227</v>
      </c>
      <c r="M93" s="24">
        <f t="shared" ca="1" si="29"/>
        <v>1500.2391675136678</v>
      </c>
      <c r="N93">
        <v>0</v>
      </c>
      <c r="O93">
        <f t="shared" ca="1" si="30"/>
        <v>9</v>
      </c>
      <c r="P93" s="24">
        <f t="shared" ca="1" si="31"/>
        <v>29.062633740896004</v>
      </c>
      <c r="Q93">
        <v>0</v>
      </c>
      <c r="R93">
        <f t="shared" ca="1" si="32"/>
        <v>17</v>
      </c>
      <c r="S93">
        <f t="shared" ca="1" si="33"/>
        <v>105.89608595502578</v>
      </c>
      <c r="T93" s="25">
        <v>12</v>
      </c>
      <c r="U93">
        <f t="shared" ca="1" si="23"/>
        <v>326</v>
      </c>
      <c r="V93">
        <f t="shared" ca="1" si="34"/>
        <v>1378.7131777257885</v>
      </c>
      <c r="W93">
        <v>5</v>
      </c>
      <c r="X93">
        <f t="shared" ca="1" si="35"/>
        <v>251</v>
      </c>
      <c r="Y93">
        <f t="shared" ca="1" si="36"/>
        <v>1814.5245632183219</v>
      </c>
      <c r="Z93">
        <v>0</v>
      </c>
      <c r="AA93">
        <f t="shared" ca="1" si="37"/>
        <v>0</v>
      </c>
      <c r="AB93" s="24">
        <f t="shared" ca="1" si="38"/>
        <v>0</v>
      </c>
    </row>
    <row r="94" spans="1:28" x14ac:dyDescent="0.25">
      <c r="A94" s="15">
        <v>46452</v>
      </c>
      <c r="B94" t="s">
        <v>1</v>
      </c>
      <c r="C94" s="24">
        <f t="shared" ca="1" si="22"/>
        <v>27828.442421437056</v>
      </c>
      <c r="D94" s="25">
        <f t="shared" ca="1" si="24"/>
        <v>340</v>
      </c>
      <c r="E94" cm="1">
        <f t="array" aca="1" ref="E94" ca="1">metadata!$E$11+_xlfn.XLOOKUP(sku_a!$A94,_xlfn.ANCHORARRAY(metadata!$K$3),metadata!$Q$3:$Q$106)</f>
        <v>81.848360063050166</v>
      </c>
      <c r="F94">
        <f t="shared" ca="1" si="25"/>
        <v>0</v>
      </c>
      <c r="G94">
        <f t="shared" ca="1" si="26"/>
        <v>0</v>
      </c>
      <c r="H94">
        <v>7</v>
      </c>
      <c r="I94" s="25">
        <f t="shared" ca="1" si="27"/>
        <v>680</v>
      </c>
      <c r="J94" s="24">
        <v>0</v>
      </c>
      <c r="K94" s="24">
        <f t="shared" ca="1" si="28"/>
        <v>1.8</v>
      </c>
      <c r="L94" s="24">
        <f ca="1"/>
        <v>2.2291815267662227</v>
      </c>
      <c r="M94" s="24">
        <f t="shared" ca="1" si="29"/>
        <v>1515.8434382010314</v>
      </c>
      <c r="N94">
        <v>0</v>
      </c>
      <c r="O94">
        <f t="shared" ca="1" si="30"/>
        <v>6</v>
      </c>
      <c r="P94" s="24">
        <f t="shared" ca="1" si="31"/>
        <v>25.375089160597334</v>
      </c>
      <c r="Q94">
        <v>0</v>
      </c>
      <c r="R94">
        <f t="shared" ca="1" si="32"/>
        <v>8</v>
      </c>
      <c r="S94">
        <f t="shared" ca="1" si="33"/>
        <v>41.833452214129778</v>
      </c>
      <c r="T94" s="25">
        <v>12</v>
      </c>
      <c r="U94">
        <f t="shared" ca="1" si="23"/>
        <v>323</v>
      </c>
      <c r="V94">
        <f t="shared" ca="1" si="34"/>
        <v>2012.0256331454898</v>
      </c>
      <c r="W94">
        <v>5</v>
      </c>
      <c r="X94">
        <f t="shared" ca="1" si="35"/>
        <v>262</v>
      </c>
      <c r="Y94">
        <f t="shared" ca="1" si="36"/>
        <v>1894.0455600127502</v>
      </c>
      <c r="Z94">
        <v>0</v>
      </c>
      <c r="AA94">
        <f t="shared" ca="1" si="37"/>
        <v>0</v>
      </c>
      <c r="AB94" s="24">
        <f t="shared" ca="1" si="38"/>
        <v>0</v>
      </c>
    </row>
    <row r="95" spans="1:28" x14ac:dyDescent="0.25">
      <c r="A95" s="15">
        <v>46459</v>
      </c>
      <c r="B95" t="s">
        <v>1</v>
      </c>
      <c r="C95" s="24">
        <f t="shared" ca="1" si="22"/>
        <v>27044.346324577211</v>
      </c>
      <c r="D95" s="25">
        <f t="shared" ca="1" si="24"/>
        <v>331</v>
      </c>
      <c r="E95" cm="1">
        <f t="array" aca="1" ref="E95" ca="1">metadata!$E$11+_xlfn.XLOOKUP(sku_a!$A95,_xlfn.ANCHORARRAY(metadata!$K$3),metadata!$Q$3:$Q$106)</f>
        <v>81.70497379026348</v>
      </c>
      <c r="F95">
        <f t="shared" ca="1" si="25"/>
        <v>0</v>
      </c>
      <c r="G95">
        <f t="shared" ca="1" si="26"/>
        <v>0</v>
      </c>
      <c r="H95">
        <v>3</v>
      </c>
      <c r="I95" s="25">
        <f t="shared" ca="1" si="27"/>
        <v>638</v>
      </c>
      <c r="J95" s="24">
        <v>0</v>
      </c>
      <c r="K95" s="24">
        <f t="shared" ca="1" si="28"/>
        <v>1.6</v>
      </c>
      <c r="L95" s="24">
        <f ca="1"/>
        <v>2.2291815267662227</v>
      </c>
      <c r="M95" s="24">
        <f t="shared" ca="1" si="29"/>
        <v>1422.2178140768501</v>
      </c>
      <c r="N95">
        <v>0</v>
      </c>
      <c r="O95">
        <f t="shared" ca="1" si="30"/>
        <v>14</v>
      </c>
      <c r="P95" s="24">
        <f t="shared" ca="1" si="31"/>
        <v>45.208541374727119</v>
      </c>
      <c r="Q95">
        <v>0</v>
      </c>
      <c r="R95">
        <f t="shared" ca="1" si="32"/>
        <v>11</v>
      </c>
      <c r="S95">
        <f t="shared" ca="1" si="33"/>
        <v>57.520996794428441</v>
      </c>
      <c r="T95" s="25">
        <v>12</v>
      </c>
      <c r="U95">
        <f t="shared" ca="1" si="23"/>
        <v>325</v>
      </c>
      <c r="V95">
        <f t="shared" ca="1" si="34"/>
        <v>2024.4839961990222</v>
      </c>
      <c r="W95">
        <v>5</v>
      </c>
      <c r="X95">
        <f t="shared" ca="1" si="35"/>
        <v>258</v>
      </c>
      <c r="Y95">
        <f t="shared" ca="1" si="36"/>
        <v>1349.1288339056853</v>
      </c>
      <c r="Z95">
        <v>0</v>
      </c>
      <c r="AA95">
        <f t="shared" ca="1" si="37"/>
        <v>0</v>
      </c>
      <c r="AB95" s="24">
        <f t="shared" ca="1" si="38"/>
        <v>0</v>
      </c>
    </row>
    <row r="96" spans="1:28" x14ac:dyDescent="0.25">
      <c r="A96" s="15">
        <v>46466</v>
      </c>
      <c r="B96" t="s">
        <v>1</v>
      </c>
      <c r="C96" s="24">
        <f t="shared" ca="1" si="22"/>
        <v>27342.631148419187</v>
      </c>
      <c r="D96" s="25">
        <f t="shared" ca="1" si="24"/>
        <v>334</v>
      </c>
      <c r="E96" cm="1">
        <f t="array" aca="1" ref="E96" ca="1">metadata!$E$11+_xlfn.XLOOKUP(sku_a!$A96,_xlfn.ANCHORARRAY(metadata!$K$3),metadata!$Q$3:$Q$106)</f>
        <v>81.864165115027504</v>
      </c>
      <c r="F96">
        <f t="shared" ca="1" si="25"/>
        <v>6</v>
      </c>
      <c r="G96">
        <f t="shared" ca="1" si="26"/>
        <v>0</v>
      </c>
      <c r="H96">
        <v>3</v>
      </c>
      <c r="I96" s="25">
        <f t="shared" ca="1" si="27"/>
        <v>644</v>
      </c>
      <c r="J96" s="24">
        <v>0</v>
      </c>
      <c r="K96" s="24">
        <f t="shared" ca="1" si="28"/>
        <v>2.6</v>
      </c>
      <c r="L96" s="24">
        <f ca="1"/>
        <v>2.2291815267662227</v>
      </c>
      <c r="M96" s="24">
        <f t="shared" ca="1" si="29"/>
        <v>1435.5929032374474</v>
      </c>
      <c r="N96">
        <v>0</v>
      </c>
      <c r="O96">
        <f t="shared" ca="1" si="30"/>
        <v>12</v>
      </c>
      <c r="P96" s="24">
        <f t="shared" ca="1" si="31"/>
        <v>50.750178321194667</v>
      </c>
      <c r="Q96">
        <v>0</v>
      </c>
      <c r="R96">
        <f t="shared" ca="1" si="32"/>
        <v>8</v>
      </c>
      <c r="S96">
        <f t="shared" ca="1" si="33"/>
        <v>49.833452214129778</v>
      </c>
      <c r="T96" s="25">
        <v>12</v>
      </c>
      <c r="U96">
        <f t="shared" ca="1" si="23"/>
        <v>323</v>
      </c>
      <c r="V96">
        <f t="shared" ca="1" si="34"/>
        <v>2012.0256331454898</v>
      </c>
      <c r="W96">
        <v>12</v>
      </c>
      <c r="X96">
        <f t="shared" ca="1" si="35"/>
        <v>336</v>
      </c>
      <c r="Y96">
        <f t="shared" ca="1" si="36"/>
        <v>2429.0049929934507</v>
      </c>
      <c r="Z96">
        <v>0</v>
      </c>
      <c r="AA96">
        <f t="shared" ca="1" si="37"/>
        <v>0</v>
      </c>
      <c r="AB96" s="24">
        <f t="shared" ca="1" si="38"/>
        <v>0</v>
      </c>
    </row>
    <row r="97" spans="1:28" x14ac:dyDescent="0.25">
      <c r="A97" s="15">
        <v>46473</v>
      </c>
      <c r="B97" t="s">
        <v>1</v>
      </c>
      <c r="C97" s="24">
        <f t="shared" ca="1" si="22"/>
        <v>27937.179984116672</v>
      </c>
      <c r="D97" s="25">
        <f t="shared" ca="1" si="24"/>
        <v>345</v>
      </c>
      <c r="E97" cm="1">
        <f t="array" aca="1" ref="E97" ca="1">metadata!$E$11+_xlfn.XLOOKUP(sku_a!$A97,_xlfn.ANCHORARRAY(metadata!$K$3),metadata!$Q$3:$Q$106)</f>
        <v>80.977333287294698</v>
      </c>
      <c r="F97">
        <f t="shared" ca="1" si="25"/>
        <v>2</v>
      </c>
      <c r="G97">
        <f t="shared" ca="1" si="26"/>
        <v>0</v>
      </c>
      <c r="H97">
        <v>3</v>
      </c>
      <c r="I97" s="25">
        <f t="shared" ca="1" si="27"/>
        <v>644</v>
      </c>
      <c r="J97" s="24" cm="1">
        <f t="array" ref="J97:J106">_xlfn.SEQUENCE(10,1,10,-1)</f>
        <v>10</v>
      </c>
      <c r="K97" s="24">
        <f t="shared" ca="1" si="28"/>
        <v>1.8</v>
      </c>
      <c r="L97" s="24">
        <f ca="1"/>
        <v>2.1978103371071573</v>
      </c>
      <c r="M97" s="24">
        <f t="shared" ca="1" si="29"/>
        <v>1415.3898570970093</v>
      </c>
      <c r="N97">
        <v>0</v>
      </c>
      <c r="O97">
        <f t="shared" ca="1" si="30"/>
        <v>2</v>
      </c>
      <c r="P97" s="24">
        <f t="shared" ca="1" si="31"/>
        <v>6.3956206742143147</v>
      </c>
      <c r="Q97">
        <v>0</v>
      </c>
      <c r="R97">
        <f t="shared" ca="1" si="32"/>
        <v>9</v>
      </c>
      <c r="S97">
        <f t="shared" ca="1" si="33"/>
        <v>46.780293033964412</v>
      </c>
      <c r="T97" s="25">
        <v>12</v>
      </c>
      <c r="U97">
        <f t="shared" ca="1" si="23"/>
        <v>338</v>
      </c>
      <c r="V97">
        <f t="shared" ca="1" si="34"/>
        <v>2094.8598939422191</v>
      </c>
      <c r="W97">
        <v>12</v>
      </c>
      <c r="X97">
        <f t="shared" ca="1" si="35"/>
        <v>333</v>
      </c>
      <c r="Y97">
        <f t="shared" ca="1" si="36"/>
        <v>2396.8708422566833</v>
      </c>
      <c r="Z97">
        <v>0</v>
      </c>
      <c r="AA97">
        <f t="shared" ca="1" si="37"/>
        <v>0</v>
      </c>
      <c r="AB97" s="24">
        <f t="shared" ca="1" si="38"/>
        <v>0</v>
      </c>
    </row>
    <row r="98" spans="1:28" x14ac:dyDescent="0.25">
      <c r="A98" s="15">
        <v>46480</v>
      </c>
      <c r="B98" t="s">
        <v>1</v>
      </c>
      <c r="C98" s="24">
        <f t="shared" ca="1" si="22"/>
        <v>27848.570787803706</v>
      </c>
      <c r="D98" s="25">
        <f t="shared" ca="1" si="24"/>
        <v>343</v>
      </c>
      <c r="E98" cm="1">
        <f t="array" aca="1" ref="E98" ca="1">metadata!$E$11+_xlfn.XLOOKUP(sku_a!$A98,_xlfn.ANCHORARRAY(metadata!$K$3),metadata!$Q$3:$Q$106)</f>
        <v>81.191168477561831</v>
      </c>
      <c r="F98">
        <f t="shared" ca="1" si="25"/>
        <v>0</v>
      </c>
      <c r="G98">
        <f t="shared" ca="1" si="26"/>
        <v>0</v>
      </c>
      <c r="H98">
        <v>3</v>
      </c>
      <c r="I98" s="25">
        <f t="shared" ca="1" si="27"/>
        <v>633</v>
      </c>
      <c r="J98" s="24">
        <v>9</v>
      </c>
      <c r="K98" s="24">
        <f t="shared" ca="1" si="28"/>
        <v>1.8</v>
      </c>
      <c r="L98" s="24">
        <f ca="1"/>
        <v>2.200947456073064</v>
      </c>
      <c r="M98" s="24">
        <f t="shared" ca="1" si="29"/>
        <v>1393.1997396942495</v>
      </c>
      <c r="N98">
        <v>0</v>
      </c>
      <c r="O98">
        <f t="shared" ca="1" si="30"/>
        <v>4</v>
      </c>
      <c r="P98" s="24">
        <f t="shared" ca="1" si="31"/>
        <v>16.803789824292256</v>
      </c>
      <c r="Q98">
        <v>0</v>
      </c>
      <c r="R98">
        <f t="shared" ca="1" si="32"/>
        <v>1</v>
      </c>
      <c r="S98">
        <f t="shared" ca="1" si="33"/>
        <v>6.200947456073064</v>
      </c>
      <c r="T98" s="25">
        <v>12</v>
      </c>
      <c r="U98">
        <f t="shared" ca="1" si="23"/>
        <v>337</v>
      </c>
      <c r="V98">
        <f t="shared" ca="1" si="34"/>
        <v>2089.7192926966227</v>
      </c>
      <c r="W98">
        <v>12</v>
      </c>
      <c r="X98">
        <f t="shared" ca="1" si="35"/>
        <v>329</v>
      </c>
      <c r="Y98">
        <f t="shared" ca="1" si="36"/>
        <v>2040.1117130480382</v>
      </c>
      <c r="Z98">
        <v>0</v>
      </c>
      <c r="AA98">
        <f t="shared" ca="1" si="37"/>
        <v>0</v>
      </c>
      <c r="AB98" s="24">
        <f t="shared" ca="1" si="38"/>
        <v>0</v>
      </c>
    </row>
    <row r="99" spans="1:28" x14ac:dyDescent="0.25">
      <c r="A99" s="15">
        <v>46487</v>
      </c>
      <c r="B99" t="s">
        <v>1</v>
      </c>
      <c r="C99" s="24">
        <f t="shared" ref="C99:C106" ca="1" si="39">D99*E99</f>
        <v>35549.710373080859</v>
      </c>
      <c r="D99" s="25">
        <f t="shared" ca="1" si="24"/>
        <v>439</v>
      </c>
      <c r="E99" cm="1">
        <f t="array" aca="1" ref="E99" ca="1">metadata!$E$11+_xlfn.XLOOKUP(sku_a!$A99,_xlfn.ANCHORARRAY(metadata!$K$3),metadata!$Q$3:$Q$106)</f>
        <v>80.978839118635207</v>
      </c>
      <c r="F99">
        <f t="shared" ca="1" si="25"/>
        <v>0</v>
      </c>
      <c r="G99">
        <f t="shared" ca="1" si="26"/>
        <v>0</v>
      </c>
      <c r="H99">
        <v>3</v>
      </c>
      <c r="I99" s="25">
        <f t="shared" ca="1" si="27"/>
        <v>644</v>
      </c>
      <c r="J99" s="24">
        <v>8</v>
      </c>
      <c r="K99" s="24">
        <f t="shared" ca="1" si="28"/>
        <v>2.5</v>
      </c>
      <c r="L99" s="24">
        <f ca="1"/>
        <v>2.2040845750389702</v>
      </c>
      <c r="M99" s="24">
        <f t="shared" ca="1" si="29"/>
        <v>1419.4304663250969</v>
      </c>
      <c r="N99">
        <v>14</v>
      </c>
      <c r="O99">
        <f t="shared" ca="1" si="30"/>
        <v>344</v>
      </c>
      <c r="P99" s="24">
        <f t="shared" ca="1" si="31"/>
        <v>1446.2050938134057</v>
      </c>
      <c r="Q99">
        <v>0</v>
      </c>
      <c r="R99">
        <f t="shared" ca="1" si="32"/>
        <v>8</v>
      </c>
      <c r="S99">
        <f t="shared" ca="1" si="33"/>
        <v>41.632676600311761</v>
      </c>
      <c r="T99" s="25">
        <v>12</v>
      </c>
      <c r="U99">
        <f t="shared" ref="U99:U106" ca="1" si="40">IF(T99=0,0,T99+20)*10 +RANDBETWEEN(1,19)</f>
        <v>324</v>
      </c>
      <c r="V99">
        <f t="shared" ca="1" si="34"/>
        <v>1686.1234023126262</v>
      </c>
      <c r="W99">
        <v>12</v>
      </c>
      <c r="X99">
        <f t="shared" ca="1" si="35"/>
        <v>331</v>
      </c>
      <c r="Y99">
        <f t="shared" ca="1" si="36"/>
        <v>1391.551994337899</v>
      </c>
      <c r="Z99">
        <v>0</v>
      </c>
      <c r="AA99">
        <f t="shared" ca="1" si="37"/>
        <v>0</v>
      </c>
      <c r="AB99" s="24">
        <f t="shared" ca="1" si="38"/>
        <v>0</v>
      </c>
    </row>
    <row r="100" spans="1:28" x14ac:dyDescent="0.25">
      <c r="A100" s="15">
        <v>46494</v>
      </c>
      <c r="B100" t="s">
        <v>1</v>
      </c>
      <c r="C100" s="24">
        <f t="shared" ca="1" si="39"/>
        <v>35843.025873608603</v>
      </c>
      <c r="D100" s="25">
        <f t="shared" ca="1" si="24"/>
        <v>441</v>
      </c>
      <c r="E100" cm="1">
        <f t="array" aca="1" ref="E100" ca="1">metadata!$E$11+_xlfn.XLOOKUP(sku_a!$A100,_xlfn.ANCHORARRAY(metadata!$K$3),metadata!$Q$3:$Q$106)</f>
        <v>81.276702661244002</v>
      </c>
      <c r="F100">
        <f t="shared" ca="1" si="25"/>
        <v>0</v>
      </c>
      <c r="G100">
        <f t="shared" ca="1" si="26"/>
        <v>0</v>
      </c>
      <c r="H100">
        <v>3</v>
      </c>
      <c r="I100" s="25">
        <f t="shared" ca="1" si="27"/>
        <v>635</v>
      </c>
      <c r="J100" s="24">
        <v>7</v>
      </c>
      <c r="K100" s="24">
        <f t="shared" ca="1" si="28"/>
        <v>3</v>
      </c>
      <c r="L100" s="24">
        <f ca="1"/>
        <v>2.2072216940048768</v>
      </c>
      <c r="M100" s="24">
        <f t="shared" ca="1" si="29"/>
        <v>1401.5857756930968</v>
      </c>
      <c r="N100">
        <v>14</v>
      </c>
      <c r="O100">
        <f t="shared" ca="1" si="30"/>
        <v>345</v>
      </c>
      <c r="P100" s="24">
        <f t="shared" ca="1" si="31"/>
        <v>1106.4914844316825</v>
      </c>
      <c r="Q100">
        <v>0</v>
      </c>
      <c r="R100">
        <f t="shared" ca="1" si="32"/>
        <v>16</v>
      </c>
      <c r="S100">
        <f t="shared" ca="1" si="33"/>
        <v>67.315547104078036</v>
      </c>
      <c r="T100" s="25">
        <v>12</v>
      </c>
      <c r="U100">
        <f t="shared" ca="1" si="40"/>
        <v>331</v>
      </c>
      <c r="V100">
        <f t="shared" ca="1" si="34"/>
        <v>2054.5903807156142</v>
      </c>
      <c r="W100">
        <v>12</v>
      </c>
      <c r="X100">
        <f t="shared" ca="1" si="35"/>
        <v>334</v>
      </c>
      <c r="Y100">
        <f t="shared" ca="1" si="36"/>
        <v>1739.2120457976289</v>
      </c>
      <c r="Z100">
        <v>0</v>
      </c>
      <c r="AA100">
        <f t="shared" ca="1" si="37"/>
        <v>0</v>
      </c>
      <c r="AB100" s="24">
        <f t="shared" ca="1" si="38"/>
        <v>0</v>
      </c>
    </row>
    <row r="101" spans="1:28" x14ac:dyDescent="0.25">
      <c r="A101" s="15">
        <v>46501</v>
      </c>
      <c r="B101" t="s">
        <v>1</v>
      </c>
      <c r="C101" s="24">
        <f t="shared" ca="1" si="39"/>
        <v>24577.378056791236</v>
      </c>
      <c r="D101" s="25">
        <f t="shared" ca="1" si="24"/>
        <v>300</v>
      </c>
      <c r="E101" cm="1">
        <f t="array" aca="1" ref="E101" ca="1">metadata!$E$11+_xlfn.XLOOKUP(sku_a!$A101,_xlfn.ANCHORARRAY(metadata!$K$3),metadata!$Q$3:$Q$106)</f>
        <v>81.924593522637451</v>
      </c>
      <c r="F101">
        <f t="shared" ca="1" si="25"/>
        <v>4</v>
      </c>
      <c r="G101">
        <f t="shared" ca="1" si="26"/>
        <v>0</v>
      </c>
      <c r="H101">
        <v>0</v>
      </c>
      <c r="I101" s="25">
        <f t="shared" ca="1" si="27"/>
        <v>3</v>
      </c>
      <c r="J101" s="24">
        <v>6</v>
      </c>
      <c r="K101" s="24">
        <f t="shared" ca="1" si="28"/>
        <v>2.4</v>
      </c>
      <c r="L101" s="24">
        <f ca="1"/>
        <v>2.2103588129707834</v>
      </c>
      <c r="M101" s="24">
        <f t="shared" ca="1" si="29"/>
        <v>6.6310764389123502</v>
      </c>
      <c r="N101">
        <v>14</v>
      </c>
      <c r="O101">
        <f t="shared" ca="1" si="30"/>
        <v>359</v>
      </c>
      <c r="P101" s="24">
        <f t="shared" ca="1" si="31"/>
        <v>1152.5188138565113</v>
      </c>
      <c r="Q101">
        <v>0</v>
      </c>
      <c r="R101">
        <f t="shared" ca="1" si="32"/>
        <v>4</v>
      </c>
      <c r="S101">
        <f t="shared" ca="1" si="33"/>
        <v>20.841435251883134</v>
      </c>
      <c r="T101" s="25">
        <v>30</v>
      </c>
      <c r="U101">
        <f t="shared" ca="1" si="40"/>
        <v>509</v>
      </c>
      <c r="V101">
        <f t="shared" ca="1" si="34"/>
        <v>2143.0726358021288</v>
      </c>
      <c r="W101">
        <v>12</v>
      </c>
      <c r="X101">
        <f t="shared" ca="1" si="35"/>
        <v>335</v>
      </c>
      <c r="Y101">
        <f t="shared" ca="1" si="36"/>
        <v>1410.4702023452123</v>
      </c>
      <c r="Z101">
        <v>0</v>
      </c>
      <c r="AA101">
        <f t="shared" ca="1" si="37"/>
        <v>0</v>
      </c>
      <c r="AB101" s="24">
        <f t="shared" ca="1" si="38"/>
        <v>0</v>
      </c>
    </row>
    <row r="102" spans="1:28" x14ac:dyDescent="0.25">
      <c r="A102" s="15">
        <v>46508</v>
      </c>
      <c r="B102" t="s">
        <v>1</v>
      </c>
      <c r="C102" s="24">
        <f t="shared" ca="1" si="39"/>
        <v>22208.140797003682</v>
      </c>
      <c r="D102" s="25">
        <f t="shared" ca="1" si="24"/>
        <v>274</v>
      </c>
      <c r="E102" cm="1">
        <f t="array" aca="1" ref="E102" ca="1">metadata!$E$11+_xlfn.XLOOKUP(sku_a!$A102,_xlfn.ANCHORARRAY(metadata!$K$3),metadata!$Q$3:$Q$106)</f>
        <v>81.051608748188613</v>
      </c>
      <c r="F102">
        <f t="shared" ca="1" si="25"/>
        <v>0</v>
      </c>
      <c r="G102">
        <f t="shared" ca="1" si="26"/>
        <v>0</v>
      </c>
      <c r="H102">
        <v>0</v>
      </c>
      <c r="I102" s="25">
        <f t="shared" ca="1" si="27"/>
        <v>6</v>
      </c>
      <c r="J102" s="24">
        <v>5</v>
      </c>
      <c r="K102" s="24">
        <f t="shared" ca="1" si="28"/>
        <v>2</v>
      </c>
      <c r="L102" s="24">
        <f ca="1"/>
        <v>2.21349593193669</v>
      </c>
      <c r="M102" s="24">
        <f t="shared" ca="1" si="29"/>
        <v>13.280975591620141</v>
      </c>
      <c r="N102">
        <v>14</v>
      </c>
      <c r="O102">
        <f t="shared" ca="1" si="30"/>
        <v>346</v>
      </c>
      <c r="P102" s="24">
        <f t="shared" ca="1" si="31"/>
        <v>1111.8695924500948</v>
      </c>
      <c r="Q102">
        <v>0</v>
      </c>
      <c r="R102">
        <f t="shared" ca="1" si="32"/>
        <v>3</v>
      </c>
      <c r="S102">
        <f t="shared" ca="1" si="33"/>
        <v>15.640487795810069</v>
      </c>
      <c r="T102" s="25">
        <f ca="1">40-X102</f>
        <v>40</v>
      </c>
      <c r="U102">
        <f t="shared" ca="1" si="40"/>
        <v>610</v>
      </c>
      <c r="V102">
        <f t="shared" ca="1" si="34"/>
        <v>3180.2325184813808</v>
      </c>
      <c r="W102">
        <v>0</v>
      </c>
      <c r="X102">
        <f t="shared" ca="1" si="35"/>
        <v>0</v>
      </c>
      <c r="Y102">
        <f t="shared" ca="1" si="36"/>
        <v>0</v>
      </c>
      <c r="Z102">
        <v>0</v>
      </c>
      <c r="AA102">
        <f t="shared" ca="1" si="37"/>
        <v>0</v>
      </c>
      <c r="AB102" s="24">
        <f t="shared" ca="1" si="38"/>
        <v>0</v>
      </c>
    </row>
    <row r="103" spans="1:28" x14ac:dyDescent="0.25">
      <c r="A103" s="15">
        <v>46515</v>
      </c>
      <c r="B103" t="s">
        <v>1</v>
      </c>
      <c r="C103" s="24">
        <f t="shared" ca="1" si="39"/>
        <v>18326.831582876814</v>
      </c>
      <c r="D103" s="25">
        <f t="shared" ca="1" si="24"/>
        <v>225</v>
      </c>
      <c r="E103" cm="1">
        <f t="array" aca="1" ref="E103" ca="1">metadata!$E$11+_xlfn.XLOOKUP(sku_a!$A103,_xlfn.ANCHORARRAY(metadata!$K$3),metadata!$Q$3:$Q$106)</f>
        <v>81.452584812785844</v>
      </c>
      <c r="F103">
        <f t="shared" ca="1" si="25"/>
        <v>0</v>
      </c>
      <c r="G103">
        <f t="shared" ca="1" si="26"/>
        <v>1</v>
      </c>
      <c r="H103">
        <v>0</v>
      </c>
      <c r="I103" s="25">
        <f t="shared" ca="1" si="27"/>
        <v>17</v>
      </c>
      <c r="J103" s="24">
        <v>4</v>
      </c>
      <c r="K103" s="24">
        <f t="shared" ca="1" si="28"/>
        <v>1.6</v>
      </c>
      <c r="L103" s="24">
        <f ca="1"/>
        <v>2.2166330509025967</v>
      </c>
      <c r="M103" s="24">
        <f t="shared" ca="1" si="29"/>
        <v>37.682761865344141</v>
      </c>
      <c r="N103">
        <v>12</v>
      </c>
      <c r="O103">
        <f t="shared" ca="1" si="30"/>
        <v>332</v>
      </c>
      <c r="P103" s="24">
        <f t="shared" ca="1" si="31"/>
        <v>1399.9221728996622</v>
      </c>
      <c r="Q103">
        <v>0</v>
      </c>
      <c r="R103">
        <f t="shared" ca="1" si="32"/>
        <v>1</v>
      </c>
      <c r="S103">
        <f t="shared" ca="1" si="33"/>
        <v>5.2166330509025967</v>
      </c>
      <c r="T103" s="25">
        <v>24</v>
      </c>
      <c r="U103">
        <f t="shared" ca="1" si="40"/>
        <v>448</v>
      </c>
      <c r="V103">
        <f t="shared" ca="1" si="34"/>
        <v>2337.0516068043635</v>
      </c>
      <c r="W103">
        <v>0</v>
      </c>
      <c r="X103">
        <f t="shared" ca="1" si="35"/>
        <v>0</v>
      </c>
      <c r="Y103">
        <f t="shared" ca="1" si="36"/>
        <v>0</v>
      </c>
      <c r="Z103">
        <v>0</v>
      </c>
      <c r="AA103">
        <f t="shared" ca="1" si="37"/>
        <v>0</v>
      </c>
      <c r="AB103" s="24">
        <f t="shared" ca="1" si="38"/>
        <v>0</v>
      </c>
    </row>
    <row r="104" spans="1:28" x14ac:dyDescent="0.25">
      <c r="A104" s="15">
        <v>46522</v>
      </c>
      <c r="B104" t="s">
        <v>1</v>
      </c>
      <c r="C104" s="24">
        <f t="shared" ca="1" si="39"/>
        <v>18189.257199644107</v>
      </c>
      <c r="D104" s="25">
        <f t="shared" ca="1" si="24"/>
        <v>223</v>
      </c>
      <c r="E104" cm="1">
        <f t="array" aca="1" ref="E104" ca="1">metadata!$E$11+_xlfn.XLOOKUP(sku_a!$A104,_xlfn.ANCHORARRAY(metadata!$K$3),metadata!$Q$3:$Q$106)</f>
        <v>81.566175783157433</v>
      </c>
      <c r="F104">
        <f t="shared" ca="1" si="25"/>
        <v>0</v>
      </c>
      <c r="G104">
        <f t="shared" ca="1" si="26"/>
        <v>0</v>
      </c>
      <c r="H104">
        <v>0</v>
      </c>
      <c r="I104" s="25">
        <f t="shared" ca="1" si="27"/>
        <v>18</v>
      </c>
      <c r="J104" s="24">
        <v>3</v>
      </c>
      <c r="K104" s="24">
        <f t="shared" ca="1" si="28"/>
        <v>2.7</v>
      </c>
      <c r="L104" s="24">
        <f ca="1"/>
        <v>2.2197701698685033</v>
      </c>
      <c r="M104" s="24">
        <f t="shared" ca="1" si="29"/>
        <v>39.95586305763306</v>
      </c>
      <c r="N104">
        <v>12</v>
      </c>
      <c r="O104">
        <f t="shared" ca="1" si="30"/>
        <v>328</v>
      </c>
      <c r="P104" s="24">
        <f t="shared" ca="1" si="31"/>
        <v>1384.0846157168692</v>
      </c>
      <c r="Q104">
        <v>0</v>
      </c>
      <c r="R104">
        <f t="shared" ca="1" si="32"/>
        <v>6</v>
      </c>
      <c r="S104">
        <f t="shared" ca="1" si="33"/>
        <v>37.318621019211022</v>
      </c>
      <c r="T104" s="25">
        <v>24</v>
      </c>
      <c r="U104">
        <f t="shared" ca="1" si="40"/>
        <v>442</v>
      </c>
      <c r="V104">
        <f t="shared" ca="1" si="34"/>
        <v>1865.1384150818787</v>
      </c>
      <c r="W104">
        <v>0</v>
      </c>
      <c r="X104">
        <f t="shared" ca="1" si="35"/>
        <v>0</v>
      </c>
      <c r="Y104">
        <f t="shared" ca="1" si="36"/>
        <v>0</v>
      </c>
      <c r="Z104">
        <v>0</v>
      </c>
      <c r="AA104">
        <f t="shared" ca="1" si="37"/>
        <v>0</v>
      </c>
      <c r="AB104" s="24">
        <f t="shared" ca="1" si="38"/>
        <v>0</v>
      </c>
    </row>
    <row r="105" spans="1:28" x14ac:dyDescent="0.25">
      <c r="A105" s="15">
        <v>46529</v>
      </c>
      <c r="B105" t="s">
        <v>1</v>
      </c>
      <c r="C105" s="24">
        <f t="shared" ca="1" si="39"/>
        <v>18545.580362051616</v>
      </c>
      <c r="D105" s="25">
        <f t="shared" ca="1" si="24"/>
        <v>227</v>
      </c>
      <c r="E105" cm="1">
        <f t="array" aca="1" ref="E105" ca="1">metadata!$E$11+_xlfn.XLOOKUP(sku_a!$A105,_xlfn.ANCHORARRAY(metadata!$K$3),metadata!$Q$3:$Q$106)</f>
        <v>81.698591903311083</v>
      </c>
      <c r="F105">
        <f t="shared" ca="1" si="25"/>
        <v>0</v>
      </c>
      <c r="G105">
        <f t="shared" ca="1" si="26"/>
        <v>0</v>
      </c>
      <c r="H105">
        <v>0</v>
      </c>
      <c r="I105" s="25">
        <f t="shared" ca="1" si="27"/>
        <v>15</v>
      </c>
      <c r="J105" s="24">
        <v>2</v>
      </c>
      <c r="K105" s="24">
        <f t="shared" ca="1" si="28"/>
        <v>2.2999999999999998</v>
      </c>
      <c r="L105" s="24">
        <f ca="1"/>
        <v>2.2229072888344095</v>
      </c>
      <c r="M105" s="24">
        <f t="shared" ca="1" si="29"/>
        <v>33.343609332516145</v>
      </c>
      <c r="N105">
        <v>12</v>
      </c>
      <c r="O105">
        <f t="shared" ca="1" si="30"/>
        <v>330</v>
      </c>
      <c r="P105" s="24">
        <f t="shared" ca="1" si="31"/>
        <v>1063.5594053153552</v>
      </c>
      <c r="Q105">
        <v>0</v>
      </c>
      <c r="R105">
        <f t="shared" ca="1" si="32"/>
        <v>13</v>
      </c>
      <c r="S105">
        <f t="shared" ca="1" si="33"/>
        <v>67.897794754847325</v>
      </c>
      <c r="T105" s="25">
        <v>24</v>
      </c>
      <c r="U105">
        <f t="shared" ca="1" si="40"/>
        <v>458</v>
      </c>
      <c r="V105">
        <f t="shared" ca="1" si="34"/>
        <v>2392.0915382861599</v>
      </c>
      <c r="W105">
        <v>0</v>
      </c>
      <c r="X105">
        <f t="shared" ca="1" si="35"/>
        <v>0</v>
      </c>
      <c r="Y105">
        <f t="shared" ca="1" si="36"/>
        <v>0</v>
      </c>
      <c r="Z105">
        <v>0</v>
      </c>
      <c r="AA105">
        <f t="shared" ca="1" si="37"/>
        <v>0</v>
      </c>
      <c r="AB105" s="24">
        <f t="shared" ca="1" si="38"/>
        <v>0</v>
      </c>
    </row>
    <row r="106" spans="1:28" x14ac:dyDescent="0.25">
      <c r="A106" s="15">
        <v>46536</v>
      </c>
      <c r="B106" t="s">
        <v>1</v>
      </c>
      <c r="C106" s="24">
        <f t="shared" ca="1" si="39"/>
        <v>18081.713084944251</v>
      </c>
      <c r="D106" s="25">
        <f t="shared" ca="1" si="24"/>
        <v>223</v>
      </c>
      <c r="E106" cm="1">
        <f t="array" aca="1" ref="E106" ca="1">metadata!$E$11+_xlfn.XLOOKUP(sku_a!$A106,_xlfn.ANCHORARRAY(metadata!$K$3),metadata!$Q$3:$Q$106)</f>
        <v>81.083915179122201</v>
      </c>
      <c r="F106">
        <f t="shared" ca="1" si="25"/>
        <v>1</v>
      </c>
      <c r="G106">
        <f t="shared" ca="1" si="26"/>
        <v>0</v>
      </c>
      <c r="H106">
        <v>0</v>
      </c>
      <c r="I106" s="25">
        <f t="shared" ca="1" si="27"/>
        <v>15</v>
      </c>
      <c r="J106" s="24">
        <v>1</v>
      </c>
      <c r="K106" s="24">
        <f t="shared" ca="1" si="28"/>
        <v>1.7</v>
      </c>
      <c r="L106" s="24">
        <f ca="1"/>
        <v>2.2260444078003161</v>
      </c>
      <c r="M106" s="24">
        <f t="shared" ca="1" si="29"/>
        <v>33.390666117004741</v>
      </c>
      <c r="N106">
        <v>12</v>
      </c>
      <c r="O106">
        <f t="shared" ca="1" si="30"/>
        <v>322</v>
      </c>
      <c r="P106" s="24">
        <f t="shared" ca="1" si="31"/>
        <v>1360.7862993117019</v>
      </c>
      <c r="Q106">
        <v>0</v>
      </c>
      <c r="R106">
        <f t="shared" ca="1" si="32"/>
        <v>11</v>
      </c>
      <c r="S106">
        <f t="shared" ca="1" si="33"/>
        <v>46.486488485803477</v>
      </c>
      <c r="T106" s="25">
        <v>24</v>
      </c>
      <c r="U106">
        <f t="shared" ca="1" si="40"/>
        <v>450</v>
      </c>
      <c r="V106">
        <f t="shared" ca="1" si="34"/>
        <v>2351.7199835101424</v>
      </c>
      <c r="W106">
        <v>0</v>
      </c>
      <c r="X106">
        <f t="shared" ca="1" si="35"/>
        <v>0</v>
      </c>
      <c r="Y106">
        <f t="shared" ca="1" si="36"/>
        <v>0</v>
      </c>
      <c r="Z106">
        <v>0</v>
      </c>
      <c r="AA106">
        <f t="shared" ca="1" si="37"/>
        <v>0</v>
      </c>
      <c r="AB106" s="24">
        <f t="shared" ca="1" si="38"/>
        <v>0</v>
      </c>
    </row>
  </sheetData>
  <conditionalFormatting sqref="F3:F10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 I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1048576 H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M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M1048576 M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0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S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V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W1048576 V2:V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07:X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Z10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A1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B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C8F3-E105-4BEB-B97D-3BFDA735C531}">
  <dimension ref="A1:AB106"/>
  <sheetViews>
    <sheetView topLeftCell="M72" workbookViewId="0">
      <selection activeCell="A3" sqref="A3:AB106"/>
    </sheetView>
  </sheetViews>
  <sheetFormatPr defaultRowHeight="15" x14ac:dyDescent="0.25"/>
  <cols>
    <col min="1" max="1" width="10.42578125" style="15" bestFit="1" customWidth="1"/>
    <col min="3" max="3" width="11.5703125" style="24" bestFit="1" customWidth="1"/>
    <col min="4" max="4" width="9.5703125" bestFit="1" customWidth="1"/>
    <col min="8" max="8" width="28" bestFit="1" customWidth="1"/>
    <col min="9" max="10" width="28" customWidth="1"/>
    <col min="11" max="11" width="29.7109375" bestFit="1" customWidth="1"/>
    <col min="12" max="13" width="29.7109375" customWidth="1"/>
    <col min="14" max="14" width="28" bestFit="1" customWidth="1"/>
    <col min="15" max="15" width="31.5703125" bestFit="1" customWidth="1"/>
    <col min="17" max="17" width="26.28515625" bestFit="1" customWidth="1"/>
    <col min="18" max="18" width="26.28515625" customWidth="1"/>
    <col min="20" max="20" width="26.28515625" bestFit="1" customWidth="1"/>
    <col min="28" max="28" width="9.5703125" style="24" bestFit="1" customWidth="1"/>
  </cols>
  <sheetData>
    <row r="1" spans="1:28" x14ac:dyDescent="0.25">
      <c r="E1">
        <v>-0.3</v>
      </c>
      <c r="F1">
        <v>-2</v>
      </c>
      <c r="G1">
        <v>0.5</v>
      </c>
      <c r="I1">
        <v>0.3</v>
      </c>
      <c r="O1">
        <v>0.28000000000000003</v>
      </c>
      <c r="R1">
        <v>0.26</v>
      </c>
      <c r="U1">
        <v>0.31</v>
      </c>
      <c r="X1">
        <v>0.18</v>
      </c>
      <c r="AA1">
        <v>0.11</v>
      </c>
    </row>
    <row r="2" spans="1:28" x14ac:dyDescent="0.25">
      <c r="A2" s="22" t="s">
        <v>6</v>
      </c>
      <c r="B2" s="23" t="s">
        <v>7</v>
      </c>
      <c r="C2" s="26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9" t="s">
        <v>34</v>
      </c>
      <c r="I2" s="23" t="s">
        <v>13</v>
      </c>
      <c r="J2" s="9" t="s">
        <v>35</v>
      </c>
      <c r="K2" s="9" t="s">
        <v>36</v>
      </c>
      <c r="L2" s="9" t="s">
        <v>37</v>
      </c>
      <c r="M2" s="23" t="s">
        <v>14</v>
      </c>
      <c r="N2" s="9" t="s">
        <v>38</v>
      </c>
      <c r="O2" s="23" t="s">
        <v>15</v>
      </c>
      <c r="P2" s="23" t="s">
        <v>16</v>
      </c>
      <c r="Q2" s="9" t="s">
        <v>39</v>
      </c>
      <c r="R2" s="23" t="s">
        <v>17</v>
      </c>
      <c r="S2" s="23" t="s">
        <v>18</v>
      </c>
      <c r="T2" s="9" t="s">
        <v>39</v>
      </c>
      <c r="U2" s="23" t="s">
        <v>19</v>
      </c>
      <c r="V2" s="23" t="s">
        <v>20</v>
      </c>
      <c r="W2" s="9" t="s">
        <v>40</v>
      </c>
      <c r="X2" s="23" t="s">
        <v>21</v>
      </c>
      <c r="Y2" s="23" t="s">
        <v>22</v>
      </c>
      <c r="Z2" s="9" t="s">
        <v>41</v>
      </c>
      <c r="AA2" s="23" t="s">
        <v>23</v>
      </c>
      <c r="AB2" s="26" t="s">
        <v>24</v>
      </c>
    </row>
    <row r="3" spans="1:28" x14ac:dyDescent="0.25">
      <c r="A3" s="15" cm="1">
        <f t="array" ref="A3:A106">_xlfn.SEQUENCE(104,1,metadata!$E$5,7)</f>
        <v>45815</v>
      </c>
      <c r="B3" t="s">
        <v>2</v>
      </c>
      <c r="C3" s="24">
        <f ca="1">D3*E3</f>
        <v>19951.3989219346</v>
      </c>
      <c r="D3" s="25">
        <f ca="1">INT(((E3*E$1)+(F3*F$1)+(G3*G$1)+(I3*I$1)+(O3*O$1)+(R3*R$1)+(U3*U$1)+(X3*X$1)+(AA3*AA$1)+RANDBETWEEN(10,13)))</f>
        <v>248</v>
      </c>
      <c r="E3" cm="1">
        <f t="array" aca="1" ref="E3" ca="1">metadata!$E$11+_xlfn.XLOOKUP(sku_b!$A3,_xlfn.ANCHORARRAY(metadata!$K$3),metadata!$Q$3:$Q$106)</f>
        <v>80.449189201349199</v>
      </c>
      <c r="F3">
        <f ca="1">IF(RAND() &lt; 0.7, 0, 1)*RANDBETWEEN(1,7)</f>
        <v>7</v>
      </c>
      <c r="G3">
        <f ca="1">IF(RAND() &lt; 0.9, 0, 1)</f>
        <v>0</v>
      </c>
      <c r="H3">
        <v>0</v>
      </c>
      <c r="I3" s="25">
        <f ca="1">IF(H3=0,0,H3+60)*10 +RANDBETWEEN(1,19)</f>
        <v>19</v>
      </c>
      <c r="J3" s="24" cm="1">
        <f t="array" ref="J3:J12">_xlfn.SEQUENCE(10,1,10,-1)</f>
        <v>10</v>
      </c>
      <c r="K3" s="24">
        <f ca="1">RANDBETWEEN(15,30)/10</f>
        <v>1.9</v>
      </c>
      <c r="L3" s="24" cm="1">
        <f t="array" aca="1" ref="L3:L106" ca="1">TREND(K3:K106,J3:J106)</f>
        <v>2.2147908997415513</v>
      </c>
      <c r="M3" s="24">
        <f ca="1">L3*I3</f>
        <v>42.081027095089475</v>
      </c>
      <c r="N3">
        <v>0</v>
      </c>
      <c r="O3">
        <f ca="1">IF(N3=0,0,N3+20)*10 +RANDBETWEEN(1,19)</f>
        <v>1</v>
      </c>
      <c r="P3" s="24">
        <f ca="1">(L3+RANDBETWEEN(1,2))*O3</f>
        <v>3.2147908997415513</v>
      </c>
      <c r="Q3">
        <v>10</v>
      </c>
      <c r="R3">
        <f ca="1">IF(Q3=0,0,Q3+20)*10 +RANDBETWEEN(1,19)</f>
        <v>313</v>
      </c>
      <c r="S3">
        <f ca="1">(L3+RANDBETWEEN(2,4))*R3</f>
        <v>1319.2295516191055</v>
      </c>
      <c r="T3" s="25">
        <f t="shared" ref="T3:T29" ca="1" si="0">40-X3</f>
        <v>40</v>
      </c>
      <c r="U3">
        <f t="shared" ref="U3:U66" ca="1" si="1">IF(T3=0,0,T3+20)*10 +RANDBETWEEN(1,19)</f>
        <v>608</v>
      </c>
      <c r="V3">
        <f ca="1">(L3+RANDBETWEEN(2,4))*U3</f>
        <v>3778.592867042863</v>
      </c>
      <c r="W3" s="25">
        <v>0</v>
      </c>
      <c r="X3">
        <f ca="1">IF(W3=0,0,IF(W3=0,0,W3+20)*10 +RANDBETWEEN(1,19))</f>
        <v>0</v>
      </c>
      <c r="Y3">
        <f ca="1">(L3+RANDBETWEEN(1.9,5))*X3</f>
        <v>0</v>
      </c>
      <c r="Z3">
        <v>0</v>
      </c>
      <c r="AA3">
        <f ca="1">IF(Z3=0,0,IF(Z3=0,0,Z3+20)*10 +RANDBETWEEN(1,19))</f>
        <v>0</v>
      </c>
      <c r="AB3" s="24">
        <f ca="1">(L3+RANDBETWEEN(1.9,5))*AA3</f>
        <v>0</v>
      </c>
    </row>
    <row r="4" spans="1:28" x14ac:dyDescent="0.25">
      <c r="A4" s="15">
        <v>45822</v>
      </c>
      <c r="B4" t="s">
        <v>2</v>
      </c>
      <c r="C4" s="24">
        <f t="shared" ref="C4:C67" ca="1" si="2">D4*E4</f>
        <v>20179.940802958219</v>
      </c>
      <c r="D4" s="25">
        <f t="shared" ref="D4:D67" ca="1" si="3">INT(((E4*E$1)+(F4*F$1)+(G4*G$1)+(I4*I$1)+(O4*O$1)+(R4*R$1)+(U4*U$1)+(X4*X$1)+(AA4*AA$1)+RANDBETWEEN(10,13)))</f>
        <v>250</v>
      </c>
      <c r="E4" cm="1">
        <f t="array" aca="1" ref="E4" ca="1">metadata!$E$11+_xlfn.XLOOKUP(sku_b!$A4,_xlfn.ANCHORARRAY(metadata!$K$3),metadata!$Q$3:$Q$106)</f>
        <v>80.71976321183287</v>
      </c>
      <c r="F4">
        <f t="shared" ref="F4:F67" ca="1" si="4">IF(RAND() &lt; 0.7, 0, 1)*RANDBETWEEN(1,7)</f>
        <v>5</v>
      </c>
      <c r="G4">
        <f t="shared" ref="G4:G67" ca="1" si="5">IF(RAND() &lt; 0.9, 0, 1)</f>
        <v>0</v>
      </c>
      <c r="H4">
        <v>0</v>
      </c>
      <c r="I4" s="25">
        <f t="shared" ref="I4:I67" ca="1" si="6">IF(H4=0,0,H4+60)*10 +RANDBETWEEN(1,19)</f>
        <v>19</v>
      </c>
      <c r="J4" s="24">
        <v>9</v>
      </c>
      <c r="K4" s="24">
        <f t="shared" ref="K4:K67" ca="1" si="7">RANDBETWEEN(15,30)/10</f>
        <v>2.1</v>
      </c>
      <c r="L4" s="24">
        <f ca="1"/>
        <v>2.2164720342175475</v>
      </c>
      <c r="M4" s="24">
        <f t="shared" ref="M4:M67" ca="1" si="8">L4*I4</f>
        <v>42.112968650133404</v>
      </c>
      <c r="N4">
        <v>0</v>
      </c>
      <c r="O4">
        <f t="shared" ref="O4:O67" ca="1" si="9">IF(N4=0,0,N4+20)*10 +RANDBETWEEN(1,19)</f>
        <v>7</v>
      </c>
      <c r="P4" s="24">
        <f t="shared" ref="P4:P67" ca="1" si="10">(L4+RANDBETWEEN(1,2))*O4</f>
        <v>29.515304239522834</v>
      </c>
      <c r="Q4">
        <v>10</v>
      </c>
      <c r="R4">
        <f t="shared" ref="R4:R67" ca="1" si="11">IF(Q4=0,0,Q4+20)*10 +RANDBETWEEN(1,19)</f>
        <v>301</v>
      </c>
      <c r="S4">
        <f t="shared" ref="S4:S67" ca="1" si="12">(L4+RANDBETWEEN(2,4))*R4</f>
        <v>1871.1580822994817</v>
      </c>
      <c r="T4" s="25">
        <f t="shared" ca="1" si="0"/>
        <v>40</v>
      </c>
      <c r="U4">
        <f t="shared" ca="1" si="1"/>
        <v>609</v>
      </c>
      <c r="V4">
        <f t="shared" ref="V4:V67" ca="1" si="13">(L4+RANDBETWEEN(2,4))*U4</f>
        <v>2567.8314688384862</v>
      </c>
      <c r="W4">
        <v>0</v>
      </c>
      <c r="X4">
        <f t="shared" ref="X4:X67" ca="1" si="14">IF(W4=0,0,IF(W4=0,0,W4+20)*10 +RANDBETWEEN(1,19))</f>
        <v>0</v>
      </c>
      <c r="Y4">
        <f t="shared" ref="Y4:Y67" ca="1" si="15">(L4+RANDBETWEEN(1.9,5))*X4</f>
        <v>0</v>
      </c>
      <c r="Z4">
        <v>0</v>
      </c>
      <c r="AA4">
        <f t="shared" ref="AA4:AA67" ca="1" si="16">IF(Z4=0,0,IF(Z4=0,0,Z4+20)*10 +RANDBETWEEN(1,19))</f>
        <v>0</v>
      </c>
      <c r="AB4" s="24">
        <f t="shared" ref="AB4:AB67" ca="1" si="17">(L4+RANDBETWEEN(1.9,5))*AA4</f>
        <v>0</v>
      </c>
    </row>
    <row r="5" spans="1:28" x14ac:dyDescent="0.25">
      <c r="A5" s="15">
        <v>45829</v>
      </c>
      <c r="B5" t="s">
        <v>2</v>
      </c>
      <c r="C5" s="24">
        <f t="shared" ca="1" si="2"/>
        <v>22420.572407018924</v>
      </c>
      <c r="D5" s="25">
        <f t="shared" ca="1" si="3"/>
        <v>280</v>
      </c>
      <c r="E5" cm="1">
        <f t="array" aca="1" ref="E5" ca="1">metadata!$E$11+_xlfn.XLOOKUP(sku_b!$A5,_xlfn.ANCHORARRAY(metadata!$K$3),metadata!$Q$3:$Q$106)</f>
        <v>80.073472882210439</v>
      </c>
      <c r="F5">
        <f t="shared" ca="1" si="4"/>
        <v>4</v>
      </c>
      <c r="G5">
        <f t="shared" ca="1" si="5"/>
        <v>1</v>
      </c>
      <c r="H5">
        <v>0</v>
      </c>
      <c r="I5" s="25">
        <f t="shared" ca="1" si="6"/>
        <v>1</v>
      </c>
      <c r="J5" s="24">
        <v>8</v>
      </c>
      <c r="K5" s="24">
        <f t="shared" ca="1" si="7"/>
        <v>2.4</v>
      </c>
      <c r="L5" s="24">
        <f ca="1"/>
        <v>2.2181531686935432</v>
      </c>
      <c r="M5" s="24">
        <f t="shared" ca="1" si="8"/>
        <v>2.2181531686935432</v>
      </c>
      <c r="N5">
        <v>0</v>
      </c>
      <c r="O5">
        <f t="shared" ca="1" si="9"/>
        <v>18</v>
      </c>
      <c r="P5" s="24">
        <f t="shared" ca="1" si="10"/>
        <v>57.926757036483778</v>
      </c>
      <c r="Q5">
        <v>10</v>
      </c>
      <c r="R5">
        <f t="shared" ca="1" si="11"/>
        <v>302</v>
      </c>
      <c r="S5">
        <f t="shared" ca="1" si="12"/>
        <v>1877.8822569454501</v>
      </c>
      <c r="T5" s="25">
        <f t="shared" ca="1" si="0"/>
        <v>40</v>
      </c>
      <c r="U5">
        <f t="shared" ca="1" si="1"/>
        <v>601</v>
      </c>
      <c r="V5">
        <f t="shared" ca="1" si="13"/>
        <v>3737.1100543848197</v>
      </c>
      <c r="W5">
        <v>0</v>
      </c>
      <c r="X5">
        <f t="shared" ca="1" si="14"/>
        <v>0</v>
      </c>
      <c r="Y5">
        <f t="shared" ca="1" si="15"/>
        <v>0</v>
      </c>
      <c r="Z5">
        <v>5</v>
      </c>
      <c r="AA5">
        <f t="shared" ca="1" si="16"/>
        <v>268</v>
      </c>
      <c r="AB5" s="24">
        <f t="shared" ca="1" si="17"/>
        <v>1934.4650492098697</v>
      </c>
    </row>
    <row r="6" spans="1:28" x14ac:dyDescent="0.25">
      <c r="A6" s="15">
        <v>45836</v>
      </c>
      <c r="B6" t="s">
        <v>2</v>
      </c>
      <c r="C6" s="24">
        <f t="shared" ca="1" si="2"/>
        <v>23249.51240818296</v>
      </c>
      <c r="D6" s="25">
        <f t="shared" ca="1" si="3"/>
        <v>288</v>
      </c>
      <c r="E6" cm="1">
        <f t="array" aca="1" ref="E6" ca="1">metadata!$E$11+_xlfn.XLOOKUP(sku_b!$A6,_xlfn.ANCHORARRAY(metadata!$K$3),metadata!$Q$3:$Q$106)</f>
        <v>80.727473639524163</v>
      </c>
      <c r="F6">
        <f t="shared" ca="1" si="4"/>
        <v>0</v>
      </c>
      <c r="G6">
        <f t="shared" ca="1" si="5"/>
        <v>0</v>
      </c>
      <c r="H6">
        <v>0</v>
      </c>
      <c r="I6" s="25">
        <f t="shared" ca="1" si="6"/>
        <v>5</v>
      </c>
      <c r="J6" s="24">
        <v>7</v>
      </c>
      <c r="K6" s="24">
        <f t="shared" ca="1" si="7"/>
        <v>2.8</v>
      </c>
      <c r="L6" s="24">
        <f ca="1"/>
        <v>2.2198343031695393</v>
      </c>
      <c r="M6" s="24">
        <f t="shared" ca="1" si="8"/>
        <v>11.099171515847697</v>
      </c>
      <c r="N6">
        <v>0</v>
      </c>
      <c r="O6">
        <f t="shared" ca="1" si="9"/>
        <v>10</v>
      </c>
      <c r="P6" s="24">
        <f t="shared" ca="1" si="10"/>
        <v>32.198343031695394</v>
      </c>
      <c r="Q6">
        <v>10</v>
      </c>
      <c r="R6">
        <f t="shared" ca="1" si="11"/>
        <v>304</v>
      </c>
      <c r="S6">
        <f t="shared" ca="1" si="12"/>
        <v>1282.8296281635401</v>
      </c>
      <c r="T6" s="25">
        <f t="shared" ca="1" si="0"/>
        <v>40</v>
      </c>
      <c r="U6">
        <f t="shared" ca="1" si="1"/>
        <v>616</v>
      </c>
      <c r="V6">
        <f t="shared" ca="1" si="13"/>
        <v>3215.4179307524364</v>
      </c>
      <c r="W6">
        <v>0</v>
      </c>
      <c r="X6">
        <f t="shared" ca="1" si="14"/>
        <v>0</v>
      </c>
      <c r="Y6">
        <f t="shared" ca="1" si="15"/>
        <v>0</v>
      </c>
      <c r="Z6">
        <v>5</v>
      </c>
      <c r="AA6">
        <f t="shared" ca="1" si="16"/>
        <v>260</v>
      </c>
      <c r="AB6" s="24">
        <f t="shared" ca="1" si="17"/>
        <v>1617.1569188240803</v>
      </c>
    </row>
    <row r="7" spans="1:28" x14ac:dyDescent="0.25">
      <c r="A7" s="15">
        <v>45843</v>
      </c>
      <c r="B7" t="s">
        <v>2</v>
      </c>
      <c r="C7" s="24">
        <f t="shared" ca="1" si="2"/>
        <v>23419.108821513069</v>
      </c>
      <c r="D7" s="25">
        <f t="shared" ca="1" si="3"/>
        <v>290</v>
      </c>
      <c r="E7" cm="1">
        <f t="array" aca="1" ref="E7" ca="1">metadata!$E$11+_xlfn.XLOOKUP(sku_b!$A7,_xlfn.ANCHORARRAY(metadata!$K$3),metadata!$Q$3:$Q$106)</f>
        <v>80.755547660389894</v>
      </c>
      <c r="F7">
        <f t="shared" ca="1" si="4"/>
        <v>0</v>
      </c>
      <c r="G7">
        <f t="shared" ca="1" si="5"/>
        <v>0</v>
      </c>
      <c r="H7">
        <v>0</v>
      </c>
      <c r="I7" s="25">
        <f t="shared" ca="1" si="6"/>
        <v>16</v>
      </c>
      <c r="J7" s="24">
        <v>6</v>
      </c>
      <c r="K7" s="24">
        <f t="shared" ca="1" si="7"/>
        <v>2.1</v>
      </c>
      <c r="L7" s="24">
        <f ca="1"/>
        <v>2.2215154376455351</v>
      </c>
      <c r="M7" s="24">
        <f t="shared" ca="1" si="8"/>
        <v>35.544247002328561</v>
      </c>
      <c r="N7">
        <v>0</v>
      </c>
      <c r="O7">
        <f t="shared" ca="1" si="9"/>
        <v>17</v>
      </c>
      <c r="P7" s="24">
        <f t="shared" ca="1" si="10"/>
        <v>71.765762439974097</v>
      </c>
      <c r="Q7">
        <v>10</v>
      </c>
      <c r="R7">
        <f t="shared" ca="1" si="11"/>
        <v>302</v>
      </c>
      <c r="S7">
        <f t="shared" ca="1" si="12"/>
        <v>1878.8976621689517</v>
      </c>
      <c r="T7" s="25">
        <f t="shared" ca="1" si="0"/>
        <v>40</v>
      </c>
      <c r="U7">
        <f t="shared" ca="1" si="1"/>
        <v>608</v>
      </c>
      <c r="V7">
        <f t="shared" ca="1" si="13"/>
        <v>2566.6813860884854</v>
      </c>
      <c r="W7">
        <v>0</v>
      </c>
      <c r="X7">
        <f t="shared" ca="1" si="14"/>
        <v>0</v>
      </c>
      <c r="Y7">
        <f t="shared" ca="1" si="15"/>
        <v>0</v>
      </c>
      <c r="Z7">
        <v>5</v>
      </c>
      <c r="AA7">
        <f t="shared" ca="1" si="16"/>
        <v>259</v>
      </c>
      <c r="AB7" s="24">
        <f t="shared" ca="1" si="17"/>
        <v>1093.3724983501936</v>
      </c>
    </row>
    <row r="8" spans="1:28" x14ac:dyDescent="0.25">
      <c r="A8" s="15">
        <v>45850</v>
      </c>
      <c r="B8" t="s">
        <v>2</v>
      </c>
      <c r="C8" s="24">
        <f t="shared" ca="1" si="2"/>
        <v>23130.627098058743</v>
      </c>
      <c r="D8" s="25">
        <f t="shared" ca="1" si="3"/>
        <v>287</v>
      </c>
      <c r="E8" cm="1">
        <f t="array" aca="1" ref="E8" ca="1">metadata!$E$11+_xlfn.XLOOKUP(sku_b!$A8,_xlfn.ANCHORARRAY(metadata!$K$3),metadata!$Q$3:$Q$106)</f>
        <v>80.594519505431165</v>
      </c>
      <c r="F8">
        <f t="shared" ca="1" si="4"/>
        <v>4</v>
      </c>
      <c r="G8">
        <f t="shared" ca="1" si="5"/>
        <v>0</v>
      </c>
      <c r="H8">
        <v>0</v>
      </c>
      <c r="I8" s="25">
        <f t="shared" ca="1" si="6"/>
        <v>16</v>
      </c>
      <c r="J8" s="24">
        <v>5</v>
      </c>
      <c r="K8" s="24">
        <f t="shared" ca="1" si="7"/>
        <v>2.8</v>
      </c>
      <c r="L8" s="24">
        <f ca="1"/>
        <v>2.2231965721215312</v>
      </c>
      <c r="M8" s="24">
        <f t="shared" ca="1" si="8"/>
        <v>35.571145153944499</v>
      </c>
      <c r="N8">
        <v>0</v>
      </c>
      <c r="O8">
        <f t="shared" ca="1" si="9"/>
        <v>5</v>
      </c>
      <c r="P8" s="24">
        <f t="shared" ca="1" si="10"/>
        <v>21.115982860607655</v>
      </c>
      <c r="Q8">
        <v>10</v>
      </c>
      <c r="R8">
        <f t="shared" ca="1" si="11"/>
        <v>317</v>
      </c>
      <c r="S8">
        <f t="shared" ca="1" si="12"/>
        <v>1655.7533133625254</v>
      </c>
      <c r="T8" s="25">
        <f t="shared" ca="1" si="0"/>
        <v>40</v>
      </c>
      <c r="U8">
        <f t="shared" ca="1" si="1"/>
        <v>613</v>
      </c>
      <c r="V8">
        <f t="shared" ca="1" si="13"/>
        <v>2588.8194987104985</v>
      </c>
      <c r="W8">
        <v>0</v>
      </c>
      <c r="X8">
        <f t="shared" ca="1" si="14"/>
        <v>0</v>
      </c>
      <c r="Y8">
        <f t="shared" ca="1" si="15"/>
        <v>0</v>
      </c>
      <c r="Z8">
        <v>5</v>
      </c>
      <c r="AA8">
        <f t="shared" ca="1" si="16"/>
        <v>268</v>
      </c>
      <c r="AB8" s="24">
        <f t="shared" ca="1" si="17"/>
        <v>1667.8166813285704</v>
      </c>
    </row>
    <row r="9" spans="1:28" x14ac:dyDescent="0.25">
      <c r="A9" s="15">
        <v>45857</v>
      </c>
      <c r="B9" t="s">
        <v>2</v>
      </c>
      <c r="C9" s="24">
        <f t="shared" ca="1" si="2"/>
        <v>24764.406107322196</v>
      </c>
      <c r="D9" s="25">
        <f t="shared" ca="1" si="3"/>
        <v>308</v>
      </c>
      <c r="E9" cm="1">
        <f t="array" aca="1" ref="E9" ca="1">metadata!$E$11+_xlfn.XLOOKUP(sku_b!$A9,_xlfn.ANCHORARRAY(metadata!$K$3),metadata!$Q$3:$Q$106)</f>
        <v>80.40391593286428</v>
      </c>
      <c r="F9">
        <f t="shared" ca="1" si="4"/>
        <v>0</v>
      </c>
      <c r="G9">
        <f t="shared" ca="1" si="5"/>
        <v>0</v>
      </c>
      <c r="H9">
        <v>0</v>
      </c>
      <c r="I9" s="25">
        <f t="shared" ca="1" si="6"/>
        <v>2</v>
      </c>
      <c r="J9" s="24">
        <v>4</v>
      </c>
      <c r="K9" s="24">
        <f t="shared" ca="1" si="7"/>
        <v>1.6</v>
      </c>
      <c r="L9" s="24">
        <f ca="1"/>
        <v>2.2248777065975269</v>
      </c>
      <c r="M9" s="24">
        <f t="shared" ca="1" si="8"/>
        <v>4.4497554131950539</v>
      </c>
      <c r="N9">
        <v>0</v>
      </c>
      <c r="O9">
        <f t="shared" ca="1" si="9"/>
        <v>11</v>
      </c>
      <c r="P9" s="24">
        <f t="shared" ca="1" si="10"/>
        <v>46.473654772572793</v>
      </c>
      <c r="Q9">
        <v>16</v>
      </c>
      <c r="R9">
        <f t="shared" ca="1" si="11"/>
        <v>376</v>
      </c>
      <c r="S9">
        <f t="shared" ca="1" si="12"/>
        <v>1588.5540176806699</v>
      </c>
      <c r="T9" s="25">
        <f t="shared" ca="1" si="0"/>
        <v>40</v>
      </c>
      <c r="U9">
        <f t="shared" ca="1" si="1"/>
        <v>616</v>
      </c>
      <c r="V9">
        <f t="shared" ca="1" si="13"/>
        <v>2602.5246672640765</v>
      </c>
      <c r="W9">
        <v>0</v>
      </c>
      <c r="X9">
        <f t="shared" ca="1" si="14"/>
        <v>0</v>
      </c>
      <c r="Y9">
        <f t="shared" ca="1" si="15"/>
        <v>0</v>
      </c>
      <c r="Z9">
        <v>5</v>
      </c>
      <c r="AA9">
        <f t="shared" ca="1" si="16"/>
        <v>262</v>
      </c>
      <c r="AB9" s="24">
        <f t="shared" ca="1" si="17"/>
        <v>1630.917959128552</v>
      </c>
    </row>
    <row r="10" spans="1:28" x14ac:dyDescent="0.25">
      <c r="A10" s="15">
        <v>45864</v>
      </c>
      <c r="B10" t="s">
        <v>2</v>
      </c>
      <c r="C10" s="24">
        <f t="shared" ca="1" si="2"/>
        <v>32125.369264372799</v>
      </c>
      <c r="D10" s="25">
        <f t="shared" ca="1" si="3"/>
        <v>398</v>
      </c>
      <c r="E10" cm="1">
        <f t="array" aca="1" ref="E10" ca="1">metadata!$E$11+_xlfn.XLOOKUP(sku_b!$A10,_xlfn.ANCHORARRAY(metadata!$K$3),metadata!$Q$3:$Q$106)</f>
        <v>80.717008201941709</v>
      </c>
      <c r="F10">
        <f t="shared" ca="1" si="4"/>
        <v>0</v>
      </c>
      <c r="G10">
        <f t="shared" ca="1" si="5"/>
        <v>0</v>
      </c>
      <c r="H10">
        <v>0</v>
      </c>
      <c r="I10" s="25">
        <f t="shared" ca="1" si="6"/>
        <v>19</v>
      </c>
      <c r="J10" s="24">
        <v>3</v>
      </c>
      <c r="K10" s="24">
        <f t="shared" ca="1" si="7"/>
        <v>1.6</v>
      </c>
      <c r="L10" s="24">
        <f ca="1"/>
        <v>2.2265588410735231</v>
      </c>
      <c r="M10" s="24">
        <f t="shared" ca="1" si="8"/>
        <v>42.304617980396941</v>
      </c>
      <c r="N10">
        <v>10</v>
      </c>
      <c r="O10">
        <f t="shared" ca="1" si="9"/>
        <v>314</v>
      </c>
      <c r="P10" s="24">
        <f t="shared" ca="1" si="10"/>
        <v>1013.1394760970862</v>
      </c>
      <c r="Q10">
        <v>17</v>
      </c>
      <c r="R10">
        <f t="shared" ca="1" si="11"/>
        <v>380</v>
      </c>
      <c r="S10">
        <f t="shared" ca="1" si="12"/>
        <v>1986.0923596079385</v>
      </c>
      <c r="T10" s="25">
        <f t="shared" ca="1" si="0"/>
        <v>40</v>
      </c>
      <c r="U10">
        <f t="shared" ca="1" si="1"/>
        <v>608</v>
      </c>
      <c r="V10">
        <f t="shared" ca="1" si="13"/>
        <v>3177.7477753727017</v>
      </c>
      <c r="W10">
        <v>0</v>
      </c>
      <c r="X10">
        <f t="shared" ca="1" si="14"/>
        <v>0</v>
      </c>
      <c r="Y10">
        <f t="shared" ca="1" si="15"/>
        <v>0</v>
      </c>
      <c r="Z10">
        <v>5</v>
      </c>
      <c r="AA10">
        <f t="shared" ca="1" si="16"/>
        <v>264</v>
      </c>
      <c r="AB10" s="24">
        <f t="shared" ca="1" si="17"/>
        <v>1115.8115340434099</v>
      </c>
    </row>
    <row r="11" spans="1:28" x14ac:dyDescent="0.25">
      <c r="A11" s="15">
        <v>45871</v>
      </c>
      <c r="B11" t="s">
        <v>2</v>
      </c>
      <c r="C11" s="24">
        <f t="shared" ca="1" si="2"/>
        <v>31684.441163640033</v>
      </c>
      <c r="D11" s="25">
        <f t="shared" ca="1" si="3"/>
        <v>396</v>
      </c>
      <c r="E11" cm="1">
        <f t="array" aca="1" ref="E11" ca="1">metadata!$E$11+_xlfn.XLOOKUP(sku_b!$A11,_xlfn.ANCHORARRAY(metadata!$K$3),metadata!$Q$3:$Q$106)</f>
        <v>80.011215059697051</v>
      </c>
      <c r="F11">
        <f t="shared" ca="1" si="4"/>
        <v>0</v>
      </c>
      <c r="G11">
        <f t="shared" ca="1" si="5"/>
        <v>0</v>
      </c>
      <c r="H11">
        <v>0</v>
      </c>
      <c r="I11" s="25">
        <f t="shared" ca="1" si="6"/>
        <v>14</v>
      </c>
      <c r="J11" s="24">
        <v>2</v>
      </c>
      <c r="K11" s="24">
        <f t="shared" ca="1" si="7"/>
        <v>2.1</v>
      </c>
      <c r="L11" s="24">
        <f ca="1"/>
        <v>2.2282399755495188</v>
      </c>
      <c r="M11" s="24">
        <f t="shared" ca="1" si="8"/>
        <v>31.195359657693263</v>
      </c>
      <c r="N11">
        <v>10</v>
      </c>
      <c r="O11">
        <f t="shared" ca="1" si="9"/>
        <v>308</v>
      </c>
      <c r="P11" s="24">
        <f t="shared" ca="1" si="10"/>
        <v>1302.2979124692517</v>
      </c>
      <c r="Q11">
        <v>18</v>
      </c>
      <c r="R11">
        <f t="shared" ca="1" si="11"/>
        <v>392</v>
      </c>
      <c r="S11">
        <f t="shared" ca="1" si="12"/>
        <v>2441.4700704154116</v>
      </c>
      <c r="T11" s="25">
        <f t="shared" ca="1" si="0"/>
        <v>40</v>
      </c>
      <c r="U11">
        <f t="shared" ca="1" si="1"/>
        <v>615</v>
      </c>
      <c r="V11">
        <f t="shared" ca="1" si="13"/>
        <v>3215.367584962954</v>
      </c>
      <c r="W11">
        <v>0</v>
      </c>
      <c r="X11">
        <f t="shared" ca="1" si="14"/>
        <v>0</v>
      </c>
      <c r="Y11">
        <f t="shared" ca="1" si="15"/>
        <v>0</v>
      </c>
      <c r="Z11">
        <v>5</v>
      </c>
      <c r="AA11">
        <f t="shared" ca="1" si="16"/>
        <v>251</v>
      </c>
      <c r="AB11" s="24">
        <f t="shared" ca="1" si="17"/>
        <v>1563.2882338629292</v>
      </c>
    </row>
    <row r="12" spans="1:28" x14ac:dyDescent="0.25">
      <c r="A12" s="15">
        <v>45878</v>
      </c>
      <c r="B12" t="s">
        <v>2</v>
      </c>
      <c r="C12" s="24">
        <f t="shared" ca="1" si="2"/>
        <v>32449.777561950075</v>
      </c>
      <c r="D12" s="25">
        <f t="shared" ca="1" si="3"/>
        <v>401</v>
      </c>
      <c r="E12" cm="1">
        <f t="array" aca="1" ref="E12" ca="1">metadata!$E$11+_xlfn.XLOOKUP(sku_b!$A12,_xlfn.ANCHORARRAY(metadata!$K$3),metadata!$Q$3:$Q$106)</f>
        <v>80.922138558478991</v>
      </c>
      <c r="F12">
        <f t="shared" ca="1" si="4"/>
        <v>0</v>
      </c>
      <c r="G12">
        <f t="shared" ca="1" si="5"/>
        <v>0</v>
      </c>
      <c r="H12">
        <v>0</v>
      </c>
      <c r="I12" s="25">
        <f t="shared" ca="1" si="6"/>
        <v>10</v>
      </c>
      <c r="J12" s="24">
        <v>1</v>
      </c>
      <c r="K12" s="24">
        <f t="shared" ca="1" si="7"/>
        <v>3</v>
      </c>
      <c r="L12" s="24">
        <f ca="1"/>
        <v>2.229921110025515</v>
      </c>
      <c r="M12" s="24">
        <f t="shared" ca="1" si="8"/>
        <v>22.29921110025515</v>
      </c>
      <c r="N12">
        <v>10</v>
      </c>
      <c r="O12">
        <f t="shared" ca="1" si="9"/>
        <v>312</v>
      </c>
      <c r="P12" s="24">
        <f t="shared" ca="1" si="10"/>
        <v>1007.7353863279607</v>
      </c>
      <c r="Q12">
        <v>19</v>
      </c>
      <c r="R12">
        <f t="shared" ca="1" si="11"/>
        <v>397</v>
      </c>
      <c r="S12">
        <f t="shared" ca="1" si="12"/>
        <v>2076.2786806801296</v>
      </c>
      <c r="T12" s="25">
        <f t="shared" ca="1" si="0"/>
        <v>40</v>
      </c>
      <c r="U12">
        <f t="shared" ca="1" si="1"/>
        <v>615</v>
      </c>
      <c r="V12">
        <f t="shared" ca="1" si="13"/>
        <v>3216.4014826656917</v>
      </c>
      <c r="W12">
        <v>0</v>
      </c>
      <c r="X12">
        <f t="shared" ca="1" si="14"/>
        <v>0</v>
      </c>
      <c r="Y12">
        <f t="shared" ca="1" si="15"/>
        <v>0</v>
      </c>
      <c r="Z12">
        <v>5</v>
      </c>
      <c r="AA12">
        <f t="shared" ca="1" si="16"/>
        <v>263</v>
      </c>
      <c r="AB12" s="24">
        <f t="shared" ca="1" si="17"/>
        <v>1375.4692519367104</v>
      </c>
    </row>
    <row r="13" spans="1:28" x14ac:dyDescent="0.25">
      <c r="A13" s="15">
        <v>45885</v>
      </c>
      <c r="B13" t="s">
        <v>2</v>
      </c>
      <c r="C13" s="24">
        <f t="shared" ca="1" si="2"/>
        <v>32051.526272489438</v>
      </c>
      <c r="D13" s="25">
        <f t="shared" ca="1" si="3"/>
        <v>396</v>
      </c>
      <c r="E13" cm="1">
        <f t="array" aca="1" ref="E13" ca="1">metadata!$E$11+_xlfn.XLOOKUP(sku_b!$A13,_xlfn.ANCHORARRAY(metadata!$K$3),metadata!$Q$3:$Q$106)</f>
        <v>80.938197657801609</v>
      </c>
      <c r="F13">
        <f t="shared" ca="1" si="4"/>
        <v>0</v>
      </c>
      <c r="G13">
        <f t="shared" ca="1" si="5"/>
        <v>0</v>
      </c>
      <c r="H13">
        <v>0</v>
      </c>
      <c r="I13" s="25">
        <f t="shared" ca="1" si="6"/>
        <v>10</v>
      </c>
      <c r="J13" s="24">
        <v>0</v>
      </c>
      <c r="K13" s="24">
        <f t="shared" ca="1" si="7"/>
        <v>1.7</v>
      </c>
      <c r="L13" s="24">
        <f ca="1"/>
        <v>2.2316022445015107</v>
      </c>
      <c r="M13" s="24">
        <f t="shared" ca="1" si="8"/>
        <v>22.316022445015108</v>
      </c>
      <c r="N13">
        <v>10</v>
      </c>
      <c r="O13">
        <f t="shared" ca="1" si="9"/>
        <v>308</v>
      </c>
      <c r="P13" s="24">
        <f t="shared" ca="1" si="10"/>
        <v>1303.3334913064655</v>
      </c>
      <c r="Q13">
        <v>20</v>
      </c>
      <c r="R13">
        <f t="shared" ca="1" si="11"/>
        <v>402</v>
      </c>
      <c r="S13">
        <f t="shared" ca="1" si="12"/>
        <v>2103.1041022896075</v>
      </c>
      <c r="T13" s="25">
        <f t="shared" ca="1" si="0"/>
        <v>40</v>
      </c>
      <c r="U13">
        <f t="shared" ca="1" si="1"/>
        <v>602</v>
      </c>
      <c r="V13">
        <f t="shared" ca="1" si="13"/>
        <v>2547.4245511899098</v>
      </c>
      <c r="W13">
        <v>0</v>
      </c>
      <c r="X13">
        <f t="shared" ca="1" si="14"/>
        <v>0</v>
      </c>
      <c r="Y13">
        <f t="shared" ca="1" si="15"/>
        <v>0</v>
      </c>
      <c r="Z13">
        <v>5</v>
      </c>
      <c r="AA13">
        <f t="shared" ca="1" si="16"/>
        <v>264</v>
      </c>
      <c r="AB13" s="24">
        <f t="shared" ca="1" si="17"/>
        <v>1117.142992548399</v>
      </c>
    </row>
    <row r="14" spans="1:28" x14ac:dyDescent="0.25">
      <c r="A14" s="15">
        <v>45892</v>
      </c>
      <c r="B14" t="s">
        <v>2</v>
      </c>
      <c r="C14" s="24">
        <f t="shared" ca="1" si="2"/>
        <v>29676.102488010292</v>
      </c>
      <c r="D14" s="25">
        <f t="shared" ca="1" si="3"/>
        <v>367</v>
      </c>
      <c r="E14" cm="1">
        <f t="array" aca="1" ref="E14" ca="1">metadata!$E$11+_xlfn.XLOOKUP(sku_b!$A14,_xlfn.ANCHORARRAY(metadata!$K$3),metadata!$Q$3:$Q$106)</f>
        <v>80.861314681226958</v>
      </c>
      <c r="F14">
        <f t="shared" ca="1" si="4"/>
        <v>3</v>
      </c>
      <c r="G14">
        <f t="shared" ca="1" si="5"/>
        <v>0</v>
      </c>
      <c r="H14">
        <v>0</v>
      </c>
      <c r="I14" s="25">
        <f t="shared" ca="1" si="6"/>
        <v>12</v>
      </c>
      <c r="J14" s="24">
        <v>0</v>
      </c>
      <c r="K14" s="24">
        <f t="shared" ca="1" si="7"/>
        <v>2.5</v>
      </c>
      <c r="L14" s="24">
        <f ca="1"/>
        <v>2.2316022445015107</v>
      </c>
      <c r="M14" s="24">
        <f t="shared" ca="1" si="8"/>
        <v>26.779226934018126</v>
      </c>
      <c r="N14">
        <v>10</v>
      </c>
      <c r="O14">
        <f t="shared" ca="1" si="9"/>
        <v>305</v>
      </c>
      <c r="P14" s="24">
        <f t="shared" ca="1" si="10"/>
        <v>985.63868457296076</v>
      </c>
      <c r="Q14">
        <v>21</v>
      </c>
      <c r="R14">
        <f t="shared" ca="1" si="11"/>
        <v>423</v>
      </c>
      <c r="S14">
        <f t="shared" ca="1" si="12"/>
        <v>2635.9677494241391</v>
      </c>
      <c r="T14" s="25">
        <f t="shared" ca="1" si="0"/>
        <v>40</v>
      </c>
      <c r="U14">
        <f t="shared" ca="1" si="1"/>
        <v>604</v>
      </c>
      <c r="V14">
        <f t="shared" ca="1" si="13"/>
        <v>3159.8877556789125</v>
      </c>
      <c r="W14">
        <v>0</v>
      </c>
      <c r="X14">
        <f t="shared" ca="1" si="14"/>
        <v>0</v>
      </c>
      <c r="Y14">
        <f t="shared" ca="1" si="15"/>
        <v>0</v>
      </c>
      <c r="Z14">
        <v>0</v>
      </c>
      <c r="AA14">
        <f t="shared" ca="1" si="16"/>
        <v>0</v>
      </c>
      <c r="AB14" s="24">
        <f t="shared" ca="1" si="17"/>
        <v>0</v>
      </c>
    </row>
    <row r="15" spans="1:28" x14ac:dyDescent="0.25">
      <c r="A15" s="15">
        <v>45899</v>
      </c>
      <c r="B15" t="s">
        <v>2</v>
      </c>
      <c r="C15" s="24">
        <f t="shared" ca="1" si="2"/>
        <v>30371.633155074411</v>
      </c>
      <c r="D15" s="25">
        <f t="shared" ca="1" si="3"/>
        <v>376</v>
      </c>
      <c r="E15" cm="1">
        <f t="array" aca="1" ref="E15" ca="1">metadata!$E$11+_xlfn.XLOOKUP(sku_b!$A15,_xlfn.ANCHORARRAY(metadata!$K$3),metadata!$Q$3:$Q$106)</f>
        <v>80.77562009328301</v>
      </c>
      <c r="F15">
        <f t="shared" ca="1" si="4"/>
        <v>0</v>
      </c>
      <c r="G15">
        <f t="shared" ca="1" si="5"/>
        <v>0</v>
      </c>
      <c r="H15">
        <v>0</v>
      </c>
      <c r="I15" s="25">
        <f t="shared" ca="1" si="6"/>
        <v>6</v>
      </c>
      <c r="J15" s="24">
        <v>0</v>
      </c>
      <c r="K15" s="24">
        <f t="shared" ca="1" si="7"/>
        <v>1.7</v>
      </c>
      <c r="L15" s="24">
        <f ca="1"/>
        <v>2.2316022445015107</v>
      </c>
      <c r="M15" s="24">
        <f t="shared" ca="1" si="8"/>
        <v>13.389613467009063</v>
      </c>
      <c r="N15">
        <v>10</v>
      </c>
      <c r="O15">
        <f t="shared" ca="1" si="9"/>
        <v>307</v>
      </c>
      <c r="P15" s="24">
        <f t="shared" ca="1" si="10"/>
        <v>992.10188906196379</v>
      </c>
      <c r="Q15">
        <v>22</v>
      </c>
      <c r="R15">
        <f t="shared" ca="1" si="11"/>
        <v>433</v>
      </c>
      <c r="S15">
        <f t="shared" ca="1" si="12"/>
        <v>2265.2837718691544</v>
      </c>
      <c r="T15" s="25">
        <f t="shared" ca="1" si="0"/>
        <v>40</v>
      </c>
      <c r="U15">
        <f t="shared" ca="1" si="1"/>
        <v>603</v>
      </c>
      <c r="V15">
        <f t="shared" ca="1" si="13"/>
        <v>3154.6561534344114</v>
      </c>
      <c r="W15">
        <v>0</v>
      </c>
      <c r="X15">
        <f t="shared" ca="1" si="14"/>
        <v>0</v>
      </c>
      <c r="Y15">
        <f t="shared" ca="1" si="15"/>
        <v>0</v>
      </c>
      <c r="Z15">
        <v>0</v>
      </c>
      <c r="AA15">
        <f t="shared" ca="1" si="16"/>
        <v>0</v>
      </c>
      <c r="AB15" s="24">
        <f t="shared" ca="1" si="17"/>
        <v>0</v>
      </c>
    </row>
    <row r="16" spans="1:28" x14ac:dyDescent="0.25">
      <c r="A16" s="15">
        <v>45906</v>
      </c>
      <c r="B16" t="s">
        <v>2</v>
      </c>
      <c r="C16" s="24">
        <f t="shared" ca="1" si="2"/>
        <v>30104.051219930883</v>
      </c>
      <c r="D16" s="25">
        <f t="shared" ca="1" si="3"/>
        <v>376</v>
      </c>
      <c r="E16" cm="1">
        <f t="array" aca="1" ref="E16" ca="1">metadata!$E$11+_xlfn.XLOOKUP(sku_b!$A16,_xlfn.ANCHORARRAY(metadata!$K$3),metadata!$Q$3:$Q$106)</f>
        <v>80.063966010454479</v>
      </c>
      <c r="F16">
        <f t="shared" ca="1" si="4"/>
        <v>0</v>
      </c>
      <c r="G16">
        <f t="shared" ca="1" si="5"/>
        <v>0</v>
      </c>
      <c r="H16">
        <v>0</v>
      </c>
      <c r="I16" s="25">
        <f t="shared" ca="1" si="6"/>
        <v>5</v>
      </c>
      <c r="J16" s="24">
        <v>0</v>
      </c>
      <c r="K16" s="24">
        <f t="shared" ca="1" si="7"/>
        <v>2.9</v>
      </c>
      <c r="L16" s="24">
        <f ca="1"/>
        <v>2.2316022445015107</v>
      </c>
      <c r="M16" s="24">
        <f t="shared" ca="1" si="8"/>
        <v>11.158011222507554</v>
      </c>
      <c r="N16">
        <v>10</v>
      </c>
      <c r="O16">
        <f t="shared" ca="1" si="9"/>
        <v>307</v>
      </c>
      <c r="P16" s="24">
        <f t="shared" ca="1" si="10"/>
        <v>992.10188906196379</v>
      </c>
      <c r="Q16">
        <v>23</v>
      </c>
      <c r="R16">
        <f t="shared" ca="1" si="11"/>
        <v>433</v>
      </c>
      <c r="S16">
        <f t="shared" ca="1" si="12"/>
        <v>2265.2837718691544</v>
      </c>
      <c r="T16" s="25">
        <f t="shared" ca="1" si="0"/>
        <v>40</v>
      </c>
      <c r="U16">
        <f t="shared" ca="1" si="1"/>
        <v>608</v>
      </c>
      <c r="V16">
        <f t="shared" ca="1" si="13"/>
        <v>3788.8141646569188</v>
      </c>
      <c r="W16">
        <v>0</v>
      </c>
      <c r="X16">
        <f t="shared" ca="1" si="14"/>
        <v>0</v>
      </c>
      <c r="Y16">
        <f t="shared" ca="1" si="15"/>
        <v>0</v>
      </c>
      <c r="Z16">
        <v>0</v>
      </c>
      <c r="AA16">
        <f t="shared" ca="1" si="16"/>
        <v>0</v>
      </c>
      <c r="AB16" s="24">
        <f t="shared" ca="1" si="17"/>
        <v>0</v>
      </c>
    </row>
    <row r="17" spans="1:28" x14ac:dyDescent="0.25">
      <c r="A17" s="15">
        <v>45913</v>
      </c>
      <c r="B17" t="s">
        <v>2</v>
      </c>
      <c r="C17" s="24">
        <f t="shared" ca="1" si="2"/>
        <v>46849.295437363413</v>
      </c>
      <c r="D17" s="25">
        <f t="shared" ca="1" si="3"/>
        <v>581</v>
      </c>
      <c r="E17" cm="1">
        <f t="array" aca="1" ref="E17" ca="1">metadata!$E$11+_xlfn.XLOOKUP(sku_b!$A17,_xlfn.ANCHORARRAY(metadata!$K$3),metadata!$Q$3:$Q$106)</f>
        <v>80.635620374119469</v>
      </c>
      <c r="F17">
        <f t="shared" ca="1" si="4"/>
        <v>3</v>
      </c>
      <c r="G17">
        <f t="shared" ca="1" si="5"/>
        <v>1</v>
      </c>
      <c r="H17">
        <v>8</v>
      </c>
      <c r="I17" s="25">
        <f t="shared" ca="1" si="6"/>
        <v>698</v>
      </c>
      <c r="J17" s="24">
        <v>0</v>
      </c>
      <c r="K17" s="24">
        <f t="shared" ca="1" si="7"/>
        <v>1.5</v>
      </c>
      <c r="L17" s="24">
        <f ca="1"/>
        <v>2.2316022445015107</v>
      </c>
      <c r="M17" s="24">
        <f t="shared" ca="1" si="8"/>
        <v>1557.6583666620545</v>
      </c>
      <c r="N17">
        <v>10</v>
      </c>
      <c r="O17">
        <f t="shared" ca="1" si="9"/>
        <v>312</v>
      </c>
      <c r="P17" s="24">
        <f t="shared" ca="1" si="10"/>
        <v>1008.2599002844713</v>
      </c>
      <c r="Q17">
        <v>24</v>
      </c>
      <c r="R17">
        <f t="shared" ca="1" si="11"/>
        <v>448</v>
      </c>
      <c r="S17">
        <f t="shared" ca="1" si="12"/>
        <v>1895.7578055366771</v>
      </c>
      <c r="T17" s="25">
        <f t="shared" ca="1" si="0"/>
        <v>40</v>
      </c>
      <c r="U17">
        <f t="shared" ca="1" si="1"/>
        <v>604</v>
      </c>
      <c r="V17">
        <f t="shared" ca="1" si="13"/>
        <v>3159.8877556789125</v>
      </c>
      <c r="W17">
        <v>0</v>
      </c>
      <c r="X17">
        <f t="shared" ca="1" si="14"/>
        <v>0</v>
      </c>
      <c r="Y17">
        <f t="shared" ca="1" si="15"/>
        <v>0</v>
      </c>
      <c r="Z17">
        <v>0</v>
      </c>
      <c r="AA17">
        <f t="shared" ca="1" si="16"/>
        <v>0</v>
      </c>
      <c r="AB17" s="24">
        <f t="shared" ca="1" si="17"/>
        <v>0</v>
      </c>
    </row>
    <row r="18" spans="1:28" x14ac:dyDescent="0.25">
      <c r="A18" s="15">
        <v>45920</v>
      </c>
      <c r="B18" t="s">
        <v>2</v>
      </c>
      <c r="C18" s="24">
        <f t="shared" ca="1" si="2"/>
        <v>47384.70410280575</v>
      </c>
      <c r="D18" s="25">
        <f t="shared" ca="1" si="3"/>
        <v>589</v>
      </c>
      <c r="E18" cm="1">
        <f t="array" aca="1" ref="E18" ca="1">metadata!$E$11+_xlfn.XLOOKUP(sku_b!$A18,_xlfn.ANCHORARRAY(metadata!$K$3),metadata!$Q$3:$Q$106)</f>
        <v>80.4494127382101</v>
      </c>
      <c r="F18">
        <f t="shared" ca="1" si="4"/>
        <v>0</v>
      </c>
      <c r="G18">
        <f t="shared" ca="1" si="5"/>
        <v>0</v>
      </c>
      <c r="H18">
        <v>8</v>
      </c>
      <c r="I18" s="25">
        <f t="shared" ca="1" si="6"/>
        <v>690</v>
      </c>
      <c r="J18" s="24">
        <v>0</v>
      </c>
      <c r="K18" s="24">
        <f t="shared" ca="1" si="7"/>
        <v>2.7</v>
      </c>
      <c r="L18" s="24">
        <f ca="1"/>
        <v>2.2316022445015107</v>
      </c>
      <c r="M18" s="24">
        <f t="shared" ca="1" si="8"/>
        <v>1539.8055487060424</v>
      </c>
      <c r="N18">
        <v>10</v>
      </c>
      <c r="O18">
        <f t="shared" ca="1" si="9"/>
        <v>314</v>
      </c>
      <c r="P18" s="24">
        <f t="shared" ca="1" si="10"/>
        <v>1014.7231047734743</v>
      </c>
      <c r="Q18">
        <v>25</v>
      </c>
      <c r="R18">
        <f t="shared" ca="1" si="11"/>
        <v>453</v>
      </c>
      <c r="S18">
        <f t="shared" ca="1" si="12"/>
        <v>1916.9158167591845</v>
      </c>
      <c r="T18" s="25">
        <f t="shared" ca="1" si="0"/>
        <v>40</v>
      </c>
      <c r="U18">
        <f t="shared" ca="1" si="1"/>
        <v>612</v>
      </c>
      <c r="V18">
        <f t="shared" ca="1" si="13"/>
        <v>3201.7405736349247</v>
      </c>
      <c r="W18">
        <v>0</v>
      </c>
      <c r="X18">
        <f t="shared" ca="1" si="14"/>
        <v>0</v>
      </c>
      <c r="Y18">
        <f t="shared" ca="1" si="15"/>
        <v>0</v>
      </c>
      <c r="Z18">
        <v>0</v>
      </c>
      <c r="AA18">
        <f t="shared" ca="1" si="16"/>
        <v>0</v>
      </c>
      <c r="AB18" s="24">
        <f t="shared" ca="1" si="17"/>
        <v>0</v>
      </c>
    </row>
    <row r="19" spans="1:28" x14ac:dyDescent="0.25">
      <c r="A19" s="15">
        <v>45927</v>
      </c>
      <c r="B19" t="s">
        <v>2</v>
      </c>
      <c r="C19" s="24">
        <f t="shared" ca="1" si="2"/>
        <v>48137.931507535555</v>
      </c>
      <c r="D19" s="25">
        <f t="shared" ca="1" si="3"/>
        <v>601</v>
      </c>
      <c r="E19" cm="1">
        <f t="array" aca="1" ref="E19" ca="1">metadata!$E$11+_xlfn.XLOOKUP(sku_b!$A19,_xlfn.ANCHORARRAY(metadata!$K$3),metadata!$Q$3:$Q$106)</f>
        <v>80.096391859460155</v>
      </c>
      <c r="F19">
        <f t="shared" ca="1" si="4"/>
        <v>0</v>
      </c>
      <c r="G19">
        <f t="shared" ca="1" si="5"/>
        <v>0</v>
      </c>
      <c r="H19">
        <v>10</v>
      </c>
      <c r="I19" s="25">
        <f t="shared" ca="1" si="6"/>
        <v>714</v>
      </c>
      <c r="J19" s="24">
        <v>0</v>
      </c>
      <c r="K19" s="24">
        <f t="shared" ca="1" si="7"/>
        <v>2.2000000000000002</v>
      </c>
      <c r="L19" s="24">
        <f ca="1"/>
        <v>2.2316022445015107</v>
      </c>
      <c r="M19" s="24">
        <f t="shared" ca="1" si="8"/>
        <v>1593.3640025740785</v>
      </c>
      <c r="N19">
        <v>10</v>
      </c>
      <c r="O19">
        <f t="shared" ca="1" si="9"/>
        <v>305</v>
      </c>
      <c r="P19" s="24">
        <f t="shared" ca="1" si="10"/>
        <v>985.63868457296076</v>
      </c>
      <c r="Q19">
        <v>26</v>
      </c>
      <c r="R19">
        <f t="shared" ca="1" si="11"/>
        <v>471</v>
      </c>
      <c r="S19">
        <f t="shared" ca="1" si="12"/>
        <v>2464.0846571602119</v>
      </c>
      <c r="T19" s="25">
        <f t="shared" ca="1" si="0"/>
        <v>40</v>
      </c>
      <c r="U19">
        <f t="shared" ca="1" si="1"/>
        <v>615</v>
      </c>
      <c r="V19">
        <f t="shared" ca="1" si="13"/>
        <v>3217.4353803684294</v>
      </c>
      <c r="W19">
        <v>0</v>
      </c>
      <c r="X19">
        <f t="shared" ca="1" si="14"/>
        <v>0</v>
      </c>
      <c r="Y19">
        <f t="shared" ca="1" si="15"/>
        <v>0</v>
      </c>
      <c r="Z19">
        <v>0</v>
      </c>
      <c r="AA19">
        <f t="shared" ca="1" si="16"/>
        <v>0</v>
      </c>
      <c r="AB19" s="24">
        <f t="shared" ca="1" si="17"/>
        <v>0</v>
      </c>
    </row>
    <row r="20" spans="1:28" x14ac:dyDescent="0.25">
      <c r="A20" s="15">
        <v>45934</v>
      </c>
      <c r="B20" t="s">
        <v>2</v>
      </c>
      <c r="C20" s="24">
        <f t="shared" ca="1" si="2"/>
        <v>50902.764649745317</v>
      </c>
      <c r="D20" s="25">
        <f t="shared" ca="1" si="3"/>
        <v>634</v>
      </c>
      <c r="E20" cm="1">
        <f t="array" aca="1" ref="E20" ca="1">metadata!$E$11+_xlfn.XLOOKUP(sku_b!$A20,_xlfn.ANCHORARRAY(metadata!$K$3),metadata!$Q$3:$Q$106)</f>
        <v>80.288272318210275</v>
      </c>
      <c r="F20">
        <f t="shared" ca="1" si="4"/>
        <v>0</v>
      </c>
      <c r="G20">
        <f t="shared" ca="1" si="5"/>
        <v>0</v>
      </c>
      <c r="H20">
        <v>10</v>
      </c>
      <c r="I20" s="25">
        <f t="shared" ca="1" si="6"/>
        <v>718</v>
      </c>
      <c r="J20" s="24">
        <v>0</v>
      </c>
      <c r="K20" s="24">
        <f t="shared" ca="1" si="7"/>
        <v>1.7</v>
      </c>
      <c r="L20" s="24">
        <f ca="1"/>
        <v>2.2316022445015107</v>
      </c>
      <c r="M20" s="24">
        <f t="shared" ca="1" si="8"/>
        <v>1602.2904115520846</v>
      </c>
      <c r="N20">
        <v>12</v>
      </c>
      <c r="O20">
        <f t="shared" ca="1" si="9"/>
        <v>325</v>
      </c>
      <c r="P20" s="24">
        <f t="shared" ca="1" si="10"/>
        <v>1050.2707294629909</v>
      </c>
      <c r="Q20">
        <v>27</v>
      </c>
      <c r="R20">
        <f t="shared" ca="1" si="11"/>
        <v>483</v>
      </c>
      <c r="S20">
        <f t="shared" ca="1" si="12"/>
        <v>2043.8638840942299</v>
      </c>
      <c r="T20" s="25">
        <f t="shared" ca="1" si="0"/>
        <v>40</v>
      </c>
      <c r="U20">
        <f t="shared" ca="1" si="1"/>
        <v>606</v>
      </c>
      <c r="V20">
        <f t="shared" ca="1" si="13"/>
        <v>2564.3509601679157</v>
      </c>
      <c r="W20">
        <v>0</v>
      </c>
      <c r="X20">
        <f t="shared" ca="1" si="14"/>
        <v>0</v>
      </c>
      <c r="Y20">
        <f t="shared" ca="1" si="15"/>
        <v>0</v>
      </c>
      <c r="Z20">
        <v>3</v>
      </c>
      <c r="AA20">
        <f t="shared" ca="1" si="16"/>
        <v>234</v>
      </c>
      <c r="AB20" s="24">
        <f t="shared" ca="1" si="17"/>
        <v>1458.1949252133536</v>
      </c>
    </row>
    <row r="21" spans="1:28" x14ac:dyDescent="0.25">
      <c r="A21" s="15">
        <v>45941</v>
      </c>
      <c r="B21" t="s">
        <v>2</v>
      </c>
      <c r="C21" s="24">
        <f t="shared" ca="1" si="2"/>
        <v>51449.495763186656</v>
      </c>
      <c r="D21" s="25">
        <f t="shared" ca="1" si="3"/>
        <v>640</v>
      </c>
      <c r="E21" cm="1">
        <f t="array" aca="1" ref="E21" ca="1">metadata!$E$11+_xlfn.XLOOKUP(sku_b!$A21,_xlfn.ANCHORARRAY(metadata!$K$3),metadata!$Q$3:$Q$106)</f>
        <v>80.389837129979156</v>
      </c>
      <c r="F21">
        <f t="shared" ca="1" si="4"/>
        <v>0</v>
      </c>
      <c r="G21">
        <f t="shared" ca="1" si="5"/>
        <v>0</v>
      </c>
      <c r="H21">
        <v>10</v>
      </c>
      <c r="I21" s="25">
        <f t="shared" ca="1" si="6"/>
        <v>717</v>
      </c>
      <c r="J21" s="24">
        <v>0</v>
      </c>
      <c r="K21" s="24">
        <f t="shared" ca="1" si="7"/>
        <v>2.2999999999999998</v>
      </c>
      <c r="L21" s="24">
        <f ca="1"/>
        <v>2.2316022445015107</v>
      </c>
      <c r="M21" s="24">
        <f t="shared" ca="1" si="8"/>
        <v>1600.0588093075833</v>
      </c>
      <c r="N21">
        <v>12</v>
      </c>
      <c r="O21">
        <f t="shared" ca="1" si="9"/>
        <v>339</v>
      </c>
      <c r="P21" s="24">
        <f t="shared" ca="1" si="10"/>
        <v>1095.5131608860122</v>
      </c>
      <c r="Q21">
        <v>28</v>
      </c>
      <c r="R21">
        <f t="shared" ca="1" si="11"/>
        <v>484</v>
      </c>
      <c r="S21">
        <f t="shared" ca="1" si="12"/>
        <v>2532.0954863387315</v>
      </c>
      <c r="T21" s="25">
        <f t="shared" ca="1" si="0"/>
        <v>40</v>
      </c>
      <c r="U21">
        <f t="shared" ca="1" si="1"/>
        <v>614</v>
      </c>
      <c r="V21">
        <f t="shared" ca="1" si="13"/>
        <v>3212.2037781239278</v>
      </c>
      <c r="W21">
        <v>0</v>
      </c>
      <c r="X21">
        <f t="shared" ca="1" si="14"/>
        <v>0</v>
      </c>
      <c r="Y21">
        <f t="shared" ca="1" si="15"/>
        <v>0</v>
      </c>
      <c r="Z21">
        <v>3</v>
      </c>
      <c r="AA21">
        <f t="shared" ca="1" si="16"/>
        <v>237</v>
      </c>
      <c r="AB21" s="24">
        <f t="shared" ca="1" si="17"/>
        <v>1713.8897319468581</v>
      </c>
    </row>
    <row r="22" spans="1:28" x14ac:dyDescent="0.25">
      <c r="A22" s="15">
        <v>45948</v>
      </c>
      <c r="B22" t="s">
        <v>2</v>
      </c>
      <c r="C22" s="24">
        <f t="shared" ca="1" si="2"/>
        <v>51216.811467066036</v>
      </c>
      <c r="D22" s="25">
        <f t="shared" ca="1" si="3"/>
        <v>633</v>
      </c>
      <c r="E22" cm="1">
        <f t="array" aca="1" ref="E22" ca="1">metadata!$E$11+_xlfn.XLOOKUP(sku_b!$A22,_xlfn.ANCHORARRAY(metadata!$K$3),metadata!$Q$3:$Q$106)</f>
        <v>80.911234545128025</v>
      </c>
      <c r="F22">
        <f t="shared" ca="1" si="4"/>
        <v>0</v>
      </c>
      <c r="G22">
        <f t="shared" ca="1" si="5"/>
        <v>0</v>
      </c>
      <c r="H22">
        <v>10</v>
      </c>
      <c r="I22" s="25">
        <f t="shared" ca="1" si="6"/>
        <v>704</v>
      </c>
      <c r="J22" s="24">
        <v>0</v>
      </c>
      <c r="K22" s="24">
        <f t="shared" ca="1" si="7"/>
        <v>2.6</v>
      </c>
      <c r="L22" s="24">
        <f ca="1"/>
        <v>2.2316022445015107</v>
      </c>
      <c r="M22" s="24">
        <f t="shared" ca="1" si="8"/>
        <v>1571.0479801290635</v>
      </c>
      <c r="N22">
        <v>12</v>
      </c>
      <c r="O22">
        <f t="shared" ca="1" si="9"/>
        <v>330</v>
      </c>
      <c r="P22" s="24">
        <f t="shared" ca="1" si="10"/>
        <v>1396.4287406854987</v>
      </c>
      <c r="Q22">
        <v>29</v>
      </c>
      <c r="R22">
        <f t="shared" ca="1" si="11"/>
        <v>495</v>
      </c>
      <c r="S22">
        <f t="shared" ca="1" si="12"/>
        <v>2094.6431110282479</v>
      </c>
      <c r="T22" s="25">
        <f t="shared" ca="1" si="0"/>
        <v>40</v>
      </c>
      <c r="U22">
        <f t="shared" ca="1" si="1"/>
        <v>610</v>
      </c>
      <c r="V22">
        <f t="shared" ca="1" si="13"/>
        <v>3191.277369145922</v>
      </c>
      <c r="W22">
        <v>0</v>
      </c>
      <c r="X22">
        <f t="shared" ca="1" si="14"/>
        <v>0</v>
      </c>
      <c r="Y22">
        <f t="shared" ca="1" si="15"/>
        <v>0</v>
      </c>
      <c r="Z22">
        <v>3</v>
      </c>
      <c r="AA22">
        <f t="shared" ca="1" si="16"/>
        <v>231</v>
      </c>
      <c r="AB22" s="24">
        <f t="shared" ca="1" si="17"/>
        <v>1439.5001184798491</v>
      </c>
    </row>
    <row r="23" spans="1:28" x14ac:dyDescent="0.25">
      <c r="A23" s="15">
        <v>45955</v>
      </c>
      <c r="B23" t="s">
        <v>2</v>
      </c>
      <c r="C23" s="24">
        <f t="shared" ca="1" si="2"/>
        <v>48084.912585243605</v>
      </c>
      <c r="D23" s="25">
        <f t="shared" ca="1" si="3"/>
        <v>599</v>
      </c>
      <c r="E23" cm="1">
        <f t="array" aca="1" ref="E23" ca="1">metadata!$E$11+_xlfn.XLOOKUP(sku_b!$A23,_xlfn.ANCHORARRAY(metadata!$K$3),metadata!$Q$3:$Q$106)</f>
        <v>80.275313164012701</v>
      </c>
      <c r="F23">
        <f t="shared" ca="1" si="4"/>
        <v>0</v>
      </c>
      <c r="G23">
        <f t="shared" ca="1" si="5"/>
        <v>0</v>
      </c>
      <c r="H23">
        <v>10</v>
      </c>
      <c r="I23" s="25">
        <f t="shared" ca="1" si="6"/>
        <v>702</v>
      </c>
      <c r="J23" s="24">
        <v>0</v>
      </c>
      <c r="K23" s="24">
        <f t="shared" ca="1" si="7"/>
        <v>1.9</v>
      </c>
      <c r="L23" s="24">
        <f ca="1"/>
        <v>2.2316022445015107</v>
      </c>
      <c r="M23" s="24">
        <f t="shared" ca="1" si="8"/>
        <v>1566.5847756400606</v>
      </c>
      <c r="N23">
        <v>12</v>
      </c>
      <c r="O23">
        <f t="shared" ca="1" si="9"/>
        <v>330</v>
      </c>
      <c r="P23" s="24">
        <f t="shared" ca="1" si="10"/>
        <v>1066.4287406854985</v>
      </c>
      <c r="Q23">
        <v>14</v>
      </c>
      <c r="R23">
        <f t="shared" ca="1" si="11"/>
        <v>341</v>
      </c>
      <c r="S23">
        <f t="shared" ca="1" si="12"/>
        <v>1783.9763653750153</v>
      </c>
      <c r="T23" s="25">
        <f t="shared" ca="1" si="0"/>
        <v>40</v>
      </c>
      <c r="U23">
        <f t="shared" ca="1" si="1"/>
        <v>617</v>
      </c>
      <c r="V23">
        <f t="shared" ca="1" si="13"/>
        <v>3844.8985848574325</v>
      </c>
      <c r="W23">
        <v>0</v>
      </c>
      <c r="X23">
        <f t="shared" ca="1" si="14"/>
        <v>0</v>
      </c>
      <c r="Y23">
        <f t="shared" ca="1" si="15"/>
        <v>0</v>
      </c>
      <c r="Z23">
        <v>3</v>
      </c>
      <c r="AA23">
        <f t="shared" ca="1" si="16"/>
        <v>247</v>
      </c>
      <c r="AB23" s="24">
        <f t="shared" ca="1" si="17"/>
        <v>1045.2057543918731</v>
      </c>
    </row>
    <row r="24" spans="1:28" x14ac:dyDescent="0.25">
      <c r="A24" s="15">
        <v>45962</v>
      </c>
      <c r="B24" t="s">
        <v>2</v>
      </c>
      <c r="C24" s="24">
        <f t="shared" ca="1" si="2"/>
        <v>48936.447012605335</v>
      </c>
      <c r="D24" s="25">
        <f t="shared" ca="1" si="3"/>
        <v>606</v>
      </c>
      <c r="E24" cm="1">
        <f t="array" aca="1" ref="E24" ca="1">metadata!$E$11+_xlfn.XLOOKUP(sku_b!$A24,_xlfn.ANCHORARRAY(metadata!$K$3),metadata!$Q$3:$Q$106)</f>
        <v>80.753212892088015</v>
      </c>
      <c r="F24">
        <f t="shared" ca="1" si="4"/>
        <v>0</v>
      </c>
      <c r="G24">
        <f t="shared" ca="1" si="5"/>
        <v>0</v>
      </c>
      <c r="H24">
        <v>10</v>
      </c>
      <c r="I24" s="25">
        <f ca="1">IF(H24=0,0,H24+60)*10 +RANDBETWEEN(1,19)</f>
        <v>718</v>
      </c>
      <c r="J24" s="24">
        <v>0</v>
      </c>
      <c r="K24" s="24">
        <f t="shared" ca="1" si="7"/>
        <v>2.8</v>
      </c>
      <c r="L24" s="24">
        <f ca="1"/>
        <v>2.2316022445015107</v>
      </c>
      <c r="M24" s="24">
        <f t="shared" ca="1" si="8"/>
        <v>1602.2904115520846</v>
      </c>
      <c r="N24">
        <v>12</v>
      </c>
      <c r="O24">
        <f t="shared" ca="1" si="9"/>
        <v>324</v>
      </c>
      <c r="P24" s="24">
        <f t="shared" ca="1" si="10"/>
        <v>1371.0391272184895</v>
      </c>
      <c r="Q24">
        <v>15</v>
      </c>
      <c r="R24">
        <f t="shared" ca="1" si="11"/>
        <v>367</v>
      </c>
      <c r="S24">
        <f t="shared" ca="1" si="12"/>
        <v>2286.9980237320547</v>
      </c>
      <c r="T24" s="25">
        <f t="shared" ca="1" si="0"/>
        <v>40</v>
      </c>
      <c r="U24">
        <f t="shared" ca="1" si="1"/>
        <v>617</v>
      </c>
      <c r="V24">
        <f t="shared" ca="1" si="13"/>
        <v>3844.8985848574325</v>
      </c>
      <c r="W24">
        <v>0</v>
      </c>
      <c r="X24">
        <f t="shared" ca="1" si="14"/>
        <v>0</v>
      </c>
      <c r="Y24">
        <f t="shared" ca="1" si="15"/>
        <v>0</v>
      </c>
      <c r="Z24">
        <v>3</v>
      </c>
      <c r="AA24">
        <f t="shared" ca="1" si="16"/>
        <v>239</v>
      </c>
      <c r="AB24" s="24">
        <f t="shared" ca="1" si="17"/>
        <v>1489.3529364358612</v>
      </c>
    </row>
    <row r="25" spans="1:28" x14ac:dyDescent="0.25">
      <c r="A25" s="15">
        <v>45969</v>
      </c>
      <c r="B25" t="s">
        <v>2</v>
      </c>
      <c r="C25" s="24">
        <f t="shared" ca="1" si="2"/>
        <v>48541.71090557109</v>
      </c>
      <c r="D25" s="25">
        <f t="shared" ca="1" si="3"/>
        <v>602</v>
      </c>
      <c r="E25" cm="1">
        <f t="array" aca="1" ref="E25" ca="1">metadata!$E$11+_xlfn.XLOOKUP(sku_b!$A25,_xlfn.ANCHORARRAY(metadata!$K$3),metadata!$Q$3:$Q$106)</f>
        <v>80.63407127171277</v>
      </c>
      <c r="F25">
        <f t="shared" ca="1" si="4"/>
        <v>0</v>
      </c>
      <c r="G25">
        <f t="shared" ca="1" si="5"/>
        <v>0</v>
      </c>
      <c r="H25">
        <v>10</v>
      </c>
      <c r="I25" s="25">
        <f t="shared" ca="1" si="6"/>
        <v>715</v>
      </c>
      <c r="J25" s="24">
        <v>0</v>
      </c>
      <c r="K25" s="24">
        <f t="shared" ca="1" si="7"/>
        <v>1.6</v>
      </c>
      <c r="L25" s="24">
        <f ca="1"/>
        <v>2.2316022445015107</v>
      </c>
      <c r="M25" s="24">
        <f t="shared" ca="1" si="8"/>
        <v>1595.5956048185801</v>
      </c>
      <c r="N25">
        <v>12</v>
      </c>
      <c r="O25">
        <f t="shared" ca="1" si="9"/>
        <v>324</v>
      </c>
      <c r="P25" s="24">
        <f t="shared" ca="1" si="10"/>
        <v>1047.0391272184895</v>
      </c>
      <c r="Q25">
        <v>16</v>
      </c>
      <c r="R25">
        <f t="shared" ca="1" si="11"/>
        <v>371</v>
      </c>
      <c r="S25">
        <f t="shared" ca="1" si="12"/>
        <v>1940.9244327100607</v>
      </c>
      <c r="T25" s="25">
        <f t="shared" ca="1" si="0"/>
        <v>40</v>
      </c>
      <c r="U25">
        <f t="shared" ca="1" si="1"/>
        <v>605</v>
      </c>
      <c r="V25">
        <f t="shared" ca="1" si="13"/>
        <v>2560.1193579234141</v>
      </c>
      <c r="W25">
        <v>0</v>
      </c>
      <c r="X25">
        <f t="shared" ca="1" si="14"/>
        <v>0</v>
      </c>
      <c r="Y25">
        <f t="shared" ca="1" si="15"/>
        <v>0</v>
      </c>
      <c r="Z25">
        <v>3</v>
      </c>
      <c r="AA25">
        <f t="shared" ca="1" si="16"/>
        <v>239</v>
      </c>
      <c r="AB25" s="24">
        <f t="shared" ca="1" si="17"/>
        <v>1489.3529364358612</v>
      </c>
    </row>
    <row r="26" spans="1:28" x14ac:dyDescent="0.25">
      <c r="A26" s="15">
        <v>45976</v>
      </c>
      <c r="B26" t="s">
        <v>2</v>
      </c>
      <c r="C26" s="24">
        <f t="shared" ca="1" si="2"/>
        <v>48252.591242382936</v>
      </c>
      <c r="D26" s="25">
        <f t="shared" ca="1" si="3"/>
        <v>601</v>
      </c>
      <c r="E26" cm="1">
        <f t="array" aca="1" ref="E26" ca="1">metadata!$E$11+_xlfn.XLOOKUP(sku_b!$A26,_xlfn.ANCHORARRAY(metadata!$K$3),metadata!$Q$3:$Q$106)</f>
        <v>80.287173448224522</v>
      </c>
      <c r="F26">
        <f t="shared" ca="1" si="4"/>
        <v>0</v>
      </c>
      <c r="G26">
        <f t="shared" ca="1" si="5"/>
        <v>0</v>
      </c>
      <c r="H26">
        <v>10</v>
      </c>
      <c r="I26" s="25">
        <f t="shared" ca="1" si="6"/>
        <v>705</v>
      </c>
      <c r="J26" s="24">
        <v>0</v>
      </c>
      <c r="K26" s="24">
        <f t="shared" ca="1" si="7"/>
        <v>2.2999999999999998</v>
      </c>
      <c r="L26" s="24">
        <f ca="1"/>
        <v>2.2316022445015107</v>
      </c>
      <c r="M26" s="24">
        <f t="shared" ca="1" si="8"/>
        <v>1573.2795823735651</v>
      </c>
      <c r="N26">
        <v>12</v>
      </c>
      <c r="O26">
        <f t="shared" ca="1" si="9"/>
        <v>323</v>
      </c>
      <c r="P26" s="24">
        <f t="shared" ca="1" si="10"/>
        <v>1043.8075249739879</v>
      </c>
      <c r="Q26">
        <v>17</v>
      </c>
      <c r="R26">
        <f t="shared" ca="1" si="11"/>
        <v>376</v>
      </c>
      <c r="S26">
        <f t="shared" ca="1" si="12"/>
        <v>1967.0824439325681</v>
      </c>
      <c r="T26" s="25">
        <f t="shared" ca="1" si="0"/>
        <v>40</v>
      </c>
      <c r="U26">
        <f t="shared" ca="1" si="1"/>
        <v>607</v>
      </c>
      <c r="V26">
        <f t="shared" ca="1" si="13"/>
        <v>3175.5825624124172</v>
      </c>
      <c r="W26">
        <v>0</v>
      </c>
      <c r="X26">
        <f t="shared" ca="1" si="14"/>
        <v>0</v>
      </c>
      <c r="Y26">
        <f t="shared" ca="1" si="15"/>
        <v>0</v>
      </c>
      <c r="Z26">
        <v>3</v>
      </c>
      <c r="AA26">
        <f t="shared" ca="1" si="16"/>
        <v>239</v>
      </c>
      <c r="AB26" s="24">
        <f t="shared" ca="1" si="17"/>
        <v>1250.3529364358612</v>
      </c>
    </row>
    <row r="27" spans="1:28" x14ac:dyDescent="0.25">
      <c r="A27" s="15">
        <v>45983</v>
      </c>
      <c r="B27" t="s">
        <v>2</v>
      </c>
      <c r="C27" s="24">
        <f t="shared" ca="1" si="2"/>
        <v>55004.459934298779</v>
      </c>
      <c r="D27" s="25">
        <f t="shared" ca="1" si="3"/>
        <v>680</v>
      </c>
      <c r="E27" cm="1">
        <f t="array" aca="1" ref="E27" ca="1">metadata!$E$11+_xlfn.XLOOKUP(sku_b!$A27,_xlfn.ANCHORARRAY(metadata!$K$3),metadata!$Q$3:$Q$106)</f>
        <v>80.888911668086436</v>
      </c>
      <c r="F27">
        <f t="shared" ca="1" si="4"/>
        <v>2</v>
      </c>
      <c r="G27">
        <f t="shared" ca="1" si="5"/>
        <v>0</v>
      </c>
      <c r="H27">
        <v>30</v>
      </c>
      <c r="I27" s="25">
        <f t="shared" ca="1" si="6"/>
        <v>914</v>
      </c>
      <c r="J27" s="24">
        <v>0</v>
      </c>
      <c r="K27" s="24">
        <f t="shared" ca="1" si="7"/>
        <v>1.9</v>
      </c>
      <c r="L27" s="24">
        <f ca="1"/>
        <v>2.2316022445015107</v>
      </c>
      <c r="M27" s="24">
        <f t="shared" ca="1" si="8"/>
        <v>2039.6844514743807</v>
      </c>
      <c r="N27">
        <v>13</v>
      </c>
      <c r="O27">
        <f t="shared" ca="1" si="9"/>
        <v>332</v>
      </c>
      <c r="P27" s="24">
        <f t="shared" ca="1" si="10"/>
        <v>1072.8919451745016</v>
      </c>
      <c r="Q27">
        <v>23</v>
      </c>
      <c r="R27">
        <f t="shared" ca="1" si="11"/>
        <v>444</v>
      </c>
      <c r="S27">
        <f t="shared" ca="1" si="12"/>
        <v>2322.8313965586708</v>
      </c>
      <c r="T27" s="25">
        <f t="shared" ca="1" si="0"/>
        <v>40</v>
      </c>
      <c r="U27">
        <f t="shared" ca="1" si="1"/>
        <v>606</v>
      </c>
      <c r="V27">
        <f t="shared" ca="1" si="13"/>
        <v>3170.3509601679157</v>
      </c>
      <c r="W27">
        <v>0</v>
      </c>
      <c r="X27">
        <f t="shared" ca="1" si="14"/>
        <v>0</v>
      </c>
      <c r="Y27">
        <f t="shared" ca="1" si="15"/>
        <v>0</v>
      </c>
      <c r="Z27">
        <v>4</v>
      </c>
      <c r="AA27">
        <f t="shared" ca="1" si="16"/>
        <v>252</v>
      </c>
      <c r="AB27" s="24">
        <f t="shared" ca="1" si="17"/>
        <v>1822.3637656143808</v>
      </c>
    </row>
    <row r="28" spans="1:28" x14ac:dyDescent="0.25">
      <c r="A28" s="15">
        <v>45990</v>
      </c>
      <c r="B28" t="s">
        <v>2</v>
      </c>
      <c r="C28" s="24">
        <f t="shared" ca="1" si="2"/>
        <v>55513.807182500575</v>
      </c>
      <c r="D28" s="25">
        <f t="shared" ca="1" si="3"/>
        <v>686</v>
      </c>
      <c r="E28" cm="1">
        <f t="array" aca="1" ref="E28" ca="1">metadata!$E$11+_xlfn.XLOOKUP(sku_b!$A28,_xlfn.ANCHORARRAY(metadata!$K$3),metadata!$Q$3:$Q$106)</f>
        <v>80.923917175656811</v>
      </c>
      <c r="F28">
        <f t="shared" ca="1" si="4"/>
        <v>1</v>
      </c>
      <c r="G28">
        <f t="shared" ca="1" si="5"/>
        <v>0</v>
      </c>
      <c r="H28">
        <v>30</v>
      </c>
      <c r="I28" s="25">
        <f t="shared" ca="1" si="6"/>
        <v>905</v>
      </c>
      <c r="J28" s="24">
        <v>0</v>
      </c>
      <c r="K28" s="24">
        <f t="shared" ca="1" si="7"/>
        <v>2</v>
      </c>
      <c r="L28" s="24">
        <f ca="1"/>
        <v>2.2316022445015107</v>
      </c>
      <c r="M28" s="24">
        <f t="shared" ca="1" si="8"/>
        <v>2019.6000312738672</v>
      </c>
      <c r="N28">
        <v>13</v>
      </c>
      <c r="O28">
        <f t="shared" ca="1" si="9"/>
        <v>344</v>
      </c>
      <c r="P28" s="24">
        <f t="shared" ca="1" si="10"/>
        <v>1111.6711721085196</v>
      </c>
      <c r="Q28">
        <v>24</v>
      </c>
      <c r="R28">
        <f t="shared" ca="1" si="11"/>
        <v>443</v>
      </c>
      <c r="S28">
        <f t="shared" ca="1" si="12"/>
        <v>2760.5997943141692</v>
      </c>
      <c r="T28" s="25">
        <f t="shared" ca="1" si="0"/>
        <v>40</v>
      </c>
      <c r="U28">
        <f t="shared" ca="1" si="1"/>
        <v>611</v>
      </c>
      <c r="V28">
        <f t="shared" ca="1" si="13"/>
        <v>2585.5089713904231</v>
      </c>
      <c r="W28">
        <v>0</v>
      </c>
      <c r="X28">
        <f t="shared" ca="1" si="14"/>
        <v>0</v>
      </c>
      <c r="Y28">
        <f t="shared" ca="1" si="15"/>
        <v>0</v>
      </c>
      <c r="Z28">
        <v>4</v>
      </c>
      <c r="AA28">
        <f t="shared" ca="1" si="16"/>
        <v>248</v>
      </c>
      <c r="AB28" s="24">
        <f t="shared" ca="1" si="17"/>
        <v>1049.4373566363747</v>
      </c>
    </row>
    <row r="29" spans="1:28" x14ac:dyDescent="0.25">
      <c r="A29" s="15">
        <v>45997</v>
      </c>
      <c r="B29" t="s">
        <v>2</v>
      </c>
      <c r="C29" s="24">
        <f t="shared" ca="1" si="2"/>
        <v>55930.048425371482</v>
      </c>
      <c r="D29" s="25">
        <f t="shared" ca="1" si="3"/>
        <v>692</v>
      </c>
      <c r="E29" cm="1">
        <f t="array" aca="1" ref="E29" ca="1">metadata!$E$11+_xlfn.XLOOKUP(sku_b!$A29,_xlfn.ANCHORARRAY(metadata!$K$3),metadata!$Q$3:$Q$106)</f>
        <v>80.823769400825839</v>
      </c>
      <c r="F29">
        <f t="shared" ca="1" si="4"/>
        <v>0</v>
      </c>
      <c r="G29">
        <f t="shared" ca="1" si="5"/>
        <v>0</v>
      </c>
      <c r="H29">
        <v>30</v>
      </c>
      <c r="I29" s="25">
        <f t="shared" ca="1" si="6"/>
        <v>912</v>
      </c>
      <c r="J29" s="24">
        <v>0</v>
      </c>
      <c r="K29" s="24">
        <f t="shared" ca="1" si="7"/>
        <v>1.7</v>
      </c>
      <c r="L29" s="24">
        <f ca="1"/>
        <v>2.2316022445015107</v>
      </c>
      <c r="M29" s="24">
        <f t="shared" ca="1" si="8"/>
        <v>2035.2212469853778</v>
      </c>
      <c r="N29">
        <v>13</v>
      </c>
      <c r="O29">
        <f t="shared" ca="1" si="9"/>
        <v>334</v>
      </c>
      <c r="P29" s="24">
        <f t="shared" ca="1" si="10"/>
        <v>1413.3551496635048</v>
      </c>
      <c r="Q29">
        <v>25</v>
      </c>
      <c r="R29">
        <f t="shared" ca="1" si="11"/>
        <v>463</v>
      </c>
      <c r="S29">
        <f t="shared" ca="1" si="12"/>
        <v>2422.2318392041998</v>
      </c>
      <c r="T29" s="25">
        <f t="shared" ca="1" si="0"/>
        <v>40</v>
      </c>
      <c r="U29">
        <f t="shared" ca="1" si="1"/>
        <v>610</v>
      </c>
      <c r="V29">
        <f t="shared" ca="1" si="13"/>
        <v>3801.277369145922</v>
      </c>
      <c r="W29">
        <v>0</v>
      </c>
      <c r="X29">
        <f t="shared" ca="1" si="14"/>
        <v>0</v>
      </c>
      <c r="Y29">
        <f t="shared" ca="1" si="15"/>
        <v>0</v>
      </c>
      <c r="Z29">
        <v>4</v>
      </c>
      <c r="AA29">
        <f t="shared" ca="1" si="16"/>
        <v>253</v>
      </c>
      <c r="AB29" s="24">
        <f t="shared" ca="1" si="17"/>
        <v>1829.5953678588824</v>
      </c>
    </row>
    <row r="30" spans="1:28" x14ac:dyDescent="0.25">
      <c r="A30" s="15">
        <v>46004</v>
      </c>
      <c r="B30" t="s">
        <v>2</v>
      </c>
      <c r="C30" s="24">
        <f t="shared" ca="1" si="2"/>
        <v>51842.174651988018</v>
      </c>
      <c r="D30" s="25">
        <f t="shared" ca="1" si="3"/>
        <v>645</v>
      </c>
      <c r="E30" cm="1">
        <f t="array" aca="1" ref="E30" ca="1">metadata!$E$11+_xlfn.XLOOKUP(sku_b!$A30,_xlfn.ANCHORARRAY(metadata!$K$3),metadata!$Q$3:$Q$106)</f>
        <v>80.375464576725605</v>
      </c>
      <c r="F30">
        <f t="shared" ca="1" si="4"/>
        <v>7</v>
      </c>
      <c r="G30">
        <f t="shared" ca="1" si="5"/>
        <v>0</v>
      </c>
      <c r="H30">
        <v>30</v>
      </c>
      <c r="I30" s="25">
        <f t="shared" ca="1" si="6"/>
        <v>918</v>
      </c>
      <c r="J30" s="24">
        <v>0</v>
      </c>
      <c r="K30" s="24">
        <f t="shared" ca="1" si="7"/>
        <v>2.4</v>
      </c>
      <c r="L30" s="24">
        <f ca="1"/>
        <v>2.2316022445015107</v>
      </c>
      <c r="M30" s="24">
        <f t="shared" ca="1" si="8"/>
        <v>2048.610860452387</v>
      </c>
      <c r="N30">
        <v>13</v>
      </c>
      <c r="O30">
        <f t="shared" ca="1" si="9"/>
        <v>347</v>
      </c>
      <c r="P30" s="24">
        <f t="shared" ca="1" si="10"/>
        <v>1468.3659788420243</v>
      </c>
      <c r="Q30">
        <v>26</v>
      </c>
      <c r="R30">
        <f t="shared" ca="1" si="11"/>
        <v>468</v>
      </c>
      <c r="S30">
        <f t="shared" ca="1" si="12"/>
        <v>1980.3898504267072</v>
      </c>
      <c r="T30" s="25">
        <v>27</v>
      </c>
      <c r="U30">
        <f t="shared" ca="1" si="1"/>
        <v>488</v>
      </c>
      <c r="V30">
        <f t="shared" ca="1" si="13"/>
        <v>2553.0218953167373</v>
      </c>
      <c r="W30">
        <v>0</v>
      </c>
      <c r="X30">
        <f t="shared" ca="1" si="14"/>
        <v>0</v>
      </c>
      <c r="Y30">
        <f t="shared" ca="1" si="15"/>
        <v>0</v>
      </c>
      <c r="Z30">
        <v>4</v>
      </c>
      <c r="AA30">
        <f t="shared" ca="1" si="16"/>
        <v>256</v>
      </c>
      <c r="AB30" s="24">
        <f t="shared" ca="1" si="17"/>
        <v>1595.2901745923868</v>
      </c>
    </row>
    <row r="31" spans="1:28" x14ac:dyDescent="0.25">
      <c r="A31" s="15">
        <v>46011</v>
      </c>
      <c r="B31" t="s">
        <v>2</v>
      </c>
      <c r="C31" s="24">
        <f t="shared" ca="1" si="2"/>
        <v>52304.723295066156</v>
      </c>
      <c r="D31" s="25">
        <f t="shared" ca="1" si="3"/>
        <v>652</v>
      </c>
      <c r="E31" cm="1">
        <f t="array" aca="1" ref="E31" ca="1">metadata!$E$11+_xlfn.XLOOKUP(sku_b!$A31,_xlfn.ANCHORARRAY(metadata!$K$3),metadata!$Q$3:$Q$106)</f>
        <v>80.221968243966501</v>
      </c>
      <c r="F31">
        <f t="shared" ca="1" si="4"/>
        <v>2</v>
      </c>
      <c r="G31">
        <f t="shared" ca="1" si="5"/>
        <v>0</v>
      </c>
      <c r="H31">
        <v>30</v>
      </c>
      <c r="I31" s="25">
        <f t="shared" ca="1" si="6"/>
        <v>913</v>
      </c>
      <c r="J31" s="24">
        <v>0</v>
      </c>
      <c r="K31" s="24">
        <f t="shared" ca="1" si="7"/>
        <v>2</v>
      </c>
      <c r="L31" s="24">
        <f ca="1"/>
        <v>2.2316022445015107</v>
      </c>
      <c r="M31" s="24">
        <f t="shared" ca="1" si="8"/>
        <v>2037.4528492298793</v>
      </c>
      <c r="N31">
        <v>13</v>
      </c>
      <c r="O31">
        <f t="shared" ca="1" si="9"/>
        <v>344</v>
      </c>
      <c r="P31" s="24">
        <f t="shared" ca="1" si="10"/>
        <v>1111.6711721085196</v>
      </c>
      <c r="Q31">
        <v>27</v>
      </c>
      <c r="R31">
        <f t="shared" ca="1" si="11"/>
        <v>487</v>
      </c>
      <c r="S31">
        <f t="shared" ca="1" si="12"/>
        <v>2060.7902930722357</v>
      </c>
      <c r="T31" s="25">
        <v>27</v>
      </c>
      <c r="U31">
        <f t="shared" ca="1" si="1"/>
        <v>476</v>
      </c>
      <c r="V31">
        <f t="shared" ca="1" si="13"/>
        <v>2014.2426683827193</v>
      </c>
      <c r="W31">
        <v>0</v>
      </c>
      <c r="X31">
        <f t="shared" ca="1" si="14"/>
        <v>0</v>
      </c>
      <c r="Y31">
        <f t="shared" ca="1" si="15"/>
        <v>0</v>
      </c>
      <c r="Z31">
        <v>2</v>
      </c>
      <c r="AA31">
        <f t="shared" ca="1" si="16"/>
        <v>238</v>
      </c>
      <c r="AB31" s="24">
        <f t="shared" ca="1" si="17"/>
        <v>1245.1213341913597</v>
      </c>
    </row>
    <row r="32" spans="1:28" x14ac:dyDescent="0.25">
      <c r="A32" s="15">
        <v>46018</v>
      </c>
      <c r="B32" t="s">
        <v>2</v>
      </c>
      <c r="C32" s="24">
        <f t="shared" ca="1" si="2"/>
        <v>53115.185351029613</v>
      </c>
      <c r="D32" s="25">
        <f t="shared" ca="1" si="3"/>
        <v>659</v>
      </c>
      <c r="E32" cm="1">
        <f t="array" aca="1" ref="E32" ca="1">metadata!$E$11+_xlfn.XLOOKUP(sku_b!$A32,_xlfn.ANCHORARRAY(metadata!$K$3),metadata!$Q$3:$Q$106)</f>
        <v>80.599674280773314</v>
      </c>
      <c r="F32">
        <f t="shared" ca="1" si="4"/>
        <v>0</v>
      </c>
      <c r="G32">
        <f t="shared" ca="1" si="5"/>
        <v>0</v>
      </c>
      <c r="H32">
        <v>30</v>
      </c>
      <c r="I32" s="25">
        <f t="shared" ca="1" si="6"/>
        <v>905</v>
      </c>
      <c r="J32" s="24">
        <v>0</v>
      </c>
      <c r="K32" s="24">
        <f t="shared" ca="1" si="7"/>
        <v>2.5</v>
      </c>
      <c r="L32" s="24">
        <f ca="1"/>
        <v>2.2316022445015107</v>
      </c>
      <c r="M32" s="24">
        <f t="shared" ca="1" si="8"/>
        <v>2019.6000312738672</v>
      </c>
      <c r="N32">
        <v>13</v>
      </c>
      <c r="O32">
        <f t="shared" ca="1" si="9"/>
        <v>342</v>
      </c>
      <c r="P32" s="24">
        <f t="shared" ca="1" si="10"/>
        <v>1105.2079676195167</v>
      </c>
      <c r="Q32">
        <v>28</v>
      </c>
      <c r="R32">
        <f t="shared" ca="1" si="11"/>
        <v>490</v>
      </c>
      <c r="S32">
        <f t="shared" ca="1" si="12"/>
        <v>3053.4850998057404</v>
      </c>
      <c r="T32" s="25">
        <v>27</v>
      </c>
      <c r="U32">
        <f t="shared" ca="1" si="1"/>
        <v>487</v>
      </c>
      <c r="V32">
        <f t="shared" ca="1" si="13"/>
        <v>2060.7902930722357</v>
      </c>
      <c r="W32">
        <v>0</v>
      </c>
      <c r="X32">
        <f t="shared" ca="1" si="14"/>
        <v>0</v>
      </c>
      <c r="Y32">
        <f t="shared" ca="1" si="15"/>
        <v>0</v>
      </c>
      <c r="Z32">
        <v>2</v>
      </c>
      <c r="AA32">
        <f t="shared" ca="1" si="16"/>
        <v>228</v>
      </c>
      <c r="AB32" s="24">
        <f t="shared" ca="1" si="17"/>
        <v>1420.8053117463446</v>
      </c>
    </row>
    <row r="33" spans="1:28" x14ac:dyDescent="0.25">
      <c r="A33" s="15">
        <v>46025</v>
      </c>
      <c r="B33" t="s">
        <v>2</v>
      </c>
      <c r="C33" s="24">
        <f t="shared" ca="1" si="2"/>
        <v>49300.512691768832</v>
      </c>
      <c r="D33" s="25">
        <f t="shared" ca="1" si="3"/>
        <v>612</v>
      </c>
      <c r="E33" cm="1">
        <f t="array" aca="1" ref="E33" ca="1">metadata!$E$11+_xlfn.XLOOKUP(sku_b!$A33,_xlfn.ANCHORARRAY(metadata!$K$3),metadata!$Q$3:$Q$106)</f>
        <v>80.556393287203974</v>
      </c>
      <c r="F33">
        <f t="shared" ca="1" si="4"/>
        <v>3</v>
      </c>
      <c r="G33">
        <f t="shared" ca="1" si="5"/>
        <v>0</v>
      </c>
      <c r="H33">
        <v>30</v>
      </c>
      <c r="I33" s="25">
        <f t="shared" ca="1" si="6"/>
        <v>903</v>
      </c>
      <c r="J33" s="24">
        <v>0</v>
      </c>
      <c r="K33" s="24">
        <f t="shared" ca="1" si="7"/>
        <v>2.1</v>
      </c>
      <c r="L33" s="24">
        <f ca="1"/>
        <v>2.2316022445015107</v>
      </c>
      <c r="M33" s="24">
        <f t="shared" ca="1" si="8"/>
        <v>2015.1368267848641</v>
      </c>
      <c r="N33">
        <v>13</v>
      </c>
      <c r="O33">
        <f t="shared" ca="1" si="9"/>
        <v>349</v>
      </c>
      <c r="P33" s="24">
        <f t="shared" ca="1" si="10"/>
        <v>1476.8291833310275</v>
      </c>
      <c r="Q33">
        <v>14</v>
      </c>
      <c r="R33">
        <f t="shared" ca="1" si="11"/>
        <v>341</v>
      </c>
      <c r="S33">
        <f t="shared" ca="1" si="12"/>
        <v>2124.9763653750151</v>
      </c>
      <c r="T33" s="25">
        <v>27</v>
      </c>
      <c r="U33">
        <f t="shared" ca="1" si="1"/>
        <v>479</v>
      </c>
      <c r="V33">
        <f t="shared" ca="1" si="13"/>
        <v>2505.937475116224</v>
      </c>
      <c r="W33">
        <v>0</v>
      </c>
      <c r="X33">
        <f t="shared" ca="1" si="14"/>
        <v>0</v>
      </c>
      <c r="Y33">
        <f t="shared" ca="1" si="15"/>
        <v>0</v>
      </c>
      <c r="Z33">
        <v>2</v>
      </c>
      <c r="AA33">
        <f t="shared" ca="1" si="16"/>
        <v>235</v>
      </c>
      <c r="AB33" s="24">
        <f t="shared" ca="1" si="17"/>
        <v>1229.4265274578552</v>
      </c>
    </row>
    <row r="34" spans="1:28" x14ac:dyDescent="0.25">
      <c r="A34" s="15">
        <v>46032</v>
      </c>
      <c r="B34" t="s">
        <v>2</v>
      </c>
      <c r="C34" s="24">
        <f t="shared" ca="1" si="2"/>
        <v>50071.833781118345</v>
      </c>
      <c r="D34" s="25">
        <f t="shared" ca="1" si="3"/>
        <v>625</v>
      </c>
      <c r="E34" cm="1">
        <f t="array" aca="1" ref="E34" ca="1">metadata!$E$11+_xlfn.XLOOKUP(sku_b!$A34,_xlfn.ANCHORARRAY(metadata!$K$3),metadata!$Q$3:$Q$106)</f>
        <v>80.114934049789355</v>
      </c>
      <c r="F34">
        <f t="shared" ca="1" si="4"/>
        <v>0</v>
      </c>
      <c r="G34">
        <f t="shared" ca="1" si="5"/>
        <v>0</v>
      </c>
      <c r="H34">
        <v>30</v>
      </c>
      <c r="I34" s="25">
        <f t="shared" ca="1" si="6"/>
        <v>902</v>
      </c>
      <c r="J34" s="24">
        <v>0</v>
      </c>
      <c r="K34" s="24">
        <f t="shared" ca="1" si="7"/>
        <v>2.9</v>
      </c>
      <c r="L34" s="24">
        <f ca="1"/>
        <v>2.2316022445015107</v>
      </c>
      <c r="M34" s="24">
        <f t="shared" ca="1" si="8"/>
        <v>2012.9052245403627</v>
      </c>
      <c r="N34">
        <v>20</v>
      </c>
      <c r="O34">
        <f t="shared" ca="1" si="9"/>
        <v>414</v>
      </c>
      <c r="P34" s="24">
        <f t="shared" ca="1" si="10"/>
        <v>1337.8833292236254</v>
      </c>
      <c r="Q34">
        <v>10</v>
      </c>
      <c r="R34">
        <f t="shared" ca="1" si="11"/>
        <v>313</v>
      </c>
      <c r="S34">
        <f t="shared" ca="1" si="12"/>
        <v>1324.4915025289729</v>
      </c>
      <c r="T34" s="25">
        <v>27</v>
      </c>
      <c r="U34">
        <f t="shared" ca="1" si="1"/>
        <v>473</v>
      </c>
      <c r="V34">
        <f t="shared" ca="1" si="13"/>
        <v>2474.5478616492146</v>
      </c>
      <c r="W34">
        <v>0</v>
      </c>
      <c r="X34">
        <f t="shared" ca="1" si="14"/>
        <v>0</v>
      </c>
      <c r="Y34">
        <f t="shared" ca="1" si="15"/>
        <v>0</v>
      </c>
      <c r="Z34">
        <v>2</v>
      </c>
      <c r="AA34">
        <f t="shared" ca="1" si="16"/>
        <v>231</v>
      </c>
      <c r="AB34" s="24">
        <f t="shared" ca="1" si="17"/>
        <v>1670.5001184798491</v>
      </c>
    </row>
    <row r="35" spans="1:28" x14ac:dyDescent="0.25">
      <c r="A35" s="15">
        <v>46039</v>
      </c>
      <c r="B35" t="s">
        <v>2</v>
      </c>
      <c r="C35" s="24">
        <f t="shared" ca="1" si="2"/>
        <v>50117.305055853001</v>
      </c>
      <c r="D35" s="25">
        <f t="shared" ca="1" si="3"/>
        <v>620</v>
      </c>
      <c r="E35" cm="1">
        <f t="array" aca="1" ref="E35" ca="1">metadata!$E$11+_xlfn.XLOOKUP(sku_b!$A35,_xlfn.ANCHORARRAY(metadata!$K$3),metadata!$Q$3:$Q$106)</f>
        <v>80.834362993311288</v>
      </c>
      <c r="F35">
        <f t="shared" ca="1" si="4"/>
        <v>0</v>
      </c>
      <c r="G35">
        <f t="shared" ca="1" si="5"/>
        <v>0</v>
      </c>
      <c r="H35">
        <v>30</v>
      </c>
      <c r="I35" s="25">
        <f t="shared" ca="1" si="6"/>
        <v>917</v>
      </c>
      <c r="J35" s="24">
        <v>0</v>
      </c>
      <c r="K35" s="24">
        <f t="shared" ca="1" si="7"/>
        <v>2</v>
      </c>
      <c r="L35" s="24">
        <f ca="1"/>
        <v>2.2316022445015107</v>
      </c>
      <c r="M35" s="24">
        <f t="shared" ca="1" si="8"/>
        <v>2046.3792582078852</v>
      </c>
      <c r="N35">
        <v>20</v>
      </c>
      <c r="O35">
        <f t="shared" ca="1" si="9"/>
        <v>413</v>
      </c>
      <c r="P35" s="24">
        <f t="shared" ca="1" si="10"/>
        <v>1747.6517269791241</v>
      </c>
      <c r="Q35">
        <v>6</v>
      </c>
      <c r="R35">
        <f t="shared" ca="1" si="11"/>
        <v>262</v>
      </c>
      <c r="S35">
        <f t="shared" ca="1" si="12"/>
        <v>1108.6797880593958</v>
      </c>
      <c r="T35" s="25">
        <v>27</v>
      </c>
      <c r="U35">
        <f t="shared" ca="1" si="1"/>
        <v>485</v>
      </c>
      <c r="V35">
        <f t="shared" ca="1" si="13"/>
        <v>3022.327088583233</v>
      </c>
      <c r="W35">
        <v>0</v>
      </c>
      <c r="X35">
        <f t="shared" ca="1" si="14"/>
        <v>0</v>
      </c>
      <c r="Y35">
        <f t="shared" ca="1" si="15"/>
        <v>0</v>
      </c>
      <c r="Z35">
        <v>1</v>
      </c>
      <c r="AA35">
        <f t="shared" ca="1" si="16"/>
        <v>216</v>
      </c>
      <c r="AB35" s="24">
        <f t="shared" ca="1" si="17"/>
        <v>1130.0260848123264</v>
      </c>
    </row>
    <row r="36" spans="1:28" x14ac:dyDescent="0.25">
      <c r="A36" s="15">
        <v>46046</v>
      </c>
      <c r="B36" t="s">
        <v>2</v>
      </c>
      <c r="C36" s="24">
        <f t="shared" ca="1" si="2"/>
        <v>48905.367229491007</v>
      </c>
      <c r="D36" s="25">
        <f t="shared" ca="1" si="3"/>
        <v>607</v>
      </c>
      <c r="E36" cm="1">
        <f t="array" aca="1" ref="E36" ca="1">metadata!$E$11+_xlfn.XLOOKUP(sku_b!$A36,_xlfn.ANCHORARRAY(metadata!$K$3),metadata!$Q$3:$Q$106)</f>
        <v>80.568974018930817</v>
      </c>
      <c r="F36">
        <f t="shared" ca="1" si="4"/>
        <v>0</v>
      </c>
      <c r="G36">
        <f t="shared" ca="1" si="5"/>
        <v>0</v>
      </c>
      <c r="H36">
        <v>30</v>
      </c>
      <c r="I36" s="25">
        <f t="shared" ca="1" si="6"/>
        <v>903</v>
      </c>
      <c r="J36" s="24" cm="1">
        <f t="array" ref="J36:J45">_xlfn.SEQUENCE(10,1,1,1)/10</f>
        <v>0.1</v>
      </c>
      <c r="K36" s="24">
        <f t="shared" ca="1" si="7"/>
        <v>2</v>
      </c>
      <c r="L36" s="24">
        <f ca="1"/>
        <v>2.231434131053911</v>
      </c>
      <c r="M36" s="24">
        <f t="shared" ca="1" si="8"/>
        <v>2014.9850203416815</v>
      </c>
      <c r="N36">
        <v>20</v>
      </c>
      <c r="O36">
        <f t="shared" ca="1" si="9"/>
        <v>405</v>
      </c>
      <c r="P36" s="24">
        <f t="shared" ca="1" si="10"/>
        <v>1308.730823076834</v>
      </c>
      <c r="Q36">
        <v>4</v>
      </c>
      <c r="R36">
        <f t="shared" ca="1" si="11"/>
        <v>248</v>
      </c>
      <c r="S36">
        <f t="shared" ca="1" si="12"/>
        <v>1297.39566450137</v>
      </c>
      <c r="T36" s="25">
        <v>27</v>
      </c>
      <c r="U36">
        <f t="shared" ca="1" si="1"/>
        <v>480</v>
      </c>
      <c r="V36">
        <f t="shared" ca="1" si="13"/>
        <v>2511.0883829058771</v>
      </c>
      <c r="W36">
        <v>0</v>
      </c>
      <c r="X36">
        <f t="shared" ca="1" si="14"/>
        <v>0</v>
      </c>
      <c r="Y36">
        <f t="shared" ca="1" si="15"/>
        <v>0</v>
      </c>
      <c r="Z36">
        <v>1</v>
      </c>
      <c r="AA36">
        <f t="shared" ca="1" si="16"/>
        <v>211</v>
      </c>
      <c r="AB36" s="24">
        <f t="shared" ca="1" si="17"/>
        <v>892.83260165237516</v>
      </c>
    </row>
    <row r="37" spans="1:28" x14ac:dyDescent="0.25">
      <c r="A37" s="15">
        <v>46053</v>
      </c>
      <c r="B37" t="s">
        <v>2</v>
      </c>
      <c r="C37" s="24">
        <f t="shared" ca="1" si="2"/>
        <v>49036.347455021969</v>
      </c>
      <c r="D37" s="25">
        <f t="shared" ca="1" si="3"/>
        <v>609</v>
      </c>
      <c r="E37" cm="1">
        <f t="array" aca="1" ref="E37" ca="1">metadata!$E$11+_xlfn.XLOOKUP(sku_b!$A37,_xlfn.ANCHORARRAY(metadata!$K$3),metadata!$Q$3:$Q$106)</f>
        <v>80.519453949132952</v>
      </c>
      <c r="F37">
        <f t="shared" ca="1" si="4"/>
        <v>0</v>
      </c>
      <c r="G37">
        <f t="shared" ca="1" si="5"/>
        <v>1</v>
      </c>
      <c r="H37">
        <v>30</v>
      </c>
      <c r="I37" s="25">
        <f t="shared" ca="1" si="6"/>
        <v>919</v>
      </c>
      <c r="J37" s="24">
        <v>0.2</v>
      </c>
      <c r="K37" s="24">
        <f t="shared" ca="1" si="7"/>
        <v>2.8</v>
      </c>
      <c r="L37" s="24">
        <f ca="1"/>
        <v>2.2312660176063117</v>
      </c>
      <c r="M37" s="24">
        <f t="shared" ca="1" si="8"/>
        <v>2050.5334701802003</v>
      </c>
      <c r="N37">
        <v>20</v>
      </c>
      <c r="O37">
        <f t="shared" ca="1" si="9"/>
        <v>408</v>
      </c>
      <c r="P37" s="24">
        <f t="shared" ca="1" si="10"/>
        <v>1726.3565351833752</v>
      </c>
      <c r="Q37">
        <v>2</v>
      </c>
      <c r="R37">
        <f t="shared" ca="1" si="11"/>
        <v>235</v>
      </c>
      <c r="S37">
        <f t="shared" ca="1" si="12"/>
        <v>994.34751413748324</v>
      </c>
      <c r="T37" s="25">
        <v>27</v>
      </c>
      <c r="U37">
        <f t="shared" ca="1" si="1"/>
        <v>477</v>
      </c>
      <c r="V37">
        <f t="shared" ca="1" si="13"/>
        <v>2972.3138903982108</v>
      </c>
      <c r="W37">
        <v>0</v>
      </c>
      <c r="X37">
        <f t="shared" ca="1" si="14"/>
        <v>0</v>
      </c>
      <c r="Y37">
        <f t="shared" ca="1" si="15"/>
        <v>0</v>
      </c>
      <c r="Z37">
        <v>1</v>
      </c>
      <c r="AA37">
        <f t="shared" ca="1" si="16"/>
        <v>219</v>
      </c>
      <c r="AB37" s="24">
        <f t="shared" ca="1" si="17"/>
        <v>926.6472578557823</v>
      </c>
    </row>
    <row r="38" spans="1:28" x14ac:dyDescent="0.25">
      <c r="A38" s="15">
        <v>46060</v>
      </c>
      <c r="B38" t="s">
        <v>2</v>
      </c>
      <c r="C38" s="24">
        <f t="shared" ca="1" si="2"/>
        <v>52183.71215428799</v>
      </c>
      <c r="D38" s="25">
        <f t="shared" ca="1" si="3"/>
        <v>646</v>
      </c>
      <c r="E38" cm="1">
        <f t="array" aca="1" ref="E38" ca="1">metadata!$E$11+_xlfn.XLOOKUP(sku_b!$A38,_xlfn.ANCHORARRAY(metadata!$K$3),metadata!$Q$3:$Q$106)</f>
        <v>80.779740176916391</v>
      </c>
      <c r="F38">
        <f t="shared" ca="1" si="4"/>
        <v>0</v>
      </c>
      <c r="G38">
        <f t="shared" ca="1" si="5"/>
        <v>0</v>
      </c>
      <c r="H38">
        <v>30</v>
      </c>
      <c r="I38" s="25">
        <f t="shared" ca="1" si="6"/>
        <v>913</v>
      </c>
      <c r="J38" s="24">
        <v>0.3</v>
      </c>
      <c r="K38" s="24">
        <f t="shared" ca="1" si="7"/>
        <v>1.5</v>
      </c>
      <c r="L38" s="24">
        <f ca="1"/>
        <v>2.231097904158712</v>
      </c>
      <c r="M38" s="24">
        <f t="shared" ca="1" si="8"/>
        <v>2036.9923864969041</v>
      </c>
      <c r="N38">
        <v>20</v>
      </c>
      <c r="O38">
        <f t="shared" ca="1" si="9"/>
        <v>407</v>
      </c>
      <c r="P38" s="24">
        <f t="shared" ca="1" si="10"/>
        <v>1722.0568469925959</v>
      </c>
      <c r="Q38">
        <v>1</v>
      </c>
      <c r="R38">
        <f t="shared" ca="1" si="11"/>
        <v>224</v>
      </c>
      <c r="S38">
        <f t="shared" ca="1" si="12"/>
        <v>1171.7659305315515</v>
      </c>
      <c r="T38" s="25">
        <f t="shared" ref="T38:T46" ca="1" si="18">40-X38</f>
        <v>40</v>
      </c>
      <c r="U38">
        <f t="shared" ca="1" si="1"/>
        <v>605</v>
      </c>
      <c r="V38">
        <f t="shared" ca="1" si="13"/>
        <v>3164.8142320160209</v>
      </c>
      <c r="W38">
        <v>0</v>
      </c>
      <c r="X38">
        <f t="shared" ca="1" si="14"/>
        <v>0</v>
      </c>
      <c r="Y38">
        <f t="shared" ca="1" si="15"/>
        <v>0</v>
      </c>
      <c r="Z38">
        <v>1</v>
      </c>
      <c r="AA38">
        <f t="shared" ca="1" si="16"/>
        <v>229</v>
      </c>
      <c r="AB38" s="24">
        <f t="shared" ca="1" si="17"/>
        <v>1197.9214200523452</v>
      </c>
    </row>
    <row r="39" spans="1:28" x14ac:dyDescent="0.25">
      <c r="A39" s="15">
        <v>46067</v>
      </c>
      <c r="B39" t="s">
        <v>2</v>
      </c>
      <c r="C39" s="24">
        <f t="shared" ca="1" si="2"/>
        <v>45574.437847695335</v>
      </c>
      <c r="D39" s="25">
        <f t="shared" ca="1" si="3"/>
        <v>563</v>
      </c>
      <c r="E39" cm="1">
        <f t="array" aca="1" ref="E39" ca="1">metadata!$E$11+_xlfn.XLOOKUP(sku_b!$A39,_xlfn.ANCHORARRAY(metadata!$K$3),metadata!$Q$3:$Q$106)</f>
        <v>80.949267935515692</v>
      </c>
      <c r="F39">
        <f t="shared" ca="1" si="4"/>
        <v>0</v>
      </c>
      <c r="G39">
        <f t="shared" ca="1" si="5"/>
        <v>0</v>
      </c>
      <c r="H39">
        <v>30</v>
      </c>
      <c r="I39" s="25">
        <f t="shared" ca="1" si="6"/>
        <v>913</v>
      </c>
      <c r="J39" s="24">
        <v>0.4</v>
      </c>
      <c r="K39" s="24">
        <f t="shared" ca="1" si="7"/>
        <v>2.4</v>
      </c>
      <c r="L39" s="24">
        <f ca="1"/>
        <v>2.2309297907111123</v>
      </c>
      <c r="M39" s="24">
        <f t="shared" ca="1" si="8"/>
        <v>2036.8388989192456</v>
      </c>
      <c r="N39">
        <v>20</v>
      </c>
      <c r="O39">
        <f t="shared" ca="1" si="9"/>
        <v>402</v>
      </c>
      <c r="P39" s="24">
        <f t="shared" ca="1" si="10"/>
        <v>1298.8337758658672</v>
      </c>
      <c r="Q39">
        <v>0</v>
      </c>
      <c r="R39">
        <f t="shared" ca="1" si="11"/>
        <v>18</v>
      </c>
      <c r="S39">
        <f t="shared" ca="1" si="12"/>
        <v>94.156736232800029</v>
      </c>
      <c r="T39" s="25">
        <f t="shared" ca="1" si="18"/>
        <v>40</v>
      </c>
      <c r="U39">
        <f t="shared" ca="1" si="1"/>
        <v>603</v>
      </c>
      <c r="V39">
        <f t="shared" ca="1" si="13"/>
        <v>3757.2506637988008</v>
      </c>
      <c r="W39">
        <v>0</v>
      </c>
      <c r="X39">
        <f t="shared" ca="1" si="14"/>
        <v>0</v>
      </c>
      <c r="Y39">
        <f t="shared" ca="1" si="15"/>
        <v>0</v>
      </c>
      <c r="Z39">
        <v>0</v>
      </c>
      <c r="AA39">
        <f t="shared" ca="1" si="16"/>
        <v>0</v>
      </c>
      <c r="AB39" s="24">
        <f t="shared" ca="1" si="17"/>
        <v>0</v>
      </c>
    </row>
    <row r="40" spans="1:28" x14ac:dyDescent="0.25">
      <c r="A40" s="15">
        <v>46074</v>
      </c>
      <c r="B40" t="s">
        <v>2</v>
      </c>
      <c r="C40" s="24">
        <f t="shared" ca="1" si="2"/>
        <v>45321.83417342756</v>
      </c>
      <c r="D40" s="25">
        <f t="shared" ca="1" si="3"/>
        <v>566</v>
      </c>
      <c r="E40" cm="1">
        <f t="array" aca="1" ref="E40" ca="1">metadata!$E$11+_xlfn.XLOOKUP(sku_b!$A40,_xlfn.ANCHORARRAY(metadata!$K$3),metadata!$Q$3:$Q$106)</f>
        <v>80.073911967186504</v>
      </c>
      <c r="F40">
        <f t="shared" ca="1" si="4"/>
        <v>0</v>
      </c>
      <c r="G40">
        <f t="shared" ca="1" si="5"/>
        <v>0</v>
      </c>
      <c r="H40">
        <v>30</v>
      </c>
      <c r="I40" s="25">
        <f t="shared" ca="1" si="6"/>
        <v>908</v>
      </c>
      <c r="J40" s="24">
        <v>0.5</v>
      </c>
      <c r="K40" s="24">
        <f t="shared" ca="1" si="7"/>
        <v>1.9</v>
      </c>
      <c r="L40" s="24">
        <f ca="1"/>
        <v>2.2307616772635126</v>
      </c>
      <c r="M40" s="24">
        <f t="shared" ca="1" si="8"/>
        <v>2025.5316029552694</v>
      </c>
      <c r="N40">
        <v>20</v>
      </c>
      <c r="O40">
        <f t="shared" ca="1" si="9"/>
        <v>417</v>
      </c>
      <c r="P40" s="24">
        <f t="shared" ca="1" si="10"/>
        <v>1764.2276194188846</v>
      </c>
      <c r="Q40">
        <v>0</v>
      </c>
      <c r="R40">
        <f t="shared" ca="1" si="11"/>
        <v>5</v>
      </c>
      <c r="S40">
        <f t="shared" ca="1" si="12"/>
        <v>31.153808386317561</v>
      </c>
      <c r="T40" s="25">
        <f t="shared" ca="1" si="18"/>
        <v>40</v>
      </c>
      <c r="U40">
        <f t="shared" ca="1" si="1"/>
        <v>609</v>
      </c>
      <c r="V40">
        <f t="shared" ca="1" si="13"/>
        <v>3794.5338614534789</v>
      </c>
      <c r="W40">
        <v>0</v>
      </c>
      <c r="X40">
        <f t="shared" ca="1" si="14"/>
        <v>0</v>
      </c>
      <c r="Y40">
        <f t="shared" ca="1" si="15"/>
        <v>0</v>
      </c>
      <c r="Z40">
        <v>0</v>
      </c>
      <c r="AA40">
        <f t="shared" ca="1" si="16"/>
        <v>0</v>
      </c>
      <c r="AB40" s="24">
        <f t="shared" ca="1" si="17"/>
        <v>0</v>
      </c>
    </row>
    <row r="41" spans="1:28" x14ac:dyDescent="0.25">
      <c r="A41" s="15">
        <v>46081</v>
      </c>
      <c r="B41" t="s">
        <v>2</v>
      </c>
      <c r="C41" s="24">
        <f t="shared" ca="1" si="2"/>
        <v>46052.899388744605</v>
      </c>
      <c r="D41" s="25">
        <f t="shared" ca="1" si="3"/>
        <v>574</v>
      </c>
      <c r="E41" cm="1">
        <f t="array" aca="1" ref="E41" ca="1">metadata!$E$11+_xlfn.XLOOKUP(sku_b!$A41,_xlfn.ANCHORARRAY(metadata!$K$3),metadata!$Q$3:$Q$106)</f>
        <v>80.231532036140422</v>
      </c>
      <c r="F41">
        <f t="shared" ca="1" si="4"/>
        <v>0</v>
      </c>
      <c r="G41">
        <f t="shared" ca="1" si="5"/>
        <v>0</v>
      </c>
      <c r="H41">
        <v>30</v>
      </c>
      <c r="I41" s="25">
        <f t="shared" ca="1" si="6"/>
        <v>919</v>
      </c>
      <c r="J41" s="24">
        <v>0.6</v>
      </c>
      <c r="K41" s="24">
        <f t="shared" ca="1" si="7"/>
        <v>2</v>
      </c>
      <c r="L41" s="24">
        <f ca="1"/>
        <v>2.2305935638159133</v>
      </c>
      <c r="M41" s="24">
        <f t="shared" ca="1" si="8"/>
        <v>2049.9154851468243</v>
      </c>
      <c r="N41">
        <v>20</v>
      </c>
      <c r="O41">
        <f t="shared" ca="1" si="9"/>
        <v>419</v>
      </c>
      <c r="P41" s="24">
        <f t="shared" ca="1" si="10"/>
        <v>1353.6187032388677</v>
      </c>
      <c r="Q41">
        <v>0</v>
      </c>
      <c r="R41">
        <f t="shared" ca="1" si="11"/>
        <v>12</v>
      </c>
      <c r="S41">
        <f t="shared" ca="1" si="12"/>
        <v>50.767122765790965</v>
      </c>
      <c r="T41" s="25">
        <f t="shared" ca="1" si="18"/>
        <v>40</v>
      </c>
      <c r="U41">
        <f t="shared" ca="1" si="1"/>
        <v>612</v>
      </c>
      <c r="V41">
        <f t="shared" ca="1" si="13"/>
        <v>2589.1232610553393</v>
      </c>
      <c r="W41">
        <v>0</v>
      </c>
      <c r="X41">
        <f t="shared" ca="1" si="14"/>
        <v>0</v>
      </c>
      <c r="Y41">
        <f t="shared" ca="1" si="15"/>
        <v>0</v>
      </c>
      <c r="Z41">
        <v>0</v>
      </c>
      <c r="AA41">
        <f t="shared" ca="1" si="16"/>
        <v>0</v>
      </c>
      <c r="AB41" s="24">
        <f t="shared" ca="1" si="17"/>
        <v>0</v>
      </c>
    </row>
    <row r="42" spans="1:28" x14ac:dyDescent="0.25">
      <c r="A42" s="15">
        <v>46088</v>
      </c>
      <c r="B42" t="s">
        <v>2</v>
      </c>
      <c r="C42" s="24">
        <f t="shared" ca="1" si="2"/>
        <v>45668.783207153494</v>
      </c>
      <c r="D42" s="25">
        <f t="shared" ca="1" si="3"/>
        <v>568</v>
      </c>
      <c r="E42" cm="1">
        <f t="array" aca="1" ref="E42" ca="1">metadata!$E$11+_xlfn.XLOOKUP(sku_b!$A42,_xlfn.ANCHORARRAY(metadata!$K$3),metadata!$Q$3:$Q$106)</f>
        <v>80.402787336537841</v>
      </c>
      <c r="F42">
        <f t="shared" ca="1" si="4"/>
        <v>0</v>
      </c>
      <c r="G42">
        <f t="shared" ca="1" si="5"/>
        <v>0</v>
      </c>
      <c r="H42">
        <v>30</v>
      </c>
      <c r="I42" s="25">
        <f t="shared" ca="1" si="6"/>
        <v>915</v>
      </c>
      <c r="J42" s="24">
        <v>0.7</v>
      </c>
      <c r="K42" s="24">
        <f t="shared" ca="1" si="7"/>
        <v>1.6</v>
      </c>
      <c r="L42" s="24">
        <f ca="1"/>
        <v>2.2304254503683136</v>
      </c>
      <c r="M42" s="24">
        <f t="shared" ca="1" si="8"/>
        <v>2040.8392870870071</v>
      </c>
      <c r="N42">
        <v>20</v>
      </c>
      <c r="O42">
        <f t="shared" ca="1" si="9"/>
        <v>413</v>
      </c>
      <c r="P42" s="24">
        <f t="shared" ca="1" si="10"/>
        <v>1334.1657110021135</v>
      </c>
      <c r="Q42">
        <v>0</v>
      </c>
      <c r="R42">
        <f t="shared" ca="1" si="11"/>
        <v>16</v>
      </c>
      <c r="S42">
        <f t="shared" ca="1" si="12"/>
        <v>67.686807205893018</v>
      </c>
      <c r="T42" s="25">
        <f t="shared" ca="1" si="18"/>
        <v>40</v>
      </c>
      <c r="U42">
        <f t="shared" ca="1" si="1"/>
        <v>604</v>
      </c>
      <c r="V42">
        <f t="shared" ca="1" si="13"/>
        <v>3763.1769720224615</v>
      </c>
      <c r="W42">
        <v>0</v>
      </c>
      <c r="X42">
        <f t="shared" ca="1" si="14"/>
        <v>0</v>
      </c>
      <c r="Y42">
        <f t="shared" ca="1" si="15"/>
        <v>0</v>
      </c>
      <c r="Z42">
        <v>0</v>
      </c>
      <c r="AA42">
        <f t="shared" ca="1" si="16"/>
        <v>0</v>
      </c>
      <c r="AB42" s="24">
        <f t="shared" ca="1" si="17"/>
        <v>0</v>
      </c>
    </row>
    <row r="43" spans="1:28" x14ac:dyDescent="0.25">
      <c r="A43" s="15">
        <v>46095</v>
      </c>
      <c r="B43" t="s">
        <v>2</v>
      </c>
      <c r="C43" s="24">
        <f t="shared" ca="1" si="2"/>
        <v>44340.059497840572</v>
      </c>
      <c r="D43" s="25">
        <f t="shared" ca="1" si="3"/>
        <v>549</v>
      </c>
      <c r="E43" cm="1">
        <f t="array" aca="1" ref="E43" ca="1">metadata!$E$11+_xlfn.XLOOKUP(sku_b!$A43,_xlfn.ANCHORARRAY(metadata!$K$3),metadata!$Q$3:$Q$106)</f>
        <v>80.765135697341663</v>
      </c>
      <c r="F43">
        <f t="shared" ca="1" si="4"/>
        <v>0</v>
      </c>
      <c r="G43">
        <f t="shared" ca="1" si="5"/>
        <v>0</v>
      </c>
      <c r="H43">
        <v>30</v>
      </c>
      <c r="I43" s="25">
        <f t="shared" ca="1" si="6"/>
        <v>910</v>
      </c>
      <c r="J43" s="24">
        <v>0.8</v>
      </c>
      <c r="K43" s="24">
        <f t="shared" ca="1" si="7"/>
        <v>2.1</v>
      </c>
      <c r="L43" s="24">
        <f ca="1"/>
        <v>2.2302573369207139</v>
      </c>
      <c r="M43" s="24">
        <f t="shared" ca="1" si="8"/>
        <v>2029.5341765978496</v>
      </c>
      <c r="N43">
        <v>13</v>
      </c>
      <c r="O43">
        <f t="shared" ca="1" si="9"/>
        <v>347</v>
      </c>
      <c r="P43" s="24">
        <f t="shared" ca="1" si="10"/>
        <v>1120.8992959114878</v>
      </c>
      <c r="Q43">
        <v>0</v>
      </c>
      <c r="R43">
        <f t="shared" ca="1" si="11"/>
        <v>8</v>
      </c>
      <c r="S43">
        <f t="shared" ca="1" si="12"/>
        <v>33.842058695365708</v>
      </c>
      <c r="T43" s="25">
        <f t="shared" ca="1" si="18"/>
        <v>40</v>
      </c>
      <c r="U43">
        <f t="shared" ca="1" si="1"/>
        <v>611</v>
      </c>
      <c r="V43">
        <f t="shared" ca="1" si="13"/>
        <v>3806.6872328585559</v>
      </c>
      <c r="W43">
        <v>0</v>
      </c>
      <c r="X43">
        <f t="shared" ca="1" si="14"/>
        <v>0</v>
      </c>
      <c r="Y43">
        <f t="shared" ca="1" si="15"/>
        <v>0</v>
      </c>
      <c r="Z43">
        <v>0</v>
      </c>
      <c r="AA43">
        <f t="shared" ca="1" si="16"/>
        <v>0</v>
      </c>
      <c r="AB43" s="24">
        <f t="shared" ca="1" si="17"/>
        <v>0</v>
      </c>
    </row>
    <row r="44" spans="1:28" x14ac:dyDescent="0.25">
      <c r="A44" s="15">
        <v>46102</v>
      </c>
      <c r="B44" t="s">
        <v>2</v>
      </c>
      <c r="C44" s="24">
        <f t="shared" ca="1" si="2"/>
        <v>47127.484666903612</v>
      </c>
      <c r="D44" s="25">
        <f t="shared" ca="1" si="3"/>
        <v>586</v>
      </c>
      <c r="E44" cm="1">
        <f t="array" aca="1" ref="E44" ca="1">metadata!$E$11+_xlfn.XLOOKUP(sku_b!$A44,_xlfn.ANCHORARRAY(metadata!$K$3),metadata!$Q$3:$Q$106)</f>
        <v>80.422328783111965</v>
      </c>
      <c r="F44">
        <f t="shared" ca="1" si="4"/>
        <v>0</v>
      </c>
      <c r="G44">
        <f t="shared" ca="1" si="5"/>
        <v>0</v>
      </c>
      <c r="H44">
        <v>20</v>
      </c>
      <c r="I44" s="25">
        <f t="shared" ca="1" si="6"/>
        <v>815</v>
      </c>
      <c r="J44" s="24">
        <v>0.9</v>
      </c>
      <c r="K44" s="24">
        <f t="shared" ca="1" si="7"/>
        <v>2.8</v>
      </c>
      <c r="L44" s="24">
        <f ca="1"/>
        <v>2.2300892234731142</v>
      </c>
      <c r="M44" s="24">
        <f t="shared" ca="1" si="8"/>
        <v>1817.522717130588</v>
      </c>
      <c r="N44">
        <v>13</v>
      </c>
      <c r="O44">
        <f t="shared" ca="1" si="9"/>
        <v>331</v>
      </c>
      <c r="P44" s="24">
        <f t="shared" ca="1" si="10"/>
        <v>1069.1595329696008</v>
      </c>
      <c r="Q44">
        <v>8</v>
      </c>
      <c r="R44">
        <f t="shared" ca="1" si="11"/>
        <v>292</v>
      </c>
      <c r="S44">
        <f t="shared" ca="1" si="12"/>
        <v>1235.1860532541493</v>
      </c>
      <c r="T44" s="25">
        <f t="shared" ca="1" si="18"/>
        <v>40</v>
      </c>
      <c r="U44">
        <f t="shared" ca="1" si="1"/>
        <v>605</v>
      </c>
      <c r="V44">
        <f t="shared" ca="1" si="13"/>
        <v>3769.2039802012341</v>
      </c>
      <c r="W44">
        <v>0</v>
      </c>
      <c r="X44">
        <f t="shared" ca="1" si="14"/>
        <v>0</v>
      </c>
      <c r="Y44">
        <f t="shared" ca="1" si="15"/>
        <v>0</v>
      </c>
      <c r="Z44">
        <v>0</v>
      </c>
      <c r="AA44">
        <f t="shared" ca="1" si="16"/>
        <v>0</v>
      </c>
      <c r="AB44" s="24">
        <f t="shared" ca="1" si="17"/>
        <v>0</v>
      </c>
    </row>
    <row r="45" spans="1:28" x14ac:dyDescent="0.25">
      <c r="A45" s="15">
        <v>46109</v>
      </c>
      <c r="B45" t="s">
        <v>2</v>
      </c>
      <c r="C45" s="24">
        <f t="shared" ca="1" si="2"/>
        <v>47520.32800214395</v>
      </c>
      <c r="D45" s="25">
        <f t="shared" ca="1" si="3"/>
        <v>592</v>
      </c>
      <c r="E45" cm="1">
        <f t="array" aca="1" ref="E45" ca="1">metadata!$E$11+_xlfn.XLOOKUP(sku_b!$A45,_xlfn.ANCHORARRAY(metadata!$K$3),metadata!$Q$3:$Q$106)</f>
        <v>80.27082432794586</v>
      </c>
      <c r="F45">
        <f t="shared" ca="1" si="4"/>
        <v>0</v>
      </c>
      <c r="G45">
        <f t="shared" ca="1" si="5"/>
        <v>0</v>
      </c>
      <c r="H45">
        <v>20</v>
      </c>
      <c r="I45" s="25">
        <f t="shared" ca="1" si="6"/>
        <v>816</v>
      </c>
      <c r="J45" s="24">
        <v>1</v>
      </c>
      <c r="K45" s="24">
        <f t="shared" ca="1" si="7"/>
        <v>2.6</v>
      </c>
      <c r="L45" s="24">
        <f ca="1"/>
        <v>2.229921110025515</v>
      </c>
      <c r="M45" s="24">
        <f t="shared" ca="1" si="8"/>
        <v>1819.6156257808202</v>
      </c>
      <c r="N45">
        <v>13</v>
      </c>
      <c r="O45">
        <f t="shared" ca="1" si="9"/>
        <v>339</v>
      </c>
      <c r="P45" s="24">
        <f t="shared" ca="1" si="10"/>
        <v>1094.9432562986497</v>
      </c>
      <c r="Q45">
        <v>8</v>
      </c>
      <c r="R45">
        <f t="shared" ca="1" si="11"/>
        <v>284</v>
      </c>
      <c r="S45">
        <f t="shared" ca="1" si="12"/>
        <v>1769.2975952472461</v>
      </c>
      <c r="T45" s="25">
        <f t="shared" ca="1" si="18"/>
        <v>40</v>
      </c>
      <c r="U45">
        <f t="shared" ca="1" si="1"/>
        <v>614</v>
      </c>
      <c r="V45">
        <f t="shared" ca="1" si="13"/>
        <v>3211.1715615556664</v>
      </c>
      <c r="W45">
        <v>0</v>
      </c>
      <c r="X45">
        <f t="shared" ca="1" si="14"/>
        <v>0</v>
      </c>
      <c r="Y45">
        <f t="shared" ca="1" si="15"/>
        <v>0</v>
      </c>
      <c r="Z45">
        <v>0</v>
      </c>
      <c r="AA45">
        <f t="shared" ca="1" si="16"/>
        <v>0</v>
      </c>
      <c r="AB45" s="24">
        <f t="shared" ca="1" si="17"/>
        <v>0</v>
      </c>
    </row>
    <row r="46" spans="1:28" x14ac:dyDescent="0.25">
      <c r="A46" s="15">
        <v>46116</v>
      </c>
      <c r="B46" t="s">
        <v>2</v>
      </c>
      <c r="C46" s="24">
        <f t="shared" ca="1" si="2"/>
        <v>39815.949458465555</v>
      </c>
      <c r="D46" s="25">
        <f t="shared" ca="1" si="3"/>
        <v>494</v>
      </c>
      <c r="E46" cm="1">
        <f t="array" aca="1" ref="E46" ca="1">metadata!$E$11+_xlfn.XLOOKUP(sku_b!$A46,_xlfn.ANCHORARRAY(metadata!$K$3),metadata!$Q$3:$Q$106)</f>
        <v>80.599087972602334</v>
      </c>
      <c r="F46">
        <f t="shared" ca="1" si="4"/>
        <v>0</v>
      </c>
      <c r="G46">
        <f t="shared" ca="1" si="5"/>
        <v>0</v>
      </c>
      <c r="H46">
        <v>20</v>
      </c>
      <c r="I46" s="25">
        <f t="shared" ca="1" si="6"/>
        <v>804</v>
      </c>
      <c r="J46" s="24">
        <v>0</v>
      </c>
      <c r="K46" s="24">
        <f t="shared" ca="1" si="7"/>
        <v>2.1</v>
      </c>
      <c r="L46" s="24">
        <f ca="1"/>
        <v>2.2316022445015107</v>
      </c>
      <c r="M46" s="24">
        <f t="shared" ca="1" si="8"/>
        <v>1794.2082045792147</v>
      </c>
      <c r="N46">
        <v>0</v>
      </c>
      <c r="O46">
        <f t="shared" ca="1" si="9"/>
        <v>11</v>
      </c>
      <c r="P46" s="24">
        <f t="shared" ca="1" si="10"/>
        <v>35.547624689516617</v>
      </c>
      <c r="Q46">
        <v>8</v>
      </c>
      <c r="R46">
        <f t="shared" ca="1" si="11"/>
        <v>292</v>
      </c>
      <c r="S46">
        <f t="shared" ca="1" si="12"/>
        <v>1819.6278553944412</v>
      </c>
      <c r="T46" s="25">
        <f t="shared" ca="1" si="18"/>
        <v>40</v>
      </c>
      <c r="U46">
        <f t="shared" ca="1" si="1"/>
        <v>605</v>
      </c>
      <c r="V46">
        <f t="shared" ca="1" si="13"/>
        <v>3770.1193579234141</v>
      </c>
      <c r="W46">
        <v>0</v>
      </c>
      <c r="X46">
        <f t="shared" ca="1" si="14"/>
        <v>0</v>
      </c>
      <c r="Y46">
        <f t="shared" ca="1" si="15"/>
        <v>0</v>
      </c>
      <c r="Z46">
        <v>0</v>
      </c>
      <c r="AA46">
        <f t="shared" ca="1" si="16"/>
        <v>0</v>
      </c>
      <c r="AB46" s="24">
        <f t="shared" ca="1" si="17"/>
        <v>0</v>
      </c>
    </row>
    <row r="47" spans="1:28" x14ac:dyDescent="0.25">
      <c r="A47" s="15">
        <v>46123</v>
      </c>
      <c r="B47" t="s">
        <v>2</v>
      </c>
      <c r="C47" s="24">
        <f t="shared" ca="1" si="2"/>
        <v>41023.478491913753</v>
      </c>
      <c r="D47" s="25">
        <f t="shared" ca="1" si="3"/>
        <v>509</v>
      </c>
      <c r="E47" cm="1">
        <f t="array" aca="1" ref="E47" ca="1">metadata!$E$11+_xlfn.XLOOKUP(sku_b!$A47,_xlfn.ANCHORARRAY(metadata!$K$3),metadata!$Q$3:$Q$106)</f>
        <v>80.596224934997551</v>
      </c>
      <c r="F47">
        <f t="shared" ca="1" si="4"/>
        <v>5</v>
      </c>
      <c r="G47">
        <f t="shared" ca="1" si="5"/>
        <v>0</v>
      </c>
      <c r="H47">
        <v>20</v>
      </c>
      <c r="I47" s="25">
        <f t="shared" ca="1" si="6"/>
        <v>814</v>
      </c>
      <c r="J47" s="24">
        <v>0</v>
      </c>
      <c r="K47" s="24">
        <f t="shared" ca="1" si="7"/>
        <v>2.4</v>
      </c>
      <c r="L47" s="24">
        <f ca="1"/>
        <v>2.2316022445015107</v>
      </c>
      <c r="M47" s="24">
        <f t="shared" ca="1" si="8"/>
        <v>1816.5242270242297</v>
      </c>
      <c r="N47">
        <v>0</v>
      </c>
      <c r="O47">
        <f t="shared" ca="1" si="9"/>
        <v>8</v>
      </c>
      <c r="P47" s="24">
        <f t="shared" ca="1" si="10"/>
        <v>25.852817956012085</v>
      </c>
      <c r="Q47">
        <v>8</v>
      </c>
      <c r="R47">
        <f t="shared" ca="1" si="11"/>
        <v>293</v>
      </c>
      <c r="S47">
        <f t="shared" ca="1" si="12"/>
        <v>1239.8594576389428</v>
      </c>
      <c r="T47" s="25">
        <v>32</v>
      </c>
      <c r="U47">
        <f t="shared" ca="1" si="1"/>
        <v>533</v>
      </c>
      <c r="V47">
        <f t="shared" ca="1" si="13"/>
        <v>3321.4439963193054</v>
      </c>
      <c r="W47">
        <v>3</v>
      </c>
      <c r="X47">
        <f t="shared" ca="1" si="14"/>
        <v>239</v>
      </c>
      <c r="Y47">
        <f t="shared" ca="1" si="15"/>
        <v>1728.3529364358612</v>
      </c>
      <c r="Z47">
        <v>0</v>
      </c>
      <c r="AA47">
        <f t="shared" ca="1" si="16"/>
        <v>0</v>
      </c>
      <c r="AB47" s="24">
        <f t="shared" ca="1" si="17"/>
        <v>0</v>
      </c>
    </row>
    <row r="48" spans="1:28" x14ac:dyDescent="0.25">
      <c r="A48" s="15">
        <v>46130</v>
      </c>
      <c r="B48" t="s">
        <v>2</v>
      </c>
      <c r="C48" s="24">
        <f t="shared" ca="1" si="2"/>
        <v>22660.555985036612</v>
      </c>
      <c r="D48" s="25">
        <f t="shared" ca="1" si="3"/>
        <v>280</v>
      </c>
      <c r="E48" cm="1">
        <f t="array" aca="1" ref="E48" ca="1">metadata!$E$11+_xlfn.XLOOKUP(sku_b!$A48,_xlfn.ANCHORARRAY(metadata!$K$3),metadata!$Q$3:$Q$106)</f>
        <v>80.930557089416467</v>
      </c>
      <c r="F48">
        <f t="shared" ca="1" si="4"/>
        <v>0</v>
      </c>
      <c r="G48">
        <f t="shared" ca="1" si="5"/>
        <v>0</v>
      </c>
      <c r="H48">
        <v>0</v>
      </c>
      <c r="I48" s="25">
        <f t="shared" ca="1" si="6"/>
        <v>19</v>
      </c>
      <c r="J48" s="24">
        <v>0</v>
      </c>
      <c r="K48" s="24">
        <f t="shared" ca="1" si="7"/>
        <v>2</v>
      </c>
      <c r="L48" s="24">
        <f ca="1"/>
        <v>2.2316022445015107</v>
      </c>
      <c r="M48" s="24">
        <f t="shared" ca="1" si="8"/>
        <v>42.400442645528706</v>
      </c>
      <c r="N48">
        <v>0</v>
      </c>
      <c r="O48">
        <f t="shared" ca="1" si="9"/>
        <v>12</v>
      </c>
      <c r="P48" s="24">
        <f t="shared" ca="1" si="10"/>
        <v>38.779226934018126</v>
      </c>
      <c r="Q48">
        <v>8</v>
      </c>
      <c r="R48">
        <f t="shared" ca="1" si="11"/>
        <v>286</v>
      </c>
      <c r="S48">
        <f t="shared" ca="1" si="12"/>
        <v>1782.2382419274322</v>
      </c>
      <c r="T48" s="25">
        <v>32</v>
      </c>
      <c r="U48">
        <f t="shared" ca="1" si="1"/>
        <v>535</v>
      </c>
      <c r="V48">
        <f t="shared" ca="1" si="13"/>
        <v>3333.9072008083085</v>
      </c>
      <c r="W48">
        <v>4</v>
      </c>
      <c r="X48">
        <f t="shared" ca="1" si="14"/>
        <v>244</v>
      </c>
      <c r="Y48">
        <f t="shared" ca="1" si="15"/>
        <v>1520.5109476583687</v>
      </c>
      <c r="Z48">
        <v>0</v>
      </c>
      <c r="AA48">
        <f t="shared" ca="1" si="16"/>
        <v>0</v>
      </c>
      <c r="AB48" s="24">
        <f t="shared" ca="1" si="17"/>
        <v>0</v>
      </c>
    </row>
    <row r="49" spans="1:28" x14ac:dyDescent="0.25">
      <c r="A49" s="15">
        <v>46137</v>
      </c>
      <c r="B49" t="s">
        <v>2</v>
      </c>
      <c r="C49" s="24">
        <f t="shared" ca="1" si="2"/>
        <v>16488.586326550485</v>
      </c>
      <c r="D49" s="25">
        <f t="shared" ca="1" si="3"/>
        <v>205</v>
      </c>
      <c r="E49" cm="1">
        <f t="array" aca="1" ref="E49" ca="1">metadata!$E$11+_xlfn.XLOOKUP(sku_b!$A49,_xlfn.ANCHORARRAY(metadata!$K$3),metadata!$Q$3:$Q$106)</f>
        <v>80.432128422197493</v>
      </c>
      <c r="F49">
        <f t="shared" ca="1" si="4"/>
        <v>7</v>
      </c>
      <c r="G49">
        <f t="shared" ca="1" si="5"/>
        <v>0</v>
      </c>
      <c r="H49">
        <v>0</v>
      </c>
      <c r="I49" s="25">
        <f t="shared" ca="1" si="6"/>
        <v>3</v>
      </c>
      <c r="J49" s="24">
        <v>0</v>
      </c>
      <c r="K49" s="24">
        <f t="shared" ca="1" si="7"/>
        <v>1.7</v>
      </c>
      <c r="L49" s="24">
        <f ca="1"/>
        <v>2.2316022445015107</v>
      </c>
      <c r="M49" s="24">
        <f t="shared" ca="1" si="8"/>
        <v>6.6948067335045316</v>
      </c>
      <c r="N49">
        <v>0</v>
      </c>
      <c r="O49">
        <f t="shared" ca="1" si="9"/>
        <v>9</v>
      </c>
      <c r="P49" s="24">
        <f t="shared" ca="1" si="10"/>
        <v>29.084420200513595</v>
      </c>
      <c r="Q49">
        <v>8</v>
      </c>
      <c r="R49">
        <f t="shared" ca="1" si="11"/>
        <v>296</v>
      </c>
      <c r="S49">
        <f t="shared" ca="1" si="12"/>
        <v>1252.5542643724473</v>
      </c>
      <c r="T49" s="25">
        <v>12</v>
      </c>
      <c r="U49">
        <f t="shared" ca="1" si="1"/>
        <v>333</v>
      </c>
      <c r="V49">
        <f t="shared" ca="1" si="13"/>
        <v>1742.1235474190032</v>
      </c>
      <c r="W49">
        <v>5</v>
      </c>
      <c r="X49">
        <f t="shared" ca="1" si="14"/>
        <v>263</v>
      </c>
      <c r="Y49">
        <f t="shared" ca="1" si="15"/>
        <v>1112.9113903038974</v>
      </c>
      <c r="Z49">
        <v>0</v>
      </c>
      <c r="AA49">
        <f t="shared" ca="1" si="16"/>
        <v>0</v>
      </c>
      <c r="AB49" s="24">
        <f t="shared" ca="1" si="17"/>
        <v>0</v>
      </c>
    </row>
    <row r="50" spans="1:28" x14ac:dyDescent="0.25">
      <c r="A50" s="15">
        <v>46144</v>
      </c>
      <c r="B50" t="s">
        <v>2</v>
      </c>
      <c r="C50" s="24">
        <f t="shared" ca="1" si="2"/>
        <v>17170.909076294207</v>
      </c>
      <c r="D50" s="25">
        <f t="shared" ca="1" si="3"/>
        <v>213</v>
      </c>
      <c r="E50" cm="1">
        <f t="array" aca="1" ref="E50" ca="1">metadata!$E$11+_xlfn.XLOOKUP(sku_b!$A50,_xlfn.ANCHORARRAY(metadata!$K$3),metadata!$Q$3:$Q$106)</f>
        <v>80.614596602320219</v>
      </c>
      <c r="F50">
        <f t="shared" ca="1" si="4"/>
        <v>5</v>
      </c>
      <c r="G50">
        <f t="shared" ca="1" si="5"/>
        <v>0</v>
      </c>
      <c r="H50">
        <v>0</v>
      </c>
      <c r="I50" s="25">
        <f t="shared" ca="1" si="6"/>
        <v>18</v>
      </c>
      <c r="J50" s="24">
        <v>0</v>
      </c>
      <c r="K50" s="24">
        <f t="shared" ca="1" si="7"/>
        <v>1.6</v>
      </c>
      <c r="L50" s="24">
        <f ca="1"/>
        <v>2.2316022445015107</v>
      </c>
      <c r="M50" s="24">
        <f t="shared" ca="1" si="8"/>
        <v>40.16884040102719</v>
      </c>
      <c r="N50">
        <v>0</v>
      </c>
      <c r="O50">
        <f t="shared" ca="1" si="9"/>
        <v>4</v>
      </c>
      <c r="P50" s="24">
        <f t="shared" ca="1" si="10"/>
        <v>16.926408978006044</v>
      </c>
      <c r="Q50">
        <v>8</v>
      </c>
      <c r="R50">
        <f t="shared" ca="1" si="11"/>
        <v>291</v>
      </c>
      <c r="S50">
        <f t="shared" ca="1" si="12"/>
        <v>1522.3962531499396</v>
      </c>
      <c r="T50" s="25">
        <v>12</v>
      </c>
      <c r="U50">
        <f t="shared" ca="1" si="1"/>
        <v>335</v>
      </c>
      <c r="V50">
        <f t="shared" ca="1" si="13"/>
        <v>2087.5867519080061</v>
      </c>
      <c r="W50">
        <v>6</v>
      </c>
      <c r="X50">
        <f t="shared" ca="1" si="14"/>
        <v>271</v>
      </c>
      <c r="Y50">
        <f t="shared" ca="1" si="15"/>
        <v>1688.7642082599095</v>
      </c>
      <c r="Z50">
        <v>0</v>
      </c>
      <c r="AA50">
        <f t="shared" ca="1" si="16"/>
        <v>0</v>
      </c>
      <c r="AB50" s="24">
        <f t="shared" ca="1" si="17"/>
        <v>0</v>
      </c>
    </row>
    <row r="51" spans="1:28" x14ac:dyDescent="0.25">
      <c r="A51" s="15">
        <v>46151</v>
      </c>
      <c r="B51" t="s">
        <v>2</v>
      </c>
      <c r="C51" s="24">
        <f t="shared" ca="1" si="2"/>
        <v>17284.447260911573</v>
      </c>
      <c r="D51" s="25">
        <f t="shared" ca="1" si="3"/>
        <v>216</v>
      </c>
      <c r="E51" cm="1">
        <f t="array" aca="1" ref="E51" ca="1">metadata!$E$11+_xlfn.XLOOKUP(sku_b!$A51,_xlfn.ANCHORARRAY(metadata!$K$3),metadata!$Q$3:$Q$106)</f>
        <v>80.020589170886907</v>
      </c>
      <c r="F51">
        <f t="shared" ca="1" si="4"/>
        <v>0</v>
      </c>
      <c r="G51">
        <f t="shared" ca="1" si="5"/>
        <v>0</v>
      </c>
      <c r="H51">
        <v>0</v>
      </c>
      <c r="I51" s="25">
        <f t="shared" ca="1" si="6"/>
        <v>16</v>
      </c>
      <c r="J51" s="24">
        <v>0</v>
      </c>
      <c r="K51" s="24">
        <f t="shared" ca="1" si="7"/>
        <v>2.1</v>
      </c>
      <c r="L51" s="24">
        <f ca="1"/>
        <v>2.2316022445015107</v>
      </c>
      <c r="M51" s="24">
        <f t="shared" ca="1" si="8"/>
        <v>35.705635912024171</v>
      </c>
      <c r="N51">
        <v>0</v>
      </c>
      <c r="O51">
        <f t="shared" ca="1" si="9"/>
        <v>15</v>
      </c>
      <c r="P51" s="24">
        <f t="shared" ca="1" si="10"/>
        <v>48.474033667522662</v>
      </c>
      <c r="Q51">
        <v>8</v>
      </c>
      <c r="R51">
        <f t="shared" ca="1" si="11"/>
        <v>292</v>
      </c>
      <c r="S51">
        <f t="shared" ca="1" si="12"/>
        <v>1819.6278553944412</v>
      </c>
      <c r="T51" s="25">
        <v>12</v>
      </c>
      <c r="U51">
        <f t="shared" ca="1" si="1"/>
        <v>321</v>
      </c>
      <c r="V51">
        <f t="shared" ca="1" si="13"/>
        <v>1358.344320484985</v>
      </c>
      <c r="W51">
        <v>3</v>
      </c>
      <c r="X51">
        <f t="shared" ca="1" si="14"/>
        <v>249</v>
      </c>
      <c r="Y51">
        <f t="shared" ca="1" si="15"/>
        <v>1302.6689588808763</v>
      </c>
      <c r="Z51">
        <v>0</v>
      </c>
      <c r="AA51">
        <f t="shared" ca="1" si="16"/>
        <v>0</v>
      </c>
      <c r="AB51" s="24">
        <f t="shared" ca="1" si="17"/>
        <v>0</v>
      </c>
    </row>
    <row r="52" spans="1:28" x14ac:dyDescent="0.25">
      <c r="A52" s="15">
        <v>46158</v>
      </c>
      <c r="B52" t="s">
        <v>2</v>
      </c>
      <c r="C52" s="24">
        <f t="shared" ca="1" si="2"/>
        <v>17379.304898008355</v>
      </c>
      <c r="D52" s="25">
        <f t="shared" ca="1" si="3"/>
        <v>217</v>
      </c>
      <c r="E52" cm="1">
        <f t="array" aca="1" ref="E52" ca="1">metadata!$E$11+_xlfn.XLOOKUP(sku_b!$A52,_xlfn.ANCHORARRAY(metadata!$K$3),metadata!$Q$3:$Q$106)</f>
        <v>80.088962663632969</v>
      </c>
      <c r="F52">
        <f t="shared" ca="1" si="4"/>
        <v>0</v>
      </c>
      <c r="G52">
        <f t="shared" ca="1" si="5"/>
        <v>0</v>
      </c>
      <c r="H52">
        <v>0</v>
      </c>
      <c r="I52" s="25">
        <f t="shared" ca="1" si="6"/>
        <v>15</v>
      </c>
      <c r="J52" s="24">
        <v>0</v>
      </c>
      <c r="K52" s="24">
        <f t="shared" ca="1" si="7"/>
        <v>2.2000000000000002</v>
      </c>
      <c r="L52" s="24">
        <f ca="1"/>
        <v>2.2316022445015107</v>
      </c>
      <c r="M52" s="24">
        <f t="shared" ca="1" si="8"/>
        <v>33.474033667522662</v>
      </c>
      <c r="N52">
        <v>0</v>
      </c>
      <c r="O52">
        <f t="shared" ca="1" si="9"/>
        <v>15</v>
      </c>
      <c r="P52" s="24">
        <f t="shared" ca="1" si="10"/>
        <v>63.474033667522669</v>
      </c>
      <c r="Q52">
        <v>8</v>
      </c>
      <c r="R52">
        <f t="shared" ca="1" si="11"/>
        <v>284</v>
      </c>
      <c r="S52">
        <f t="shared" ca="1" si="12"/>
        <v>1769.7750374384291</v>
      </c>
      <c r="T52" s="25">
        <v>12</v>
      </c>
      <c r="U52">
        <f t="shared" ca="1" si="1"/>
        <v>330</v>
      </c>
      <c r="V52">
        <f t="shared" ca="1" si="13"/>
        <v>1726.4287406854987</v>
      </c>
      <c r="W52">
        <v>4</v>
      </c>
      <c r="X52">
        <f t="shared" ca="1" si="14"/>
        <v>255</v>
      </c>
      <c r="Y52">
        <f t="shared" ca="1" si="15"/>
        <v>1589.0585723478853</v>
      </c>
      <c r="Z52">
        <v>0</v>
      </c>
      <c r="AA52">
        <f t="shared" ca="1" si="16"/>
        <v>0</v>
      </c>
      <c r="AB52" s="24">
        <f t="shared" ca="1" si="17"/>
        <v>0</v>
      </c>
    </row>
    <row r="53" spans="1:28" x14ac:dyDescent="0.25">
      <c r="A53" s="15">
        <v>46165</v>
      </c>
      <c r="B53" t="s">
        <v>2</v>
      </c>
      <c r="C53" s="24">
        <f t="shared" ca="1" si="2"/>
        <v>16108.958156419132</v>
      </c>
      <c r="D53" s="25">
        <f t="shared" ca="1" si="3"/>
        <v>199</v>
      </c>
      <c r="E53" cm="1">
        <f t="array" aca="1" ref="E53" ca="1">metadata!$E$11+_xlfn.XLOOKUP(sku_b!$A53,_xlfn.ANCHORARRAY(metadata!$K$3),metadata!$Q$3:$Q$106)</f>
        <v>80.949538474468</v>
      </c>
      <c r="F53">
        <f t="shared" ca="1" si="4"/>
        <v>7</v>
      </c>
      <c r="G53">
        <f t="shared" ca="1" si="5"/>
        <v>0</v>
      </c>
      <c r="H53">
        <v>0</v>
      </c>
      <c r="I53" s="25">
        <f t="shared" ca="1" si="6"/>
        <v>6</v>
      </c>
      <c r="J53" s="24">
        <v>0</v>
      </c>
      <c r="K53" s="24">
        <f t="shared" ca="1" si="7"/>
        <v>2.2999999999999998</v>
      </c>
      <c r="L53" s="24">
        <f ca="1"/>
        <v>2.2316022445015107</v>
      </c>
      <c r="M53" s="24">
        <f t="shared" ca="1" si="8"/>
        <v>13.389613467009063</v>
      </c>
      <c r="N53">
        <v>0</v>
      </c>
      <c r="O53">
        <f t="shared" ca="1" si="9"/>
        <v>12</v>
      </c>
      <c r="P53" s="24">
        <f t="shared" ca="1" si="10"/>
        <v>38.779226934018126</v>
      </c>
      <c r="Q53">
        <v>8</v>
      </c>
      <c r="R53">
        <f t="shared" ca="1" si="11"/>
        <v>286</v>
      </c>
      <c r="S53">
        <f t="shared" ca="1" si="12"/>
        <v>1782.2382419274322</v>
      </c>
      <c r="T53" s="25">
        <v>12</v>
      </c>
      <c r="U53">
        <f t="shared" ca="1" si="1"/>
        <v>332</v>
      </c>
      <c r="V53">
        <f t="shared" ca="1" si="13"/>
        <v>1736.8919451745016</v>
      </c>
      <c r="W53">
        <v>4</v>
      </c>
      <c r="X53">
        <f t="shared" ca="1" si="14"/>
        <v>246</v>
      </c>
      <c r="Y53">
        <f t="shared" ca="1" si="15"/>
        <v>1532.9741521473718</v>
      </c>
      <c r="Z53">
        <v>0</v>
      </c>
      <c r="AA53">
        <f t="shared" ca="1" si="16"/>
        <v>0</v>
      </c>
      <c r="AB53" s="24">
        <f t="shared" ca="1" si="17"/>
        <v>0</v>
      </c>
    </row>
    <row r="54" spans="1:28" x14ac:dyDescent="0.25">
      <c r="A54" s="15">
        <v>46172</v>
      </c>
      <c r="B54" t="s">
        <v>2</v>
      </c>
      <c r="C54" s="24">
        <f t="shared" ca="1" si="2"/>
        <v>17412.025240785693</v>
      </c>
      <c r="D54" s="25">
        <f t="shared" ca="1" si="3"/>
        <v>217</v>
      </c>
      <c r="E54" cm="1">
        <f t="array" aca="1" ref="E54" ca="1">metadata!$E$11+_xlfn.XLOOKUP(sku_b!$A54,_xlfn.ANCHORARRAY(metadata!$K$3),metadata!$Q$3:$Q$106)</f>
        <v>80.239747653390296</v>
      </c>
      <c r="F54">
        <f t="shared" ca="1" si="4"/>
        <v>0</v>
      </c>
      <c r="G54">
        <f t="shared" ca="1" si="5"/>
        <v>0</v>
      </c>
      <c r="H54">
        <v>0</v>
      </c>
      <c r="I54" s="25">
        <f t="shared" ca="1" si="6"/>
        <v>14</v>
      </c>
      <c r="J54" s="24">
        <v>0</v>
      </c>
      <c r="K54" s="24">
        <f t="shared" ca="1" si="7"/>
        <v>3</v>
      </c>
      <c r="L54" s="24">
        <f ca="1"/>
        <v>2.2316022445015107</v>
      </c>
      <c r="M54" s="24">
        <f t="shared" ca="1" si="8"/>
        <v>31.242431423021149</v>
      </c>
      <c r="N54">
        <v>0</v>
      </c>
      <c r="O54">
        <f t="shared" ca="1" si="9"/>
        <v>12</v>
      </c>
      <c r="P54" s="24">
        <f t="shared" ca="1" si="10"/>
        <v>50.779226934018133</v>
      </c>
      <c r="Q54">
        <v>8</v>
      </c>
      <c r="R54">
        <f t="shared" ca="1" si="11"/>
        <v>295</v>
      </c>
      <c r="S54">
        <f t="shared" ca="1" si="12"/>
        <v>1248.3226621279457</v>
      </c>
      <c r="T54" s="25">
        <v>12</v>
      </c>
      <c r="U54">
        <f t="shared" ca="1" si="1"/>
        <v>326</v>
      </c>
      <c r="V54">
        <f t="shared" ca="1" si="13"/>
        <v>1379.5023317074927</v>
      </c>
      <c r="W54">
        <v>4</v>
      </c>
      <c r="X54">
        <f t="shared" ca="1" si="14"/>
        <v>245</v>
      </c>
      <c r="Y54">
        <f t="shared" ca="1" si="15"/>
        <v>1036.7425499028702</v>
      </c>
      <c r="Z54">
        <v>0</v>
      </c>
      <c r="AA54">
        <f t="shared" ca="1" si="16"/>
        <v>0</v>
      </c>
      <c r="AB54" s="24">
        <f t="shared" ca="1" si="17"/>
        <v>0</v>
      </c>
    </row>
    <row r="55" spans="1:28" x14ac:dyDescent="0.25">
      <c r="A55" s="15">
        <v>46179</v>
      </c>
      <c r="B55" t="s">
        <v>2</v>
      </c>
      <c r="C55" s="24">
        <f t="shared" ca="1" si="2"/>
        <v>10928.273190597431</v>
      </c>
      <c r="D55" s="25">
        <f t="shared" ca="1" si="3"/>
        <v>136</v>
      </c>
      <c r="E55" cm="1">
        <f t="array" aca="1" ref="E55" ca="1">metadata!$E$11+_xlfn.XLOOKUP(sku_b!$A55,_xlfn.ANCHORARRAY(metadata!$K$3),metadata!$Q$3:$Q$106)</f>
        <v>80.354949930863455</v>
      </c>
      <c r="F55">
        <f t="shared" ca="1" si="4"/>
        <v>0</v>
      </c>
      <c r="G55">
        <f t="shared" ca="1" si="5"/>
        <v>0</v>
      </c>
      <c r="H55">
        <v>0</v>
      </c>
      <c r="I55" s="25">
        <f ca="1">IF(H55=0,0,H55+60)*10 +RANDBETWEEN(1,19)</f>
        <v>8</v>
      </c>
      <c r="J55" s="24">
        <v>0</v>
      </c>
      <c r="K55" s="24">
        <f t="shared" ca="1" si="7"/>
        <v>1.6</v>
      </c>
      <c r="L55" s="24">
        <f ca="1"/>
        <v>2.2316022445015107</v>
      </c>
      <c r="M55" s="24">
        <f t="shared" ca="1" si="8"/>
        <v>17.852817956012085</v>
      </c>
      <c r="N55">
        <v>0</v>
      </c>
      <c r="O55">
        <f t="shared" ca="1" si="9"/>
        <v>5</v>
      </c>
      <c r="P55" s="24">
        <f t="shared" ca="1" si="10"/>
        <v>21.158011222507554</v>
      </c>
      <c r="Q55">
        <v>0</v>
      </c>
      <c r="R55">
        <f t="shared" ca="1" si="11"/>
        <v>6</v>
      </c>
      <c r="S55">
        <f t="shared" ca="1" si="12"/>
        <v>31.389613467009067</v>
      </c>
      <c r="T55" s="25">
        <v>12</v>
      </c>
      <c r="U55">
        <f t="shared" ca="1" si="1"/>
        <v>323</v>
      </c>
      <c r="V55">
        <f t="shared" ca="1" si="13"/>
        <v>1689.8075249739882</v>
      </c>
      <c r="W55">
        <v>4</v>
      </c>
      <c r="X55">
        <f t="shared" ca="1" si="14"/>
        <v>253</v>
      </c>
      <c r="Y55">
        <f t="shared" ca="1" si="15"/>
        <v>1576.5953678588824</v>
      </c>
      <c r="Z55">
        <v>0</v>
      </c>
      <c r="AA55">
        <f t="shared" ca="1" si="16"/>
        <v>0</v>
      </c>
      <c r="AB55" s="24">
        <f t="shared" ca="1" si="17"/>
        <v>0</v>
      </c>
    </row>
    <row r="56" spans="1:28" x14ac:dyDescent="0.25">
      <c r="A56" s="15">
        <v>46186</v>
      </c>
      <c r="B56" t="s">
        <v>2</v>
      </c>
      <c r="C56" s="24">
        <f t="shared" ca="1" si="2"/>
        <v>11478.104715418936</v>
      </c>
      <c r="D56" s="25">
        <f t="shared" ca="1" si="3"/>
        <v>142</v>
      </c>
      <c r="E56" cm="1">
        <f t="array" aca="1" ref="E56" ca="1">metadata!$E$11+_xlfn.XLOOKUP(sku_b!$A56,_xlfn.ANCHORARRAY(metadata!$K$3),metadata!$Q$3:$Q$106)</f>
        <v>80.831723348020674</v>
      </c>
      <c r="F56">
        <f t="shared" ca="1" si="4"/>
        <v>0</v>
      </c>
      <c r="G56">
        <f t="shared" ca="1" si="5"/>
        <v>0</v>
      </c>
      <c r="H56">
        <v>0</v>
      </c>
      <c r="I56" s="25">
        <f t="shared" ca="1" si="6"/>
        <v>14</v>
      </c>
      <c r="J56" s="24">
        <v>0</v>
      </c>
      <c r="K56" s="24">
        <f t="shared" ca="1" si="7"/>
        <v>2</v>
      </c>
      <c r="L56" s="24">
        <f ca="1"/>
        <v>2.2316022445015107</v>
      </c>
      <c r="M56" s="24">
        <f t="shared" ca="1" si="8"/>
        <v>31.242431423021149</v>
      </c>
      <c r="N56">
        <v>0</v>
      </c>
      <c r="O56">
        <f t="shared" ca="1" si="9"/>
        <v>1</v>
      </c>
      <c r="P56" s="24">
        <f t="shared" ca="1" si="10"/>
        <v>4.2316022445015111</v>
      </c>
      <c r="Q56">
        <v>0</v>
      </c>
      <c r="R56">
        <f t="shared" ca="1" si="11"/>
        <v>15</v>
      </c>
      <c r="S56">
        <f t="shared" ca="1" si="12"/>
        <v>78.474033667522662</v>
      </c>
      <c r="T56" s="25">
        <v>12</v>
      </c>
      <c r="U56">
        <f t="shared" ca="1" si="1"/>
        <v>337</v>
      </c>
      <c r="V56">
        <f t="shared" ca="1" si="13"/>
        <v>2100.0499563970093</v>
      </c>
      <c r="W56">
        <v>3</v>
      </c>
      <c r="X56">
        <f t="shared" ca="1" si="14"/>
        <v>239</v>
      </c>
      <c r="Y56">
        <f t="shared" ca="1" si="15"/>
        <v>1728.3529364358612</v>
      </c>
      <c r="Z56">
        <v>0</v>
      </c>
      <c r="AA56">
        <f t="shared" ca="1" si="16"/>
        <v>0</v>
      </c>
      <c r="AB56" s="24">
        <f t="shared" ca="1" si="17"/>
        <v>0</v>
      </c>
    </row>
    <row r="57" spans="1:28" x14ac:dyDescent="0.25">
      <c r="A57" s="15">
        <v>46193</v>
      </c>
      <c r="B57" t="s">
        <v>2</v>
      </c>
      <c r="C57" s="24">
        <f t="shared" ca="1" si="2"/>
        <v>7600.3991631357367</v>
      </c>
      <c r="D57" s="25">
        <f t="shared" ca="1" si="3"/>
        <v>95</v>
      </c>
      <c r="E57" cm="1">
        <f t="array" aca="1" ref="E57" ca="1">metadata!$E$11+_xlfn.XLOOKUP(sku_b!$A57,_xlfn.ANCHORARRAY(metadata!$K$3),metadata!$Q$3:$Q$106)</f>
        <v>80.00420171721828</v>
      </c>
      <c r="F57">
        <f t="shared" ca="1" si="4"/>
        <v>0</v>
      </c>
      <c r="G57">
        <f t="shared" ca="1" si="5"/>
        <v>0</v>
      </c>
      <c r="H57">
        <v>0</v>
      </c>
      <c r="I57" s="25">
        <f t="shared" ca="1" si="6"/>
        <v>17</v>
      </c>
      <c r="J57" s="24">
        <v>0</v>
      </c>
      <c r="K57" s="24">
        <f t="shared" ca="1" si="7"/>
        <v>2.6</v>
      </c>
      <c r="L57" s="24">
        <f ca="1"/>
        <v>2.2316022445015107</v>
      </c>
      <c r="M57" s="24">
        <f t="shared" ca="1" si="8"/>
        <v>37.93723815652568</v>
      </c>
      <c r="N57">
        <v>0</v>
      </c>
      <c r="O57">
        <f t="shared" ca="1" si="9"/>
        <v>15</v>
      </c>
      <c r="P57" s="24">
        <f t="shared" ca="1" si="10"/>
        <v>63.474033667522669</v>
      </c>
      <c r="Q57">
        <v>0</v>
      </c>
      <c r="R57">
        <f t="shared" ca="1" si="11"/>
        <v>1</v>
      </c>
      <c r="S57">
        <f t="shared" ca="1" si="12"/>
        <v>5.2316022445015111</v>
      </c>
      <c r="T57" s="25">
        <v>12</v>
      </c>
      <c r="U57">
        <f t="shared" ca="1" si="1"/>
        <v>321</v>
      </c>
      <c r="V57">
        <f t="shared" ca="1" si="13"/>
        <v>1358.344320484985</v>
      </c>
      <c r="W57">
        <v>0</v>
      </c>
      <c r="X57">
        <f t="shared" ca="1" si="14"/>
        <v>0</v>
      </c>
      <c r="Y57">
        <f t="shared" ca="1" si="15"/>
        <v>0</v>
      </c>
      <c r="Z57">
        <v>0</v>
      </c>
      <c r="AA57">
        <f t="shared" ca="1" si="16"/>
        <v>0</v>
      </c>
      <c r="AB57" s="24">
        <f t="shared" ca="1" si="17"/>
        <v>0</v>
      </c>
    </row>
    <row r="58" spans="1:28" x14ac:dyDescent="0.25">
      <c r="A58" s="15">
        <v>46200</v>
      </c>
      <c r="B58" t="s">
        <v>2</v>
      </c>
      <c r="C58" s="24">
        <f t="shared" ca="1" si="2"/>
        <v>8394.6029308719735</v>
      </c>
      <c r="D58" s="25">
        <f t="shared" ca="1" si="3"/>
        <v>104</v>
      </c>
      <c r="E58" cm="1">
        <f t="array" aca="1" ref="E58" ca="1">metadata!$E$11+_xlfn.XLOOKUP(sku_b!$A58,_xlfn.ANCHORARRAY(metadata!$K$3),metadata!$Q$3:$Q$106)</f>
        <v>80.717335873768974</v>
      </c>
      <c r="F58">
        <f t="shared" ca="1" si="4"/>
        <v>0</v>
      </c>
      <c r="G58">
        <f t="shared" ca="1" si="5"/>
        <v>0</v>
      </c>
      <c r="H58">
        <v>0</v>
      </c>
      <c r="I58" s="25">
        <f t="shared" ca="1" si="6"/>
        <v>19</v>
      </c>
      <c r="J58" s="24">
        <v>0</v>
      </c>
      <c r="K58" s="24">
        <f t="shared" ca="1" si="7"/>
        <v>2.4</v>
      </c>
      <c r="L58" s="24">
        <f ca="1"/>
        <v>2.2316022445015107</v>
      </c>
      <c r="M58" s="24">
        <f t="shared" ca="1" si="8"/>
        <v>42.400442645528706</v>
      </c>
      <c r="N58">
        <v>0</v>
      </c>
      <c r="O58">
        <f t="shared" ca="1" si="9"/>
        <v>19</v>
      </c>
      <c r="P58" s="24">
        <f t="shared" ca="1" si="10"/>
        <v>61.400442645528706</v>
      </c>
      <c r="Q58">
        <v>0</v>
      </c>
      <c r="R58">
        <f t="shared" ca="1" si="11"/>
        <v>8</v>
      </c>
      <c r="S58">
        <f t="shared" ca="1" si="12"/>
        <v>49.852817956012089</v>
      </c>
      <c r="T58" s="25">
        <v>12</v>
      </c>
      <c r="U58">
        <f t="shared" ca="1" si="1"/>
        <v>336</v>
      </c>
      <c r="V58">
        <f t="shared" ca="1" si="13"/>
        <v>1757.8183541525077</v>
      </c>
      <c r="W58">
        <v>0</v>
      </c>
      <c r="X58">
        <f t="shared" ca="1" si="14"/>
        <v>0</v>
      </c>
      <c r="Y58">
        <f t="shared" ca="1" si="15"/>
        <v>0</v>
      </c>
      <c r="Z58">
        <v>0</v>
      </c>
      <c r="AA58">
        <f t="shared" ca="1" si="16"/>
        <v>0</v>
      </c>
      <c r="AB58" s="24">
        <f t="shared" ca="1" si="17"/>
        <v>0</v>
      </c>
    </row>
    <row r="59" spans="1:28" x14ac:dyDescent="0.25">
      <c r="A59" s="15">
        <v>46207</v>
      </c>
      <c r="B59" t="s">
        <v>2</v>
      </c>
      <c r="C59" s="24">
        <f t="shared" ca="1" si="2"/>
        <v>8232.7199990920763</v>
      </c>
      <c r="D59" s="25">
        <f t="shared" ca="1" si="3"/>
        <v>102</v>
      </c>
      <c r="E59" cm="1">
        <f t="array" aca="1" ref="E59" ca="1">metadata!$E$11+_xlfn.XLOOKUP(sku_b!$A59,_xlfn.ANCHORARRAY(metadata!$K$3),metadata!$Q$3:$Q$106)</f>
        <v>80.712941167569369</v>
      </c>
      <c r="F59">
        <f t="shared" ca="1" si="4"/>
        <v>0</v>
      </c>
      <c r="G59">
        <f t="shared" ca="1" si="5"/>
        <v>0</v>
      </c>
      <c r="H59">
        <v>0</v>
      </c>
      <c r="I59" s="25">
        <f t="shared" ca="1" si="6"/>
        <v>13</v>
      </c>
      <c r="J59" s="24">
        <v>0</v>
      </c>
      <c r="K59" s="24">
        <f t="shared" ca="1" si="7"/>
        <v>2.8</v>
      </c>
      <c r="L59" s="24">
        <f ca="1"/>
        <v>2.2316022445015107</v>
      </c>
      <c r="M59" s="24">
        <f t="shared" ca="1" si="8"/>
        <v>29.010829178519639</v>
      </c>
      <c r="N59">
        <v>0</v>
      </c>
      <c r="O59">
        <f t="shared" ca="1" si="9"/>
        <v>10</v>
      </c>
      <c r="P59" s="24">
        <f t="shared" ca="1" si="10"/>
        <v>32.316022445015108</v>
      </c>
      <c r="Q59">
        <v>0</v>
      </c>
      <c r="R59">
        <f t="shared" ca="1" si="11"/>
        <v>18</v>
      </c>
      <c r="S59">
        <f t="shared" ca="1" si="12"/>
        <v>76.168840401027197</v>
      </c>
      <c r="T59" s="25">
        <v>12</v>
      </c>
      <c r="U59">
        <f t="shared" ca="1" si="1"/>
        <v>331</v>
      </c>
      <c r="V59">
        <f t="shared" ca="1" si="13"/>
        <v>1731.6603429300001</v>
      </c>
      <c r="W59">
        <v>0</v>
      </c>
      <c r="X59">
        <f t="shared" ca="1" si="14"/>
        <v>0</v>
      </c>
      <c r="Y59">
        <f t="shared" ca="1" si="15"/>
        <v>0</v>
      </c>
      <c r="Z59">
        <v>0</v>
      </c>
      <c r="AA59">
        <f t="shared" ca="1" si="16"/>
        <v>0</v>
      </c>
      <c r="AB59" s="24">
        <f t="shared" ca="1" si="17"/>
        <v>0</v>
      </c>
    </row>
    <row r="60" spans="1:28" x14ac:dyDescent="0.25">
      <c r="A60" s="15">
        <v>46214</v>
      </c>
      <c r="B60" t="s">
        <v>2</v>
      </c>
      <c r="C60" s="24">
        <f t="shared" ca="1" si="2"/>
        <v>7680.9644226284772</v>
      </c>
      <c r="D60" s="25">
        <f t="shared" ca="1" si="3"/>
        <v>95</v>
      </c>
      <c r="E60" cm="1">
        <f t="array" aca="1" ref="E60" ca="1">metadata!$E$11+_xlfn.XLOOKUP(sku_b!$A60,_xlfn.ANCHORARRAY(metadata!$K$3),metadata!$Q$3:$Q$106)</f>
        <v>80.852257080299765</v>
      </c>
      <c r="F60">
        <f t="shared" ca="1" si="4"/>
        <v>0</v>
      </c>
      <c r="G60">
        <f t="shared" ca="1" si="5"/>
        <v>0</v>
      </c>
      <c r="H60">
        <v>0</v>
      </c>
      <c r="I60" s="25">
        <f t="shared" ca="1" si="6"/>
        <v>2</v>
      </c>
      <c r="J60" s="24" cm="1">
        <f t="array" ref="J60:J69">_xlfn.SEQUENCE(10,1,10,-1)</f>
        <v>10</v>
      </c>
      <c r="K60" s="24">
        <f t="shared" ca="1" si="7"/>
        <v>2.1</v>
      </c>
      <c r="L60" s="24">
        <f ca="1"/>
        <v>2.2147908997415513</v>
      </c>
      <c r="M60" s="24">
        <f t="shared" ca="1" si="8"/>
        <v>4.4295817994831026</v>
      </c>
      <c r="N60">
        <v>0</v>
      </c>
      <c r="O60">
        <f t="shared" ca="1" si="9"/>
        <v>9</v>
      </c>
      <c r="P60" s="24">
        <f t="shared" ca="1" si="10"/>
        <v>28.933118097673962</v>
      </c>
      <c r="Q60">
        <v>0</v>
      </c>
      <c r="R60">
        <f t="shared" ca="1" si="11"/>
        <v>12</v>
      </c>
      <c r="S60">
        <f t="shared" ca="1" si="12"/>
        <v>74.577490796898616</v>
      </c>
      <c r="T60" s="25">
        <v>12</v>
      </c>
      <c r="U60">
        <f t="shared" ca="1" si="1"/>
        <v>328</v>
      </c>
      <c r="V60">
        <f t="shared" ca="1" si="13"/>
        <v>2038.4514151152289</v>
      </c>
      <c r="W60">
        <v>0</v>
      </c>
      <c r="X60">
        <f t="shared" ca="1" si="14"/>
        <v>0</v>
      </c>
      <c r="Y60">
        <f t="shared" ca="1" si="15"/>
        <v>0</v>
      </c>
      <c r="Z60">
        <v>0</v>
      </c>
      <c r="AA60">
        <f t="shared" ca="1" si="16"/>
        <v>0</v>
      </c>
      <c r="AB60" s="24">
        <f t="shared" ca="1" si="17"/>
        <v>0</v>
      </c>
    </row>
    <row r="61" spans="1:28" x14ac:dyDescent="0.25">
      <c r="A61" s="15">
        <v>46221</v>
      </c>
      <c r="B61" t="s">
        <v>2</v>
      </c>
      <c r="C61" s="24">
        <f t="shared" ca="1" si="2"/>
        <v>23546.947070188842</v>
      </c>
      <c r="D61" s="25">
        <f t="shared" ca="1" si="3"/>
        <v>294</v>
      </c>
      <c r="E61" cm="1">
        <f t="array" aca="1" ref="E61" ca="1">metadata!$E$11+_xlfn.XLOOKUP(sku_b!$A61,_xlfn.ANCHORARRAY(metadata!$K$3),metadata!$Q$3:$Q$106)</f>
        <v>80.091656701322592</v>
      </c>
      <c r="F61">
        <f t="shared" ca="1" si="4"/>
        <v>0</v>
      </c>
      <c r="G61">
        <f t="shared" ca="1" si="5"/>
        <v>1</v>
      </c>
      <c r="H61">
        <v>0</v>
      </c>
      <c r="I61" s="25">
        <f t="shared" ca="1" si="6"/>
        <v>17</v>
      </c>
      <c r="J61" s="24">
        <v>9</v>
      </c>
      <c r="K61" s="24">
        <f t="shared" ca="1" si="7"/>
        <v>1.9</v>
      </c>
      <c r="L61" s="24">
        <f ca="1"/>
        <v>2.2164720342175475</v>
      </c>
      <c r="M61" s="24">
        <f t="shared" ca="1" si="8"/>
        <v>37.680024581698305</v>
      </c>
      <c r="N61">
        <v>0</v>
      </c>
      <c r="O61">
        <f t="shared" ca="1" si="9"/>
        <v>19</v>
      </c>
      <c r="P61" s="24">
        <f t="shared" ca="1" si="10"/>
        <v>61.112968650133404</v>
      </c>
      <c r="Q61">
        <v>19</v>
      </c>
      <c r="R61">
        <f t="shared" ca="1" si="11"/>
        <v>405</v>
      </c>
      <c r="S61">
        <f t="shared" ca="1" si="12"/>
        <v>1707.6711738581066</v>
      </c>
      <c r="T61" s="25">
        <f t="shared" ref="T61:T70" ca="1" si="19">40-X61</f>
        <v>40</v>
      </c>
      <c r="U61">
        <f t="shared" ca="1" si="1"/>
        <v>613</v>
      </c>
      <c r="V61">
        <f t="shared" ca="1" si="13"/>
        <v>2584.6973569753568</v>
      </c>
      <c r="W61">
        <v>0</v>
      </c>
      <c r="X61">
        <f t="shared" ca="1" si="14"/>
        <v>0</v>
      </c>
      <c r="Y61">
        <f t="shared" ca="1" si="15"/>
        <v>0</v>
      </c>
      <c r="Z61">
        <v>0</v>
      </c>
      <c r="AA61">
        <f t="shared" ca="1" si="16"/>
        <v>0</v>
      </c>
      <c r="AB61" s="24">
        <f t="shared" ca="1" si="17"/>
        <v>0</v>
      </c>
    </row>
    <row r="62" spans="1:28" x14ac:dyDescent="0.25">
      <c r="A62" s="15">
        <v>46228</v>
      </c>
      <c r="B62" t="s">
        <v>2</v>
      </c>
      <c r="C62" s="24">
        <f t="shared" ca="1" si="2"/>
        <v>22970.177301613887</v>
      </c>
      <c r="D62" s="25">
        <f t="shared" ca="1" si="3"/>
        <v>286</v>
      </c>
      <c r="E62" cm="1">
        <f t="array" aca="1" ref="E62" ca="1">metadata!$E$11+_xlfn.XLOOKUP(sku_b!$A62,_xlfn.ANCHORARRAY(metadata!$K$3),metadata!$Q$3:$Q$106)</f>
        <v>80.315305250398211</v>
      </c>
      <c r="F62">
        <f t="shared" ca="1" si="4"/>
        <v>0</v>
      </c>
      <c r="G62">
        <f t="shared" ca="1" si="5"/>
        <v>0</v>
      </c>
      <c r="H62">
        <v>0</v>
      </c>
      <c r="I62" s="25">
        <f t="shared" ca="1" si="6"/>
        <v>11</v>
      </c>
      <c r="J62" s="24">
        <v>8</v>
      </c>
      <c r="K62" s="24">
        <f t="shared" ca="1" si="7"/>
        <v>2.8</v>
      </c>
      <c r="L62" s="24">
        <f ca="1"/>
        <v>2.2181531686935432</v>
      </c>
      <c r="M62" s="24">
        <f t="shared" ca="1" si="8"/>
        <v>24.399684855628976</v>
      </c>
      <c r="N62">
        <v>0</v>
      </c>
      <c r="O62">
        <f t="shared" ca="1" si="9"/>
        <v>11</v>
      </c>
      <c r="P62" s="24">
        <f t="shared" ca="1" si="10"/>
        <v>46.399684855628976</v>
      </c>
      <c r="Q62">
        <v>19</v>
      </c>
      <c r="R62">
        <f t="shared" ca="1" si="11"/>
        <v>393</v>
      </c>
      <c r="S62">
        <f t="shared" ca="1" si="12"/>
        <v>2050.7341952965626</v>
      </c>
      <c r="T62" s="25">
        <f t="shared" ca="1" si="19"/>
        <v>40</v>
      </c>
      <c r="U62">
        <f t="shared" ca="1" si="1"/>
        <v>610</v>
      </c>
      <c r="V62">
        <f t="shared" ca="1" si="13"/>
        <v>3183.0734329030615</v>
      </c>
      <c r="W62">
        <v>0</v>
      </c>
      <c r="X62">
        <f t="shared" ca="1" si="14"/>
        <v>0</v>
      </c>
      <c r="Y62">
        <f t="shared" ca="1" si="15"/>
        <v>0</v>
      </c>
      <c r="Z62">
        <v>0</v>
      </c>
      <c r="AA62">
        <f t="shared" ca="1" si="16"/>
        <v>0</v>
      </c>
      <c r="AB62" s="24">
        <f t="shared" ca="1" si="17"/>
        <v>0</v>
      </c>
    </row>
    <row r="63" spans="1:28" x14ac:dyDescent="0.25">
      <c r="A63" s="15">
        <v>46235</v>
      </c>
      <c r="B63" t="s">
        <v>2</v>
      </c>
      <c r="C63" s="24">
        <f t="shared" ca="1" si="2"/>
        <v>23210.376332752272</v>
      </c>
      <c r="D63" s="25">
        <f t="shared" ca="1" si="3"/>
        <v>289</v>
      </c>
      <c r="E63" cm="1">
        <f t="array" aca="1" ref="E63" ca="1">metadata!$E$11+_xlfn.XLOOKUP(sku_b!$A63,_xlfn.ANCHORARRAY(metadata!$K$3),metadata!$Q$3:$Q$106)</f>
        <v>80.312720874575334</v>
      </c>
      <c r="F63">
        <f t="shared" ca="1" si="4"/>
        <v>0</v>
      </c>
      <c r="G63">
        <f t="shared" ca="1" si="5"/>
        <v>0</v>
      </c>
      <c r="H63">
        <v>0</v>
      </c>
      <c r="I63" s="25">
        <f t="shared" ca="1" si="6"/>
        <v>9</v>
      </c>
      <c r="J63" s="24">
        <v>7</v>
      </c>
      <c r="K63" s="24">
        <f t="shared" ca="1" si="7"/>
        <v>1.7</v>
      </c>
      <c r="L63" s="24">
        <f ca="1"/>
        <v>2.2198343031695393</v>
      </c>
      <c r="M63" s="24">
        <f t="shared" ca="1" si="8"/>
        <v>19.978508728525853</v>
      </c>
      <c r="N63">
        <v>0</v>
      </c>
      <c r="O63">
        <f t="shared" ca="1" si="9"/>
        <v>19</v>
      </c>
      <c r="P63" s="24">
        <f t="shared" ca="1" si="10"/>
        <v>80.176851760221254</v>
      </c>
      <c r="Q63">
        <v>19</v>
      </c>
      <c r="R63">
        <f t="shared" ca="1" si="11"/>
        <v>406</v>
      </c>
      <c r="S63">
        <f t="shared" ca="1" si="12"/>
        <v>2525.2527270868331</v>
      </c>
      <c r="T63" s="25">
        <f t="shared" ca="1" si="19"/>
        <v>40</v>
      </c>
      <c r="U63">
        <f t="shared" ca="1" si="1"/>
        <v>614</v>
      </c>
      <c r="V63">
        <f t="shared" ca="1" si="13"/>
        <v>3818.9782621460972</v>
      </c>
      <c r="W63">
        <v>0</v>
      </c>
      <c r="X63">
        <f t="shared" ca="1" si="14"/>
        <v>0</v>
      </c>
      <c r="Y63">
        <f t="shared" ca="1" si="15"/>
        <v>0</v>
      </c>
      <c r="Z63">
        <v>0</v>
      </c>
      <c r="AA63">
        <f t="shared" ca="1" si="16"/>
        <v>0</v>
      </c>
      <c r="AB63" s="24">
        <f t="shared" ca="1" si="17"/>
        <v>0</v>
      </c>
    </row>
    <row r="64" spans="1:28" x14ac:dyDescent="0.25">
      <c r="A64" s="15">
        <v>46242</v>
      </c>
      <c r="B64" t="s">
        <v>2</v>
      </c>
      <c r="C64" s="24">
        <f t="shared" ca="1" si="2"/>
        <v>23480.624066607284</v>
      </c>
      <c r="D64" s="25">
        <f t="shared" ca="1" si="3"/>
        <v>291</v>
      </c>
      <c r="E64" cm="1">
        <f t="array" aca="1" ref="E64" ca="1">metadata!$E$11+_xlfn.XLOOKUP(sku_b!$A64,_xlfn.ANCHORARRAY(metadata!$K$3),metadata!$Q$3:$Q$106)</f>
        <v>80.689429782155614</v>
      </c>
      <c r="F64">
        <f t="shared" ca="1" si="4"/>
        <v>0</v>
      </c>
      <c r="G64">
        <f t="shared" ca="1" si="5"/>
        <v>0</v>
      </c>
      <c r="H64">
        <v>0</v>
      </c>
      <c r="I64" s="25">
        <f t="shared" ca="1" si="6"/>
        <v>19</v>
      </c>
      <c r="J64" s="24">
        <v>6</v>
      </c>
      <c r="K64" s="24">
        <f t="shared" ca="1" si="7"/>
        <v>2.9</v>
      </c>
      <c r="L64" s="24">
        <f ca="1"/>
        <v>2.2215154376455351</v>
      </c>
      <c r="M64" s="24">
        <f t="shared" ca="1" si="8"/>
        <v>42.208793315265169</v>
      </c>
      <c r="N64">
        <v>0</v>
      </c>
      <c r="O64">
        <f t="shared" ca="1" si="9"/>
        <v>10</v>
      </c>
      <c r="P64" s="24">
        <f t="shared" ca="1" si="10"/>
        <v>32.215154376455352</v>
      </c>
      <c r="Q64">
        <v>20</v>
      </c>
      <c r="R64">
        <f t="shared" ca="1" si="11"/>
        <v>401</v>
      </c>
      <c r="S64">
        <f t="shared" ca="1" si="12"/>
        <v>2093.8276904958598</v>
      </c>
      <c r="T64" s="25">
        <f t="shared" ca="1" si="19"/>
        <v>40</v>
      </c>
      <c r="U64">
        <f t="shared" ca="1" si="1"/>
        <v>619</v>
      </c>
      <c r="V64">
        <f t="shared" ca="1" si="13"/>
        <v>3851.1180559025861</v>
      </c>
      <c r="W64">
        <v>0</v>
      </c>
      <c r="X64">
        <f t="shared" ca="1" si="14"/>
        <v>0</v>
      </c>
      <c r="Y64">
        <f t="shared" ca="1" si="15"/>
        <v>0</v>
      </c>
      <c r="Z64">
        <v>0</v>
      </c>
      <c r="AA64">
        <f t="shared" ca="1" si="16"/>
        <v>0</v>
      </c>
      <c r="AB64" s="24">
        <f t="shared" ca="1" si="17"/>
        <v>0</v>
      </c>
    </row>
    <row r="65" spans="1:28" x14ac:dyDescent="0.25">
      <c r="A65" s="15">
        <v>46249</v>
      </c>
      <c r="B65" t="s">
        <v>2</v>
      </c>
      <c r="C65" s="24">
        <f t="shared" ca="1" si="2"/>
        <v>22065.728917746634</v>
      </c>
      <c r="D65" s="25">
        <f t="shared" ca="1" si="3"/>
        <v>274</v>
      </c>
      <c r="E65" cm="1">
        <f t="array" aca="1" ref="E65" ca="1">metadata!$E$11+_xlfn.XLOOKUP(sku_b!$A65,_xlfn.ANCHORARRAY(metadata!$K$3),metadata!$Q$3:$Q$106)</f>
        <v>80.531857364038814</v>
      </c>
      <c r="F65">
        <f t="shared" ca="1" si="4"/>
        <v>6</v>
      </c>
      <c r="G65">
        <f t="shared" ca="1" si="5"/>
        <v>0</v>
      </c>
      <c r="H65">
        <v>0</v>
      </c>
      <c r="I65" s="25">
        <f t="shared" ca="1" si="6"/>
        <v>8</v>
      </c>
      <c r="J65" s="24">
        <v>5</v>
      </c>
      <c r="K65" s="24">
        <f t="shared" ca="1" si="7"/>
        <v>2.6</v>
      </c>
      <c r="L65" s="24">
        <f ca="1"/>
        <v>2.2231965721215312</v>
      </c>
      <c r="M65" s="24">
        <f t="shared" ca="1" si="8"/>
        <v>17.78557257697225</v>
      </c>
      <c r="N65">
        <v>0</v>
      </c>
      <c r="O65">
        <f t="shared" ca="1" si="9"/>
        <v>11</v>
      </c>
      <c r="P65" s="24">
        <f t="shared" ca="1" si="10"/>
        <v>46.455162293336841</v>
      </c>
      <c r="Q65">
        <v>20</v>
      </c>
      <c r="R65">
        <f t="shared" ca="1" si="11"/>
        <v>412</v>
      </c>
      <c r="S65">
        <f t="shared" ca="1" si="12"/>
        <v>2563.9569877140707</v>
      </c>
      <c r="T65" s="25">
        <f t="shared" ca="1" si="19"/>
        <v>40</v>
      </c>
      <c r="U65">
        <f t="shared" ca="1" si="1"/>
        <v>605</v>
      </c>
      <c r="V65">
        <f t="shared" ca="1" si="13"/>
        <v>3160.0339261335262</v>
      </c>
      <c r="W65">
        <v>0</v>
      </c>
      <c r="X65">
        <f t="shared" ca="1" si="14"/>
        <v>0</v>
      </c>
      <c r="Y65">
        <f t="shared" ca="1" si="15"/>
        <v>0</v>
      </c>
      <c r="Z65">
        <v>0</v>
      </c>
      <c r="AA65">
        <f t="shared" ca="1" si="16"/>
        <v>0</v>
      </c>
      <c r="AB65" s="24">
        <f t="shared" ca="1" si="17"/>
        <v>0</v>
      </c>
    </row>
    <row r="66" spans="1:28" x14ac:dyDescent="0.25">
      <c r="A66" s="15">
        <v>46256</v>
      </c>
      <c r="B66" t="s">
        <v>2</v>
      </c>
      <c r="C66" s="24">
        <f t="shared" ca="1" si="2"/>
        <v>22974.114305810042</v>
      </c>
      <c r="D66" s="25">
        <f t="shared" ca="1" si="3"/>
        <v>284</v>
      </c>
      <c r="E66" cm="1">
        <f t="array" aca="1" ref="E66" ca="1">metadata!$E$11+_xlfn.XLOOKUP(sku_b!$A66,_xlfn.ANCHORARRAY(metadata!$K$3),metadata!$Q$3:$Q$106)</f>
        <v>80.894768682429728</v>
      </c>
      <c r="F66">
        <f t="shared" ca="1" si="4"/>
        <v>0</v>
      </c>
      <c r="G66">
        <f t="shared" ca="1" si="5"/>
        <v>0</v>
      </c>
      <c r="H66">
        <v>0</v>
      </c>
      <c r="I66" s="25">
        <f t="shared" ca="1" si="6"/>
        <v>6</v>
      </c>
      <c r="J66" s="24">
        <v>4</v>
      </c>
      <c r="K66" s="24">
        <f t="shared" ca="1" si="7"/>
        <v>1.5</v>
      </c>
      <c r="L66" s="24">
        <f ca="1"/>
        <v>2.2248777065975269</v>
      </c>
      <c r="M66" s="24">
        <f t="shared" ca="1" si="8"/>
        <v>13.349266239585162</v>
      </c>
      <c r="N66">
        <v>0</v>
      </c>
      <c r="O66">
        <f t="shared" ca="1" si="9"/>
        <v>1</v>
      </c>
      <c r="P66" s="24">
        <f t="shared" ca="1" si="10"/>
        <v>4.2248777065975265</v>
      </c>
      <c r="Q66">
        <v>20</v>
      </c>
      <c r="R66">
        <f t="shared" ca="1" si="11"/>
        <v>404</v>
      </c>
      <c r="S66">
        <f t="shared" ca="1" si="12"/>
        <v>1706.8505934654006</v>
      </c>
      <c r="T66" s="25">
        <f t="shared" ca="1" si="19"/>
        <v>40</v>
      </c>
      <c r="U66">
        <f t="shared" ca="1" si="1"/>
        <v>619</v>
      </c>
      <c r="V66">
        <f t="shared" ca="1" si="13"/>
        <v>3234.1993003838688</v>
      </c>
      <c r="W66">
        <v>0</v>
      </c>
      <c r="X66">
        <f t="shared" ca="1" si="14"/>
        <v>0</v>
      </c>
      <c r="Y66">
        <f t="shared" ca="1" si="15"/>
        <v>0</v>
      </c>
      <c r="Z66">
        <v>0</v>
      </c>
      <c r="AA66">
        <f t="shared" ca="1" si="16"/>
        <v>0</v>
      </c>
      <c r="AB66" s="24">
        <f t="shared" ca="1" si="17"/>
        <v>0</v>
      </c>
    </row>
    <row r="67" spans="1:28" x14ac:dyDescent="0.25">
      <c r="A67" s="15">
        <v>46263</v>
      </c>
      <c r="B67" t="s">
        <v>2</v>
      </c>
      <c r="C67" s="24">
        <f t="shared" ca="1" si="2"/>
        <v>22241.247625302676</v>
      </c>
      <c r="D67" s="25">
        <f t="shared" ca="1" si="3"/>
        <v>277</v>
      </c>
      <c r="E67" cm="1">
        <f t="array" aca="1" ref="E67" ca="1">metadata!$E$11+_xlfn.XLOOKUP(sku_b!$A67,_xlfn.ANCHORARRAY(metadata!$K$3),metadata!$Q$3:$Q$106)</f>
        <v>80.293312726724466</v>
      </c>
      <c r="F67">
        <f t="shared" ca="1" si="4"/>
        <v>5</v>
      </c>
      <c r="G67">
        <f t="shared" ca="1" si="5"/>
        <v>0</v>
      </c>
      <c r="H67">
        <v>0</v>
      </c>
      <c r="I67" s="25">
        <f t="shared" ca="1" si="6"/>
        <v>17</v>
      </c>
      <c r="J67" s="24">
        <v>3</v>
      </c>
      <c r="K67" s="24">
        <f t="shared" ca="1" si="7"/>
        <v>2.2000000000000002</v>
      </c>
      <c r="L67" s="24">
        <f ca="1"/>
        <v>2.2265588410735231</v>
      </c>
      <c r="M67" s="24">
        <f t="shared" ca="1" si="8"/>
        <v>37.851500298249896</v>
      </c>
      <c r="N67">
        <v>0</v>
      </c>
      <c r="O67">
        <f t="shared" ca="1" si="9"/>
        <v>1</v>
      </c>
      <c r="P67" s="24">
        <f t="shared" ca="1" si="10"/>
        <v>3.2265588410735231</v>
      </c>
      <c r="Q67">
        <v>20</v>
      </c>
      <c r="R67">
        <f t="shared" ca="1" si="11"/>
        <v>415</v>
      </c>
      <c r="S67">
        <f t="shared" ca="1" si="12"/>
        <v>1754.0219190455118</v>
      </c>
      <c r="T67" s="25">
        <f t="shared" ca="1" si="19"/>
        <v>40</v>
      </c>
      <c r="U67">
        <f t="shared" ref="U67:U106" ca="1" si="20">IF(T67=0,0,T67+20)*10 +RANDBETWEEN(1,19)</f>
        <v>601</v>
      </c>
      <c r="V67">
        <f t="shared" ca="1" si="13"/>
        <v>2540.161863485187</v>
      </c>
      <c r="W67">
        <v>0</v>
      </c>
      <c r="X67">
        <f t="shared" ca="1" si="14"/>
        <v>0</v>
      </c>
      <c r="Y67">
        <f t="shared" ca="1" si="15"/>
        <v>0</v>
      </c>
      <c r="Z67">
        <v>0</v>
      </c>
      <c r="AA67">
        <f t="shared" ca="1" si="16"/>
        <v>0</v>
      </c>
      <c r="AB67" s="24">
        <f t="shared" ca="1" si="17"/>
        <v>0</v>
      </c>
    </row>
    <row r="68" spans="1:28" x14ac:dyDescent="0.25">
      <c r="A68" s="15">
        <v>46270</v>
      </c>
      <c r="B68" t="s">
        <v>2</v>
      </c>
      <c r="C68" s="24">
        <f t="shared" ref="C68:C106" ca="1" si="21">D68*E68</f>
        <v>22997.289793807326</v>
      </c>
      <c r="D68" s="25">
        <f t="shared" ref="D68:D106" ca="1" si="22">INT(((E68*E$1)+(F68*F$1)+(G68*G$1)+(I68*I$1)+(O68*O$1)+(R68*R$1)+(U68*U$1)+(X68*X$1)+(AA68*AA$1)+RANDBETWEEN(10,13)))</f>
        <v>284</v>
      </c>
      <c r="E68" cm="1">
        <f t="array" aca="1" ref="E68" ca="1">metadata!$E$11+_xlfn.XLOOKUP(sku_b!$A68,_xlfn.ANCHORARRAY(metadata!$K$3),metadata!$Q$3:$Q$106)</f>
        <v>80.976372513406076</v>
      </c>
      <c r="F68">
        <f t="shared" ref="F68:F106" ca="1" si="23">IF(RAND() &lt; 0.7, 0, 1)*RANDBETWEEN(1,7)</f>
        <v>0</v>
      </c>
      <c r="G68">
        <f t="shared" ref="G68:G106" ca="1" si="24">IF(RAND() &lt; 0.9, 0, 1)</f>
        <v>0</v>
      </c>
      <c r="H68">
        <v>0</v>
      </c>
      <c r="I68" s="25">
        <f t="shared" ref="I68:I106" ca="1" si="25">IF(H68=0,0,H68+60)*10 +RANDBETWEEN(1,19)</f>
        <v>2</v>
      </c>
      <c r="J68" s="24">
        <v>2</v>
      </c>
      <c r="K68" s="24">
        <f t="shared" ref="K68:K106" ca="1" si="26">RANDBETWEEN(15,30)/10</f>
        <v>2.7</v>
      </c>
      <c r="L68" s="24">
        <f ca="1"/>
        <v>2.2282399755495188</v>
      </c>
      <c r="M68" s="24">
        <f t="shared" ref="M68:M106" ca="1" si="27">L68*I68</f>
        <v>4.4564799510990376</v>
      </c>
      <c r="N68">
        <v>0</v>
      </c>
      <c r="O68">
        <f t="shared" ref="O68:O106" ca="1" si="28">IF(N68=0,0,N68+20)*10 +RANDBETWEEN(1,19)</f>
        <v>15</v>
      </c>
      <c r="P68" s="24">
        <f t="shared" ref="P68:P106" ca="1" si="29">(L68+RANDBETWEEN(1,2))*O68</f>
        <v>63.42359963324278</v>
      </c>
      <c r="Q68">
        <v>19</v>
      </c>
      <c r="R68">
        <f t="shared" ref="R68:R106" ca="1" si="30">IF(Q68=0,0,Q68+20)*10 +RANDBETWEEN(1,19)</f>
        <v>405</v>
      </c>
      <c r="S68">
        <f t="shared" ref="S68:S106" ca="1" si="31">(L68+RANDBETWEEN(2,4))*R68</f>
        <v>2117.4371900975552</v>
      </c>
      <c r="T68" s="25">
        <f t="shared" ca="1" si="19"/>
        <v>40</v>
      </c>
      <c r="U68">
        <f t="shared" ca="1" si="20"/>
        <v>604</v>
      </c>
      <c r="V68">
        <f t="shared" ref="V68:V106" ca="1" si="32">(L68+RANDBETWEEN(2,4))*U68</f>
        <v>3157.8569452319093</v>
      </c>
      <c r="W68">
        <v>0</v>
      </c>
      <c r="X68">
        <f t="shared" ref="X68:X106" ca="1" si="33">IF(W68=0,0,IF(W68=0,0,W68+20)*10 +RANDBETWEEN(1,19))</f>
        <v>0</v>
      </c>
      <c r="Y68">
        <f t="shared" ref="Y68:Y106" ca="1" si="34">(L68+RANDBETWEEN(1.9,5))*X68</f>
        <v>0</v>
      </c>
      <c r="Z68">
        <v>0</v>
      </c>
      <c r="AA68">
        <f t="shared" ref="AA68:AA106" ca="1" si="35">IF(Z68=0,0,IF(Z68=0,0,Z68+20)*10 +RANDBETWEEN(1,19))</f>
        <v>0</v>
      </c>
      <c r="AB68" s="24">
        <f t="shared" ref="AB68:AB106" ca="1" si="36">(L68+RANDBETWEEN(1.9,5))*AA68</f>
        <v>0</v>
      </c>
    </row>
    <row r="69" spans="1:28" x14ac:dyDescent="0.25">
      <c r="A69" s="15">
        <v>46277</v>
      </c>
      <c r="B69" t="s">
        <v>2</v>
      </c>
      <c r="C69" s="24">
        <f t="shared" ca="1" si="21"/>
        <v>22724.070858044168</v>
      </c>
      <c r="D69" s="25">
        <f t="shared" ca="1" si="22"/>
        <v>281</v>
      </c>
      <c r="E69" cm="1">
        <f t="array" aca="1" ref="E69" ca="1">metadata!$E$11+_xlfn.XLOOKUP(sku_b!$A69,_xlfn.ANCHORARRAY(metadata!$K$3),metadata!$Q$3:$Q$106)</f>
        <v>80.868579565993485</v>
      </c>
      <c r="F69">
        <f t="shared" ca="1" si="23"/>
        <v>0</v>
      </c>
      <c r="G69">
        <f t="shared" ca="1" si="24"/>
        <v>0</v>
      </c>
      <c r="H69">
        <v>0</v>
      </c>
      <c r="I69" s="25">
        <f t="shared" ca="1" si="25"/>
        <v>14</v>
      </c>
      <c r="J69" s="24">
        <v>1</v>
      </c>
      <c r="K69" s="24">
        <f t="shared" ca="1" si="26"/>
        <v>2.2999999999999998</v>
      </c>
      <c r="L69" s="24">
        <f ca="1"/>
        <v>2.229921110025515</v>
      </c>
      <c r="M69" s="24">
        <f t="shared" ca="1" si="27"/>
        <v>31.218895540357209</v>
      </c>
      <c r="N69">
        <v>0</v>
      </c>
      <c r="O69">
        <f t="shared" ca="1" si="28"/>
        <v>2</v>
      </c>
      <c r="P69" s="24">
        <f t="shared" ca="1" si="29"/>
        <v>8.4598422200510299</v>
      </c>
      <c r="Q69">
        <v>18</v>
      </c>
      <c r="R69">
        <f t="shared" ca="1" si="30"/>
        <v>384</v>
      </c>
      <c r="S69">
        <f t="shared" ca="1" si="31"/>
        <v>2392.2897062497977</v>
      </c>
      <c r="T69" s="25">
        <f t="shared" ca="1" si="19"/>
        <v>40</v>
      </c>
      <c r="U69">
        <f t="shared" ca="1" si="20"/>
        <v>606</v>
      </c>
      <c r="V69">
        <f t="shared" ca="1" si="32"/>
        <v>3169.332192675462</v>
      </c>
      <c r="W69">
        <v>0</v>
      </c>
      <c r="X69">
        <f t="shared" ca="1" si="33"/>
        <v>0</v>
      </c>
      <c r="Y69">
        <f t="shared" ca="1" si="34"/>
        <v>0</v>
      </c>
      <c r="Z69">
        <v>0</v>
      </c>
      <c r="AA69">
        <f t="shared" ca="1" si="35"/>
        <v>0</v>
      </c>
      <c r="AB69" s="24">
        <f t="shared" ca="1" si="36"/>
        <v>0</v>
      </c>
    </row>
    <row r="70" spans="1:28" x14ac:dyDescent="0.25">
      <c r="A70" s="15">
        <v>46284</v>
      </c>
      <c r="B70" t="s">
        <v>2</v>
      </c>
      <c r="C70" s="24">
        <f t="shared" ca="1" si="21"/>
        <v>23250.835528735712</v>
      </c>
      <c r="D70" s="25">
        <f t="shared" ca="1" si="22"/>
        <v>285</v>
      </c>
      <c r="E70" cm="1">
        <f t="array" aca="1" ref="E70" ca="1">metadata!$E$11+_xlfn.XLOOKUP(sku_b!$A70,_xlfn.ANCHORARRAY(metadata!$K$3),metadata!$Q$3:$Q$106)</f>
        <v>81.581879048195475</v>
      </c>
      <c r="F70">
        <f t="shared" ca="1" si="23"/>
        <v>0</v>
      </c>
      <c r="G70">
        <f t="shared" ca="1" si="24"/>
        <v>0</v>
      </c>
      <c r="H70">
        <v>0</v>
      </c>
      <c r="I70" s="25">
        <f t="shared" ca="1" si="25"/>
        <v>18</v>
      </c>
      <c r="J70" s="24">
        <v>0</v>
      </c>
      <c r="K70" s="24">
        <f t="shared" ca="1" si="26"/>
        <v>2.9</v>
      </c>
      <c r="L70" s="24">
        <f ca="1"/>
        <v>2.2316022445015107</v>
      </c>
      <c r="M70" s="24">
        <f t="shared" ca="1" si="27"/>
        <v>40.16884040102719</v>
      </c>
      <c r="N70">
        <v>0</v>
      </c>
      <c r="O70">
        <f t="shared" ca="1" si="28"/>
        <v>3</v>
      </c>
      <c r="P70" s="24">
        <f t="shared" ca="1" si="29"/>
        <v>9.6948067335045316</v>
      </c>
      <c r="Q70">
        <v>18</v>
      </c>
      <c r="R70">
        <f t="shared" ca="1" si="30"/>
        <v>384</v>
      </c>
      <c r="S70">
        <f t="shared" ca="1" si="31"/>
        <v>2392.9352618885805</v>
      </c>
      <c r="T70" s="25">
        <f t="shared" ca="1" si="19"/>
        <v>40</v>
      </c>
      <c r="U70">
        <f t="shared" ca="1" si="20"/>
        <v>618</v>
      </c>
      <c r="V70">
        <f t="shared" ca="1" si="32"/>
        <v>2615.1301871019341</v>
      </c>
      <c r="W70">
        <v>0</v>
      </c>
      <c r="X70">
        <f t="shared" ca="1" si="33"/>
        <v>0</v>
      </c>
      <c r="Y70">
        <f t="shared" ca="1" si="34"/>
        <v>0</v>
      </c>
      <c r="Z70">
        <v>0</v>
      </c>
      <c r="AA70">
        <f t="shared" ca="1" si="35"/>
        <v>0</v>
      </c>
      <c r="AB70" s="24">
        <f t="shared" ca="1" si="36"/>
        <v>0</v>
      </c>
    </row>
    <row r="71" spans="1:28" x14ac:dyDescent="0.25">
      <c r="A71" s="15">
        <v>46291</v>
      </c>
      <c r="B71" t="s">
        <v>2</v>
      </c>
      <c r="C71" s="24">
        <f t="shared" ca="1" si="21"/>
        <v>25445.998671683927</v>
      </c>
      <c r="D71" s="25">
        <f t="shared" ca="1" si="22"/>
        <v>312</v>
      </c>
      <c r="E71" cm="1">
        <f t="array" aca="1" ref="E71" ca="1">metadata!$E$11+_xlfn.XLOOKUP(sku_b!$A71,_xlfn.ANCHORARRAY(metadata!$K$3),metadata!$Q$3:$Q$106)</f>
        <v>81.557688050268993</v>
      </c>
      <c r="F71">
        <f t="shared" ca="1" si="23"/>
        <v>0</v>
      </c>
      <c r="G71">
        <f t="shared" ca="1" si="24"/>
        <v>0</v>
      </c>
      <c r="H71">
        <v>0</v>
      </c>
      <c r="I71" s="25">
        <f t="shared" ca="1" si="25"/>
        <v>13</v>
      </c>
      <c r="J71" s="24">
        <v>0</v>
      </c>
      <c r="K71" s="24">
        <f t="shared" ca="1" si="26"/>
        <v>1.6</v>
      </c>
      <c r="L71" s="24">
        <f ca="1"/>
        <v>2.2316022445015107</v>
      </c>
      <c r="M71" s="24">
        <f t="shared" ca="1" si="27"/>
        <v>29.010829178519639</v>
      </c>
      <c r="N71">
        <v>0</v>
      </c>
      <c r="O71">
        <f t="shared" ca="1" si="28"/>
        <v>5</v>
      </c>
      <c r="P71" s="24">
        <f t="shared" ca="1" si="29"/>
        <v>16.158011222507554</v>
      </c>
      <c r="Q71">
        <v>19</v>
      </c>
      <c r="R71">
        <f t="shared" ca="1" si="30"/>
        <v>404</v>
      </c>
      <c r="S71">
        <f t="shared" ca="1" si="31"/>
        <v>2113.5673067786106</v>
      </c>
      <c r="T71" s="25">
        <v>32</v>
      </c>
      <c r="U71">
        <f t="shared" ca="1" si="20"/>
        <v>538</v>
      </c>
      <c r="V71">
        <f t="shared" ca="1" si="32"/>
        <v>3352.6020075418128</v>
      </c>
      <c r="W71">
        <v>6</v>
      </c>
      <c r="X71">
        <f t="shared" ca="1" si="33"/>
        <v>264</v>
      </c>
      <c r="Y71">
        <f t="shared" ca="1" si="34"/>
        <v>1117.142992548399</v>
      </c>
      <c r="Z71">
        <v>0</v>
      </c>
      <c r="AA71">
        <f t="shared" ca="1" si="35"/>
        <v>0</v>
      </c>
      <c r="AB71" s="24">
        <f t="shared" ca="1" si="36"/>
        <v>0</v>
      </c>
    </row>
    <row r="72" spans="1:28" x14ac:dyDescent="0.25">
      <c r="A72" s="15">
        <v>46298</v>
      </c>
      <c r="B72" t="s">
        <v>2</v>
      </c>
      <c r="C72" s="24">
        <f t="shared" ca="1" si="21"/>
        <v>25548.044870734415</v>
      </c>
      <c r="D72" s="25">
        <f t="shared" ca="1" si="22"/>
        <v>314</v>
      </c>
      <c r="E72" cm="1">
        <f t="array" aca="1" ref="E72" ca="1">metadata!$E$11+_xlfn.XLOOKUP(sku_b!$A72,_xlfn.ANCHORARRAY(metadata!$K$3),metadata!$Q$3:$Q$106)</f>
        <v>81.363200225268841</v>
      </c>
      <c r="F72">
        <f t="shared" ca="1" si="23"/>
        <v>0</v>
      </c>
      <c r="G72">
        <f t="shared" ca="1" si="24"/>
        <v>0</v>
      </c>
      <c r="H72">
        <v>0</v>
      </c>
      <c r="I72" s="25">
        <f t="shared" ca="1" si="25"/>
        <v>13</v>
      </c>
      <c r="J72" s="24">
        <v>0</v>
      </c>
      <c r="K72" s="24">
        <f t="shared" ca="1" si="26"/>
        <v>2.9</v>
      </c>
      <c r="L72" s="24">
        <f ca="1"/>
        <v>2.2316022445015107</v>
      </c>
      <c r="M72" s="24">
        <f t="shared" ca="1" si="27"/>
        <v>29.010829178519639</v>
      </c>
      <c r="N72">
        <v>0</v>
      </c>
      <c r="O72">
        <f t="shared" ca="1" si="28"/>
        <v>17</v>
      </c>
      <c r="P72" s="24">
        <f t="shared" ca="1" si="29"/>
        <v>71.937238156525694</v>
      </c>
      <c r="Q72">
        <v>20</v>
      </c>
      <c r="R72">
        <f t="shared" ca="1" si="30"/>
        <v>414</v>
      </c>
      <c r="S72">
        <f t="shared" ca="1" si="31"/>
        <v>1751.8833292236257</v>
      </c>
      <c r="T72" s="25">
        <v>32</v>
      </c>
      <c r="U72">
        <f t="shared" ca="1" si="20"/>
        <v>526</v>
      </c>
      <c r="V72">
        <f t="shared" ca="1" si="32"/>
        <v>2225.8227806077948</v>
      </c>
      <c r="W72">
        <v>6</v>
      </c>
      <c r="X72">
        <f t="shared" ca="1" si="33"/>
        <v>276</v>
      </c>
      <c r="Y72">
        <f t="shared" ca="1" si="34"/>
        <v>1719.9222194824172</v>
      </c>
      <c r="Z72">
        <v>0</v>
      </c>
      <c r="AA72">
        <f t="shared" ca="1" si="35"/>
        <v>0</v>
      </c>
      <c r="AB72" s="24">
        <f t="shared" ca="1" si="36"/>
        <v>0</v>
      </c>
    </row>
    <row r="73" spans="1:28" x14ac:dyDescent="0.25">
      <c r="A73" s="15">
        <v>46305</v>
      </c>
      <c r="B73" t="s">
        <v>2</v>
      </c>
      <c r="C73" s="24">
        <f t="shared" ca="1" si="21"/>
        <v>25651.30695685884</v>
      </c>
      <c r="D73" s="25">
        <f t="shared" ca="1" si="22"/>
        <v>315</v>
      </c>
      <c r="E73" cm="1">
        <f t="array" aca="1" ref="E73" ca="1">metadata!$E$11+_xlfn.XLOOKUP(sku_b!$A73,_xlfn.ANCHORARRAY(metadata!$K$3),metadata!$Q$3:$Q$106)</f>
        <v>81.432720497964567</v>
      </c>
      <c r="F73">
        <f t="shared" ca="1" si="23"/>
        <v>2</v>
      </c>
      <c r="G73">
        <f t="shared" ca="1" si="24"/>
        <v>0</v>
      </c>
      <c r="H73">
        <v>0</v>
      </c>
      <c r="I73" s="25">
        <f t="shared" ca="1" si="25"/>
        <v>11</v>
      </c>
      <c r="J73" s="24">
        <v>0</v>
      </c>
      <c r="K73" s="24">
        <f t="shared" ca="1" si="26"/>
        <v>2.7</v>
      </c>
      <c r="L73" s="24">
        <f ca="1"/>
        <v>2.2316022445015107</v>
      </c>
      <c r="M73" s="24">
        <f t="shared" ca="1" si="27"/>
        <v>24.547624689516617</v>
      </c>
      <c r="N73">
        <v>0</v>
      </c>
      <c r="O73">
        <f t="shared" ca="1" si="28"/>
        <v>16</v>
      </c>
      <c r="P73" s="24">
        <f t="shared" ca="1" si="29"/>
        <v>67.705635912024178</v>
      </c>
      <c r="Q73">
        <v>21</v>
      </c>
      <c r="R73">
        <f t="shared" ca="1" si="30"/>
        <v>429</v>
      </c>
      <c r="S73">
        <f t="shared" ca="1" si="31"/>
        <v>2244.3573628911481</v>
      </c>
      <c r="T73" s="25">
        <v>32</v>
      </c>
      <c r="U73">
        <f t="shared" ca="1" si="20"/>
        <v>532</v>
      </c>
      <c r="V73">
        <f t="shared" ca="1" si="32"/>
        <v>3315.2123940748038</v>
      </c>
      <c r="W73">
        <v>6</v>
      </c>
      <c r="X73">
        <f t="shared" ca="1" si="33"/>
        <v>272</v>
      </c>
      <c r="Y73">
        <f t="shared" ca="1" si="34"/>
        <v>1150.9958105044111</v>
      </c>
      <c r="Z73">
        <v>0</v>
      </c>
      <c r="AA73">
        <f t="shared" ca="1" si="35"/>
        <v>0</v>
      </c>
      <c r="AB73" s="24">
        <f t="shared" ca="1" si="36"/>
        <v>0</v>
      </c>
    </row>
    <row r="74" spans="1:28" x14ac:dyDescent="0.25">
      <c r="A74" s="15">
        <v>46312</v>
      </c>
      <c r="B74" t="s">
        <v>2</v>
      </c>
      <c r="C74" s="24">
        <f t="shared" ca="1" si="21"/>
        <v>26019.143351726962</v>
      </c>
      <c r="D74" s="25">
        <f t="shared" ca="1" si="22"/>
        <v>321</v>
      </c>
      <c r="E74" cm="1">
        <f t="array" aca="1" ref="E74" ca="1">metadata!$E$11+_xlfn.XLOOKUP(sku_b!$A74,_xlfn.ANCHORARRAY(metadata!$K$3),metadata!$Q$3:$Q$106)</f>
        <v>81.056521344943803</v>
      </c>
      <c r="F74">
        <f t="shared" ca="1" si="23"/>
        <v>0</v>
      </c>
      <c r="G74">
        <f t="shared" ca="1" si="24"/>
        <v>0</v>
      </c>
      <c r="H74">
        <v>0</v>
      </c>
      <c r="I74" s="25">
        <f t="shared" ca="1" si="25"/>
        <v>6</v>
      </c>
      <c r="J74" s="24">
        <v>0</v>
      </c>
      <c r="K74" s="24">
        <f t="shared" ca="1" si="26"/>
        <v>2.2000000000000002</v>
      </c>
      <c r="L74" s="24">
        <f ca="1"/>
        <v>2.2316022445015107</v>
      </c>
      <c r="M74" s="24">
        <f t="shared" ca="1" si="27"/>
        <v>13.389613467009063</v>
      </c>
      <c r="N74">
        <v>0</v>
      </c>
      <c r="O74">
        <f t="shared" ca="1" si="28"/>
        <v>13</v>
      </c>
      <c r="P74" s="24">
        <f t="shared" ca="1" si="29"/>
        <v>42.010829178519636</v>
      </c>
      <c r="Q74">
        <v>22</v>
      </c>
      <c r="R74">
        <f t="shared" ca="1" si="30"/>
        <v>432</v>
      </c>
      <c r="S74">
        <f t="shared" ca="1" si="31"/>
        <v>2260.0521696246528</v>
      </c>
      <c r="T74" s="25">
        <v>32</v>
      </c>
      <c r="U74">
        <f t="shared" ca="1" si="20"/>
        <v>533</v>
      </c>
      <c r="V74">
        <f t="shared" ca="1" si="32"/>
        <v>2788.4439963193054</v>
      </c>
      <c r="W74">
        <v>6</v>
      </c>
      <c r="X74">
        <f t="shared" ca="1" si="33"/>
        <v>279</v>
      </c>
      <c r="Y74">
        <f t="shared" ca="1" si="34"/>
        <v>1459.6170262159217</v>
      </c>
      <c r="Z74">
        <v>0</v>
      </c>
      <c r="AA74">
        <f t="shared" ca="1" si="35"/>
        <v>0</v>
      </c>
      <c r="AB74" s="24">
        <f t="shared" ca="1" si="36"/>
        <v>0</v>
      </c>
    </row>
    <row r="75" spans="1:28" x14ac:dyDescent="0.25">
      <c r="A75" s="15">
        <v>46319</v>
      </c>
      <c r="B75" t="s">
        <v>2</v>
      </c>
      <c r="C75" s="24">
        <f t="shared" ca="1" si="21"/>
        <v>25929.79456247696</v>
      </c>
      <c r="D75" s="25">
        <f t="shared" ca="1" si="22"/>
        <v>321</v>
      </c>
      <c r="E75" cm="1">
        <f t="array" aca="1" ref="E75" ca="1">metadata!$E$11+_xlfn.XLOOKUP(sku_b!$A75,_xlfn.ANCHORARRAY(metadata!$K$3),metadata!$Q$3:$Q$106)</f>
        <v>80.778176207093338</v>
      </c>
      <c r="F75">
        <f t="shared" ca="1" si="23"/>
        <v>0</v>
      </c>
      <c r="G75">
        <f t="shared" ca="1" si="24"/>
        <v>0</v>
      </c>
      <c r="H75">
        <v>0</v>
      </c>
      <c r="I75" s="25">
        <f t="shared" ca="1" si="25"/>
        <v>19</v>
      </c>
      <c r="J75" s="24">
        <v>0</v>
      </c>
      <c r="K75" s="24">
        <f t="shared" ca="1" si="26"/>
        <v>1.8</v>
      </c>
      <c r="L75" s="24">
        <f ca="1"/>
        <v>2.2316022445015107</v>
      </c>
      <c r="M75" s="24">
        <f t="shared" ca="1" si="27"/>
        <v>42.400442645528706</v>
      </c>
      <c r="N75">
        <v>0</v>
      </c>
      <c r="O75">
        <f t="shared" ca="1" si="28"/>
        <v>4</v>
      </c>
      <c r="P75" s="24">
        <f t="shared" ca="1" si="29"/>
        <v>12.926408978006043</v>
      </c>
      <c r="Q75">
        <v>23</v>
      </c>
      <c r="R75">
        <f t="shared" ca="1" si="30"/>
        <v>433</v>
      </c>
      <c r="S75">
        <f t="shared" ca="1" si="31"/>
        <v>2698.2837718691544</v>
      </c>
      <c r="T75" s="25">
        <v>32</v>
      </c>
      <c r="U75">
        <f t="shared" ca="1" si="20"/>
        <v>533</v>
      </c>
      <c r="V75">
        <f t="shared" ca="1" si="32"/>
        <v>2255.4439963193054</v>
      </c>
      <c r="W75">
        <v>6</v>
      </c>
      <c r="X75">
        <f t="shared" ca="1" si="33"/>
        <v>273</v>
      </c>
      <c r="Y75">
        <f t="shared" ca="1" si="34"/>
        <v>1428.2274127489125</v>
      </c>
      <c r="Z75">
        <v>0</v>
      </c>
      <c r="AA75">
        <f t="shared" ca="1" si="35"/>
        <v>0</v>
      </c>
      <c r="AB75" s="24">
        <f t="shared" ca="1" si="36"/>
        <v>0</v>
      </c>
    </row>
    <row r="76" spans="1:28" x14ac:dyDescent="0.25">
      <c r="A76" s="15">
        <v>46326</v>
      </c>
      <c r="B76" t="s">
        <v>2</v>
      </c>
      <c r="C76" s="24">
        <f t="shared" ca="1" si="21"/>
        <v>28120.903664607406</v>
      </c>
      <c r="D76" s="25">
        <f t="shared" ca="1" si="22"/>
        <v>346</v>
      </c>
      <c r="E76" cm="1">
        <f t="array" aca="1" ref="E76" ca="1">metadata!$E$11+_xlfn.XLOOKUP(sku_b!$A76,_xlfn.ANCHORARRAY(metadata!$K$3),metadata!$Q$3:$Q$106)</f>
        <v>81.274288047998283</v>
      </c>
      <c r="F76">
        <f t="shared" ca="1" si="23"/>
        <v>3</v>
      </c>
      <c r="G76">
        <f t="shared" ca="1" si="24"/>
        <v>0</v>
      </c>
      <c r="H76">
        <v>0</v>
      </c>
      <c r="I76" s="25">
        <f t="shared" ca="1" si="25"/>
        <v>5</v>
      </c>
      <c r="J76" s="24">
        <v>0</v>
      </c>
      <c r="K76" s="24">
        <f t="shared" ca="1" si="26"/>
        <v>1.8</v>
      </c>
      <c r="L76" s="24">
        <f ca="1"/>
        <v>2.2316022445015107</v>
      </c>
      <c r="M76" s="24">
        <f t="shared" ca="1" si="27"/>
        <v>11.158011222507554</v>
      </c>
      <c r="N76">
        <v>0</v>
      </c>
      <c r="O76">
        <f t="shared" ca="1" si="28"/>
        <v>2</v>
      </c>
      <c r="P76" s="24">
        <f t="shared" ca="1" si="29"/>
        <v>8.4632044890030222</v>
      </c>
      <c r="Q76">
        <v>25</v>
      </c>
      <c r="R76">
        <f t="shared" ca="1" si="30"/>
        <v>468</v>
      </c>
      <c r="S76">
        <f t="shared" ca="1" si="31"/>
        <v>1980.3898504267072</v>
      </c>
      <c r="T76" s="25">
        <v>32</v>
      </c>
      <c r="U76">
        <f t="shared" ca="1" si="20"/>
        <v>536</v>
      </c>
      <c r="V76">
        <f t="shared" ca="1" si="32"/>
        <v>2268.1388030528101</v>
      </c>
      <c r="W76">
        <v>6</v>
      </c>
      <c r="X76">
        <f t="shared" ca="1" si="33"/>
        <v>279</v>
      </c>
      <c r="Y76">
        <f t="shared" ca="1" si="34"/>
        <v>2017.6170262159217</v>
      </c>
      <c r="Z76">
        <v>4</v>
      </c>
      <c r="AA76">
        <f t="shared" ca="1" si="35"/>
        <v>244</v>
      </c>
      <c r="AB76" s="24">
        <f t="shared" ca="1" si="36"/>
        <v>1032.5109476583687</v>
      </c>
    </row>
    <row r="77" spans="1:28" x14ac:dyDescent="0.25">
      <c r="A77" s="15">
        <v>46333</v>
      </c>
      <c r="B77" t="s">
        <v>2</v>
      </c>
      <c r="C77" s="24">
        <f t="shared" ca="1" si="21"/>
        <v>27286.485210571256</v>
      </c>
      <c r="D77" s="25">
        <f t="shared" ca="1" si="22"/>
        <v>337</v>
      </c>
      <c r="E77" cm="1">
        <f t="array" aca="1" ref="E77" ca="1">metadata!$E$11+_xlfn.XLOOKUP(sku_b!$A77,_xlfn.ANCHORARRAY(metadata!$K$3),metadata!$Q$3:$Q$106)</f>
        <v>80.968798844425095</v>
      </c>
      <c r="F77">
        <f t="shared" ca="1" si="23"/>
        <v>2</v>
      </c>
      <c r="G77">
        <f t="shared" ca="1" si="24"/>
        <v>1</v>
      </c>
      <c r="H77">
        <v>0</v>
      </c>
      <c r="I77" s="25">
        <f t="shared" ca="1" si="25"/>
        <v>1</v>
      </c>
      <c r="J77" s="24">
        <v>0</v>
      </c>
      <c r="K77" s="24">
        <f t="shared" ca="1" si="26"/>
        <v>2.7</v>
      </c>
      <c r="L77" s="24">
        <f ca="1"/>
        <v>2.2316022445015107</v>
      </c>
      <c r="M77" s="24">
        <f t="shared" ca="1" si="27"/>
        <v>2.2316022445015107</v>
      </c>
      <c r="N77">
        <v>0</v>
      </c>
      <c r="O77">
        <f t="shared" ca="1" si="28"/>
        <v>4</v>
      </c>
      <c r="P77" s="24">
        <f t="shared" ca="1" si="29"/>
        <v>12.926408978006043</v>
      </c>
      <c r="Q77">
        <v>26</v>
      </c>
      <c r="R77">
        <f t="shared" ca="1" si="30"/>
        <v>474</v>
      </c>
      <c r="S77">
        <f t="shared" ca="1" si="31"/>
        <v>2479.7794638937162</v>
      </c>
      <c r="T77" s="25">
        <v>28</v>
      </c>
      <c r="U77">
        <f t="shared" ca="1" si="20"/>
        <v>499</v>
      </c>
      <c r="V77">
        <f t="shared" ca="1" si="32"/>
        <v>2111.5695200062542</v>
      </c>
      <c r="W77">
        <v>6</v>
      </c>
      <c r="X77">
        <f t="shared" ca="1" si="33"/>
        <v>264</v>
      </c>
      <c r="Y77">
        <f t="shared" ca="1" si="34"/>
        <v>1645.142992548399</v>
      </c>
      <c r="Z77">
        <v>4</v>
      </c>
      <c r="AA77">
        <f t="shared" ca="1" si="35"/>
        <v>259</v>
      </c>
      <c r="AB77" s="24">
        <f t="shared" ca="1" si="36"/>
        <v>1354.9849813258913</v>
      </c>
    </row>
    <row r="78" spans="1:28" x14ac:dyDescent="0.25">
      <c r="A78" s="15">
        <v>46340</v>
      </c>
      <c r="B78" t="s">
        <v>2</v>
      </c>
      <c r="C78" s="24">
        <f t="shared" ca="1" si="21"/>
        <v>26623.332374559886</v>
      </c>
      <c r="D78" s="25">
        <f t="shared" ca="1" si="22"/>
        <v>327</v>
      </c>
      <c r="E78" cm="1">
        <f t="array" aca="1" ref="E78" ca="1">metadata!$E$11+_xlfn.XLOOKUP(sku_b!$A78,_xlfn.ANCHORARRAY(metadata!$K$3),metadata!$Q$3:$Q$106)</f>
        <v>81.416918576635737</v>
      </c>
      <c r="F78">
        <f t="shared" ca="1" si="23"/>
        <v>0</v>
      </c>
      <c r="G78">
        <f t="shared" ca="1" si="24"/>
        <v>0</v>
      </c>
      <c r="H78">
        <v>0</v>
      </c>
      <c r="I78" s="25">
        <f t="shared" ca="1" si="25"/>
        <v>10</v>
      </c>
      <c r="J78" s="24">
        <v>0</v>
      </c>
      <c r="K78" s="24">
        <f t="shared" ca="1" si="26"/>
        <v>1.7</v>
      </c>
      <c r="L78" s="24">
        <f ca="1"/>
        <v>2.2316022445015107</v>
      </c>
      <c r="M78" s="24">
        <f t="shared" ca="1" si="27"/>
        <v>22.316022445015108</v>
      </c>
      <c r="N78">
        <v>0</v>
      </c>
      <c r="O78">
        <f t="shared" ca="1" si="28"/>
        <v>1</v>
      </c>
      <c r="P78" s="24">
        <f t="shared" ca="1" si="29"/>
        <v>4.2316022445015111</v>
      </c>
      <c r="Q78">
        <v>27</v>
      </c>
      <c r="R78">
        <f t="shared" ca="1" si="30"/>
        <v>484</v>
      </c>
      <c r="S78">
        <f t="shared" ca="1" si="31"/>
        <v>2048.0954863387315</v>
      </c>
      <c r="T78" s="25">
        <v>23</v>
      </c>
      <c r="U78">
        <f t="shared" ca="1" si="20"/>
        <v>436</v>
      </c>
      <c r="V78">
        <f t="shared" ca="1" si="32"/>
        <v>1844.9785786026589</v>
      </c>
      <c r="W78">
        <v>6</v>
      </c>
      <c r="X78">
        <f t="shared" ca="1" si="33"/>
        <v>261</v>
      </c>
      <c r="Y78">
        <f t="shared" ca="1" si="34"/>
        <v>1104.4481858148945</v>
      </c>
      <c r="Z78">
        <v>4</v>
      </c>
      <c r="AA78">
        <f t="shared" ca="1" si="35"/>
        <v>250</v>
      </c>
      <c r="AB78" s="24">
        <f t="shared" ca="1" si="36"/>
        <v>1557.9005611253779</v>
      </c>
    </row>
    <row r="79" spans="1:28" x14ac:dyDescent="0.25">
      <c r="A79" s="15">
        <v>46347</v>
      </c>
      <c r="B79" t="s">
        <v>2</v>
      </c>
      <c r="C79" s="24">
        <f t="shared" ca="1" si="21"/>
        <v>26225.70954300728</v>
      </c>
      <c r="D79" s="25">
        <f t="shared" ca="1" si="22"/>
        <v>322</v>
      </c>
      <c r="E79" cm="1">
        <f t="array" aca="1" ref="E79" ca="1">metadata!$E$11+_xlfn.XLOOKUP(sku_b!$A79,_xlfn.ANCHORARRAY(metadata!$K$3),metadata!$Q$3:$Q$106)</f>
        <v>81.446302928594037</v>
      </c>
      <c r="F79">
        <f t="shared" ca="1" si="23"/>
        <v>0</v>
      </c>
      <c r="G79">
        <f t="shared" ca="1" si="24"/>
        <v>0</v>
      </c>
      <c r="H79">
        <v>0</v>
      </c>
      <c r="I79" s="25">
        <f t="shared" ca="1" si="25"/>
        <v>10</v>
      </c>
      <c r="J79" s="24">
        <v>0</v>
      </c>
      <c r="K79" s="24">
        <f t="shared" ca="1" si="26"/>
        <v>1.6</v>
      </c>
      <c r="L79" s="24">
        <f ca="1"/>
        <v>2.2316022445015107</v>
      </c>
      <c r="M79" s="24">
        <f t="shared" ca="1" si="27"/>
        <v>22.316022445015108</v>
      </c>
      <c r="N79">
        <v>0</v>
      </c>
      <c r="O79">
        <f t="shared" ca="1" si="28"/>
        <v>9</v>
      </c>
      <c r="P79" s="24">
        <f t="shared" ca="1" si="29"/>
        <v>38.084420200513598</v>
      </c>
      <c r="Q79">
        <v>28</v>
      </c>
      <c r="R79">
        <f t="shared" ca="1" si="30"/>
        <v>485</v>
      </c>
      <c r="S79">
        <f t="shared" ca="1" si="31"/>
        <v>3022.327088583233</v>
      </c>
      <c r="T79" s="25">
        <v>22</v>
      </c>
      <c r="U79">
        <f t="shared" ca="1" si="20"/>
        <v>432</v>
      </c>
      <c r="V79">
        <f t="shared" ca="1" si="32"/>
        <v>2692.0521696246528</v>
      </c>
      <c r="W79">
        <v>3</v>
      </c>
      <c r="X79">
        <f t="shared" ca="1" si="33"/>
        <v>231</v>
      </c>
      <c r="Y79">
        <f t="shared" ca="1" si="34"/>
        <v>977.50011847984911</v>
      </c>
      <c r="Z79">
        <v>4</v>
      </c>
      <c r="AA79">
        <f t="shared" ca="1" si="35"/>
        <v>254</v>
      </c>
      <c r="AB79" s="24">
        <f t="shared" ca="1" si="36"/>
        <v>1836.8269701033839</v>
      </c>
    </row>
    <row r="80" spans="1:28" x14ac:dyDescent="0.25">
      <c r="A80" s="15">
        <v>46354</v>
      </c>
      <c r="B80" t="s">
        <v>2</v>
      </c>
      <c r="C80" s="24">
        <f t="shared" ca="1" si="21"/>
        <v>15342.587063984598</v>
      </c>
      <c r="D80" s="25">
        <f t="shared" ca="1" si="22"/>
        <v>188</v>
      </c>
      <c r="E80" cm="1">
        <f t="array" aca="1" ref="E80" ca="1">metadata!$E$11+_xlfn.XLOOKUP(sku_b!$A80,_xlfn.ANCHORARRAY(metadata!$K$3),metadata!$Q$3:$Q$106)</f>
        <v>81.609505659492541</v>
      </c>
      <c r="F80">
        <f t="shared" ca="1" si="23"/>
        <v>0</v>
      </c>
      <c r="G80">
        <f t="shared" ca="1" si="24"/>
        <v>0</v>
      </c>
      <c r="H80">
        <v>0</v>
      </c>
      <c r="I80" s="25">
        <f t="shared" ca="1" si="25"/>
        <v>8</v>
      </c>
      <c r="J80" s="24">
        <v>0</v>
      </c>
      <c r="K80" s="24">
        <f t="shared" ca="1" si="26"/>
        <v>2.7</v>
      </c>
      <c r="L80" s="24">
        <f ca="1"/>
        <v>2.2316022445015107</v>
      </c>
      <c r="M80" s="24">
        <f t="shared" ca="1" si="27"/>
        <v>17.852817956012085</v>
      </c>
      <c r="N80">
        <v>0</v>
      </c>
      <c r="O80">
        <f t="shared" ca="1" si="28"/>
        <v>19</v>
      </c>
      <c r="P80" s="24">
        <f t="shared" ca="1" si="29"/>
        <v>80.400442645528713</v>
      </c>
      <c r="Q80">
        <v>29</v>
      </c>
      <c r="R80">
        <f t="shared" ca="1" si="30"/>
        <v>497</v>
      </c>
      <c r="S80">
        <f t="shared" ca="1" si="31"/>
        <v>2103.106315517251</v>
      </c>
      <c r="T80" s="25">
        <v>0</v>
      </c>
      <c r="U80">
        <f t="shared" ca="1" si="20"/>
        <v>2</v>
      </c>
      <c r="V80">
        <f t="shared" ca="1" si="32"/>
        <v>10.463204489003022</v>
      </c>
      <c r="W80">
        <v>1</v>
      </c>
      <c r="X80">
        <f t="shared" ca="1" si="33"/>
        <v>212</v>
      </c>
      <c r="Y80">
        <f t="shared" ca="1" si="34"/>
        <v>1109.0996758343204</v>
      </c>
      <c r="Z80">
        <v>4</v>
      </c>
      <c r="AA80">
        <f t="shared" ca="1" si="35"/>
        <v>252</v>
      </c>
      <c r="AB80" s="24">
        <f t="shared" ca="1" si="36"/>
        <v>1822.3637656143808</v>
      </c>
    </row>
    <row r="81" spans="1:28" x14ac:dyDescent="0.25">
      <c r="A81" s="15">
        <v>46361</v>
      </c>
      <c r="B81" t="s">
        <v>2</v>
      </c>
      <c r="C81" s="24">
        <f t="shared" ca="1" si="21"/>
        <v>16456.214411152836</v>
      </c>
      <c r="D81" s="25">
        <f t="shared" ca="1" si="22"/>
        <v>203</v>
      </c>
      <c r="E81" cm="1">
        <f t="array" aca="1" ref="E81" ca="1">metadata!$E$11+_xlfn.XLOOKUP(sku_b!$A81,_xlfn.ANCHORARRAY(metadata!$K$3),metadata!$Q$3:$Q$106)</f>
        <v>81.065095621442538</v>
      </c>
      <c r="F81">
        <f t="shared" ca="1" si="23"/>
        <v>0</v>
      </c>
      <c r="G81">
        <f t="shared" ca="1" si="24"/>
        <v>0</v>
      </c>
      <c r="H81">
        <v>0</v>
      </c>
      <c r="I81" s="25">
        <f t="shared" ca="1" si="25"/>
        <v>14</v>
      </c>
      <c r="J81" s="24">
        <v>0</v>
      </c>
      <c r="K81" s="24">
        <f t="shared" ca="1" si="26"/>
        <v>2.2999999999999998</v>
      </c>
      <c r="L81" s="24">
        <f ca="1"/>
        <v>2.2316022445015107</v>
      </c>
      <c r="M81" s="24">
        <f t="shared" ca="1" si="27"/>
        <v>31.242431423021149</v>
      </c>
      <c r="N81">
        <v>0</v>
      </c>
      <c r="O81">
        <f t="shared" ca="1" si="28"/>
        <v>12</v>
      </c>
      <c r="P81" s="24">
        <f t="shared" ca="1" si="29"/>
        <v>38.779226934018126</v>
      </c>
      <c r="Q81">
        <v>30</v>
      </c>
      <c r="R81">
        <f t="shared" ca="1" si="30"/>
        <v>502</v>
      </c>
      <c r="S81">
        <f t="shared" ca="1" si="31"/>
        <v>2124.2643267397584</v>
      </c>
      <c r="T81" s="25">
        <v>0</v>
      </c>
      <c r="U81">
        <f t="shared" ca="1" si="20"/>
        <v>16</v>
      </c>
      <c r="V81">
        <f t="shared" ca="1" si="32"/>
        <v>83.705635912024178</v>
      </c>
      <c r="W81">
        <v>1</v>
      </c>
      <c r="X81">
        <f t="shared" ca="1" si="33"/>
        <v>228</v>
      </c>
      <c r="Y81">
        <f t="shared" ca="1" si="34"/>
        <v>964.8053117463445</v>
      </c>
      <c r="Z81">
        <v>9</v>
      </c>
      <c r="AA81">
        <f t="shared" ca="1" si="35"/>
        <v>301</v>
      </c>
      <c r="AB81" s="24">
        <f t="shared" ca="1" si="36"/>
        <v>1875.7122755949549</v>
      </c>
    </row>
    <row r="82" spans="1:28" x14ac:dyDescent="0.25">
      <c r="A82" s="15">
        <v>46368</v>
      </c>
      <c r="B82" t="s">
        <v>2</v>
      </c>
      <c r="C82" s="24">
        <f t="shared" ca="1" si="21"/>
        <v>16366.661090532074</v>
      </c>
      <c r="D82" s="25">
        <f t="shared" ca="1" si="22"/>
        <v>202</v>
      </c>
      <c r="E82" cm="1">
        <f t="array" aca="1" ref="E82" ca="1">metadata!$E$11+_xlfn.XLOOKUP(sku_b!$A82,_xlfn.ANCHORARRAY(metadata!$K$3),metadata!$Q$3:$Q$106)</f>
        <v>81.02307470560433</v>
      </c>
      <c r="F82">
        <f t="shared" ca="1" si="23"/>
        <v>1</v>
      </c>
      <c r="G82">
        <f t="shared" ca="1" si="24"/>
        <v>0</v>
      </c>
      <c r="H82">
        <v>0</v>
      </c>
      <c r="I82" s="25">
        <f t="shared" ca="1" si="25"/>
        <v>7</v>
      </c>
      <c r="J82" s="24">
        <v>0</v>
      </c>
      <c r="K82" s="24">
        <f t="shared" ca="1" si="26"/>
        <v>2.4</v>
      </c>
      <c r="L82" s="24">
        <f ca="1"/>
        <v>2.2316022445015107</v>
      </c>
      <c r="M82" s="24">
        <f t="shared" ca="1" si="27"/>
        <v>15.621215711510574</v>
      </c>
      <c r="N82">
        <v>0</v>
      </c>
      <c r="O82">
        <f t="shared" ca="1" si="28"/>
        <v>2</v>
      </c>
      <c r="P82" s="24">
        <f t="shared" ca="1" si="29"/>
        <v>6.4632044890030214</v>
      </c>
      <c r="Q82">
        <v>31</v>
      </c>
      <c r="R82">
        <f t="shared" ca="1" si="30"/>
        <v>528</v>
      </c>
      <c r="S82">
        <f t="shared" ca="1" si="31"/>
        <v>3290.285985096798</v>
      </c>
      <c r="T82" s="25">
        <v>0</v>
      </c>
      <c r="U82">
        <f t="shared" ca="1" si="20"/>
        <v>13</v>
      </c>
      <c r="V82">
        <f t="shared" ca="1" si="32"/>
        <v>55.010829178519643</v>
      </c>
      <c r="W82">
        <v>1</v>
      </c>
      <c r="X82">
        <f t="shared" ca="1" si="33"/>
        <v>227</v>
      </c>
      <c r="Y82">
        <f t="shared" ca="1" si="34"/>
        <v>1187.573709501843</v>
      </c>
      <c r="Z82">
        <v>9</v>
      </c>
      <c r="AA82">
        <f t="shared" ca="1" si="35"/>
        <v>295</v>
      </c>
      <c r="AB82" s="24">
        <f t="shared" ca="1" si="36"/>
        <v>1248.3226621279457</v>
      </c>
    </row>
    <row r="83" spans="1:28" x14ac:dyDescent="0.25">
      <c r="A83" s="15">
        <v>46375</v>
      </c>
      <c r="B83" t="s">
        <v>2</v>
      </c>
      <c r="C83" s="24">
        <f t="shared" ca="1" si="21"/>
        <v>15995.285665658343</v>
      </c>
      <c r="D83" s="25">
        <f t="shared" ca="1" si="22"/>
        <v>197</v>
      </c>
      <c r="E83" cm="1">
        <f t="array" aca="1" ref="E83" ca="1">metadata!$E$11+_xlfn.XLOOKUP(sku_b!$A83,_xlfn.ANCHORARRAY(metadata!$K$3),metadata!$Q$3:$Q$106)</f>
        <v>81.194343480499199</v>
      </c>
      <c r="F83">
        <f t="shared" ca="1" si="23"/>
        <v>6</v>
      </c>
      <c r="G83">
        <f t="shared" ca="1" si="24"/>
        <v>0</v>
      </c>
      <c r="H83">
        <v>0</v>
      </c>
      <c r="I83" s="25">
        <f t="shared" ca="1" si="25"/>
        <v>14</v>
      </c>
      <c r="J83" s="24">
        <v>0</v>
      </c>
      <c r="K83" s="24">
        <f t="shared" ca="1" si="26"/>
        <v>2.6</v>
      </c>
      <c r="L83" s="24">
        <f ca="1"/>
        <v>2.2316022445015107</v>
      </c>
      <c r="M83" s="24">
        <f t="shared" ca="1" si="27"/>
        <v>31.242431423021149</v>
      </c>
      <c r="N83">
        <v>0</v>
      </c>
      <c r="O83">
        <f t="shared" ca="1" si="28"/>
        <v>16</v>
      </c>
      <c r="P83" s="24">
        <f t="shared" ca="1" si="29"/>
        <v>51.705635912024171</v>
      </c>
      <c r="Q83">
        <v>32</v>
      </c>
      <c r="R83">
        <f t="shared" ca="1" si="30"/>
        <v>521</v>
      </c>
      <c r="S83">
        <f t="shared" ca="1" si="31"/>
        <v>3246.6647693852874</v>
      </c>
      <c r="T83" s="25">
        <v>0</v>
      </c>
      <c r="U83">
        <f t="shared" ca="1" si="20"/>
        <v>15</v>
      </c>
      <c r="V83">
        <f t="shared" ca="1" si="32"/>
        <v>63.474033667522669</v>
      </c>
      <c r="W83">
        <v>1</v>
      </c>
      <c r="X83">
        <f t="shared" ca="1" si="33"/>
        <v>223</v>
      </c>
      <c r="Y83">
        <f t="shared" ca="1" si="34"/>
        <v>1389.647300523837</v>
      </c>
      <c r="Z83">
        <v>9</v>
      </c>
      <c r="AA83">
        <f t="shared" ca="1" si="35"/>
        <v>295</v>
      </c>
      <c r="AB83" s="24">
        <f t="shared" ca="1" si="36"/>
        <v>1543.3226621279457</v>
      </c>
    </row>
    <row r="84" spans="1:28" x14ac:dyDescent="0.25">
      <c r="A84" s="15">
        <v>46382</v>
      </c>
      <c r="B84" t="s">
        <v>2</v>
      </c>
      <c r="C84" s="24">
        <f t="shared" ca="1" si="21"/>
        <v>16621.52210908039</v>
      </c>
      <c r="D84" s="25">
        <f t="shared" ca="1" si="22"/>
        <v>204</v>
      </c>
      <c r="E84" cm="1">
        <f t="array" aca="1" ref="E84" ca="1">metadata!$E$11+_xlfn.XLOOKUP(sku_b!$A84,_xlfn.ANCHORARRAY(metadata!$K$3),metadata!$Q$3:$Q$106)</f>
        <v>81.478049554315632</v>
      </c>
      <c r="F84">
        <f t="shared" ca="1" si="23"/>
        <v>1</v>
      </c>
      <c r="G84">
        <f t="shared" ca="1" si="24"/>
        <v>0</v>
      </c>
      <c r="H84">
        <v>0</v>
      </c>
      <c r="I84" s="25">
        <f t="shared" ca="1" si="25"/>
        <v>1</v>
      </c>
      <c r="J84" s="24">
        <v>0</v>
      </c>
      <c r="K84" s="24">
        <f t="shared" ca="1" si="26"/>
        <v>2.7</v>
      </c>
      <c r="L84" s="24">
        <f ca="1"/>
        <v>2.2316022445015107</v>
      </c>
      <c r="M84" s="24">
        <f t="shared" ca="1" si="27"/>
        <v>2.2316022445015107</v>
      </c>
      <c r="N84">
        <v>0</v>
      </c>
      <c r="O84">
        <f t="shared" ca="1" si="28"/>
        <v>11</v>
      </c>
      <c r="P84" s="24">
        <f t="shared" ca="1" si="29"/>
        <v>46.547624689516624</v>
      </c>
      <c r="Q84">
        <v>33</v>
      </c>
      <c r="R84">
        <f t="shared" ca="1" si="30"/>
        <v>539</v>
      </c>
      <c r="S84">
        <f t="shared" ca="1" si="31"/>
        <v>2819.8336097863144</v>
      </c>
      <c r="T84" s="25">
        <v>0</v>
      </c>
      <c r="U84">
        <f t="shared" ca="1" si="20"/>
        <v>17</v>
      </c>
      <c r="V84">
        <f t="shared" ca="1" si="32"/>
        <v>88.937238156525694</v>
      </c>
      <c r="W84">
        <v>1</v>
      </c>
      <c r="X84">
        <f t="shared" ca="1" si="33"/>
        <v>214</v>
      </c>
      <c r="Y84">
        <f t="shared" ca="1" si="34"/>
        <v>1333.5628803233233</v>
      </c>
      <c r="Z84">
        <v>9</v>
      </c>
      <c r="AA84">
        <f t="shared" ca="1" si="35"/>
        <v>306</v>
      </c>
      <c r="AB84" s="24">
        <f t="shared" ca="1" si="36"/>
        <v>1906.8702868174623</v>
      </c>
    </row>
    <row r="85" spans="1:28" x14ac:dyDescent="0.25">
      <c r="A85" s="15">
        <v>46389</v>
      </c>
      <c r="B85" t="s">
        <v>2</v>
      </c>
      <c r="C85" s="24">
        <f t="shared" ca="1" si="21"/>
        <v>17570.103529345583</v>
      </c>
      <c r="D85" s="25">
        <f t="shared" ca="1" si="22"/>
        <v>215</v>
      </c>
      <c r="E85" cm="1">
        <f t="array" aca="1" ref="E85" ca="1">metadata!$E$11+_xlfn.XLOOKUP(sku_b!$A85,_xlfn.ANCHORARRAY(metadata!$K$3),metadata!$Q$3:$Q$106)</f>
        <v>81.721411764398056</v>
      </c>
      <c r="F85">
        <f t="shared" ca="1" si="23"/>
        <v>0</v>
      </c>
      <c r="G85">
        <f t="shared" ca="1" si="24"/>
        <v>0</v>
      </c>
      <c r="H85">
        <v>0</v>
      </c>
      <c r="I85" s="25">
        <f t="shared" ca="1" si="25"/>
        <v>4</v>
      </c>
      <c r="J85" s="24">
        <v>0</v>
      </c>
      <c r="K85" s="24">
        <f t="shared" ca="1" si="26"/>
        <v>2.5</v>
      </c>
      <c r="L85" s="24">
        <f ca="1"/>
        <v>2.2316022445015107</v>
      </c>
      <c r="M85" s="24">
        <f t="shared" ca="1" si="27"/>
        <v>8.9264089780060427</v>
      </c>
      <c r="N85">
        <v>0</v>
      </c>
      <c r="O85">
        <f t="shared" ca="1" si="28"/>
        <v>15</v>
      </c>
      <c r="P85" s="24">
        <f t="shared" ca="1" si="29"/>
        <v>48.474033667522662</v>
      </c>
      <c r="Q85">
        <v>34</v>
      </c>
      <c r="R85">
        <f t="shared" ca="1" si="30"/>
        <v>551</v>
      </c>
      <c r="S85">
        <f t="shared" ca="1" si="31"/>
        <v>3433.6128367203328</v>
      </c>
      <c r="T85" s="25">
        <v>0</v>
      </c>
      <c r="U85">
        <f t="shared" ca="1" si="20"/>
        <v>15</v>
      </c>
      <c r="V85">
        <f t="shared" ca="1" si="32"/>
        <v>93.474033667522662</v>
      </c>
      <c r="W85">
        <v>1</v>
      </c>
      <c r="X85">
        <f t="shared" ca="1" si="33"/>
        <v>224</v>
      </c>
      <c r="Y85">
        <f t="shared" ca="1" si="34"/>
        <v>1619.8789027683385</v>
      </c>
      <c r="Z85">
        <v>9</v>
      </c>
      <c r="AA85">
        <f t="shared" ca="1" si="35"/>
        <v>302</v>
      </c>
      <c r="AB85" s="24">
        <f t="shared" ca="1" si="36"/>
        <v>1579.9438778394563</v>
      </c>
    </row>
    <row r="86" spans="1:28" x14ac:dyDescent="0.25">
      <c r="A86" s="15">
        <v>46396</v>
      </c>
      <c r="B86" t="s">
        <v>2</v>
      </c>
      <c r="C86" s="24">
        <f t="shared" ca="1" si="21"/>
        <v>15456.057252026696</v>
      </c>
      <c r="D86" s="25">
        <f t="shared" ca="1" si="22"/>
        <v>189</v>
      </c>
      <c r="E86" cm="1">
        <f t="array" aca="1" ref="E86" ca="1">metadata!$E$11+_xlfn.XLOOKUP(sku_b!$A86,_xlfn.ANCHORARRAY(metadata!$K$3),metadata!$Q$3:$Q$106)</f>
        <v>81.77808069855395</v>
      </c>
      <c r="F86">
        <f t="shared" ca="1" si="23"/>
        <v>0</v>
      </c>
      <c r="G86">
        <f t="shared" ca="1" si="24"/>
        <v>1</v>
      </c>
      <c r="H86">
        <v>0</v>
      </c>
      <c r="I86" s="25">
        <f t="shared" ca="1" si="25"/>
        <v>6</v>
      </c>
      <c r="J86" s="24">
        <v>0</v>
      </c>
      <c r="K86" s="24">
        <f t="shared" ca="1" si="26"/>
        <v>2.7</v>
      </c>
      <c r="L86" s="24">
        <f ca="1"/>
        <v>2.2316022445015107</v>
      </c>
      <c r="M86" s="24">
        <f t="shared" ca="1" si="27"/>
        <v>13.389613467009063</v>
      </c>
      <c r="N86">
        <v>0</v>
      </c>
      <c r="O86">
        <f t="shared" ca="1" si="28"/>
        <v>1</v>
      </c>
      <c r="P86" s="24">
        <f t="shared" ca="1" si="29"/>
        <v>3.2316022445015107</v>
      </c>
      <c r="Q86">
        <v>40</v>
      </c>
      <c r="R86">
        <f t="shared" ca="1" si="30"/>
        <v>603</v>
      </c>
      <c r="S86">
        <f t="shared" ca="1" si="31"/>
        <v>2551.6561534344114</v>
      </c>
      <c r="T86" s="25">
        <v>0</v>
      </c>
      <c r="U86">
        <f t="shared" ca="1" si="20"/>
        <v>14</v>
      </c>
      <c r="V86">
        <f t="shared" ca="1" si="32"/>
        <v>87.242431423021159</v>
      </c>
      <c r="W86">
        <v>1</v>
      </c>
      <c r="X86">
        <f t="shared" ca="1" si="33"/>
        <v>219</v>
      </c>
      <c r="Y86">
        <f t="shared" ca="1" si="34"/>
        <v>926.72089154583091</v>
      </c>
      <c r="Z86">
        <v>0</v>
      </c>
      <c r="AA86">
        <f t="shared" ca="1" si="35"/>
        <v>0</v>
      </c>
      <c r="AB86" s="24">
        <f t="shared" ca="1" si="36"/>
        <v>0</v>
      </c>
    </row>
    <row r="87" spans="1:28" x14ac:dyDescent="0.25">
      <c r="A87" s="15">
        <v>46403</v>
      </c>
      <c r="B87" t="s">
        <v>2</v>
      </c>
      <c r="C87" s="24">
        <f t="shared" ca="1" si="21"/>
        <v>14182.995524972264</v>
      </c>
      <c r="D87" s="25">
        <f t="shared" ca="1" si="22"/>
        <v>175</v>
      </c>
      <c r="E87" cm="1">
        <f t="array" aca="1" ref="E87" ca="1">metadata!$E$11+_xlfn.XLOOKUP(sku_b!$A87,_xlfn.ANCHORARRAY(metadata!$K$3),metadata!$Q$3:$Q$106)</f>
        <v>81.045688714127223</v>
      </c>
      <c r="F87">
        <f t="shared" ca="1" si="23"/>
        <v>7</v>
      </c>
      <c r="G87">
        <f t="shared" ca="1" si="24"/>
        <v>0</v>
      </c>
      <c r="H87">
        <v>0</v>
      </c>
      <c r="I87" s="25">
        <f t="shared" ca="1" si="25"/>
        <v>13</v>
      </c>
      <c r="J87" s="24">
        <v>0</v>
      </c>
      <c r="K87" s="24">
        <f t="shared" ca="1" si="26"/>
        <v>2.2000000000000002</v>
      </c>
      <c r="L87" s="24">
        <f ca="1"/>
        <v>2.2316022445015107</v>
      </c>
      <c r="M87" s="24">
        <f t="shared" ca="1" si="27"/>
        <v>29.010829178519639</v>
      </c>
      <c r="N87">
        <v>0</v>
      </c>
      <c r="O87">
        <f t="shared" ca="1" si="28"/>
        <v>1</v>
      </c>
      <c r="P87" s="24">
        <f t="shared" ca="1" si="29"/>
        <v>3.2316022445015107</v>
      </c>
      <c r="Q87">
        <v>40</v>
      </c>
      <c r="R87">
        <f t="shared" ca="1" si="30"/>
        <v>601</v>
      </c>
      <c r="S87">
        <f t="shared" ca="1" si="31"/>
        <v>3144.1929489454083</v>
      </c>
      <c r="T87" s="25">
        <v>0</v>
      </c>
      <c r="U87">
        <f t="shared" ca="1" si="20"/>
        <v>7</v>
      </c>
      <c r="V87">
        <f t="shared" ca="1" si="32"/>
        <v>43.62121571151058</v>
      </c>
      <c r="W87">
        <v>1</v>
      </c>
      <c r="X87">
        <f t="shared" ca="1" si="33"/>
        <v>224</v>
      </c>
      <c r="Y87">
        <f t="shared" ca="1" si="34"/>
        <v>1619.8789027683385</v>
      </c>
      <c r="Z87">
        <v>0</v>
      </c>
      <c r="AA87">
        <f t="shared" ca="1" si="35"/>
        <v>0</v>
      </c>
      <c r="AB87" s="24">
        <f t="shared" ca="1" si="36"/>
        <v>0</v>
      </c>
    </row>
    <row r="88" spans="1:28" x14ac:dyDescent="0.25">
      <c r="A88" s="15">
        <v>46410</v>
      </c>
      <c r="B88" t="s">
        <v>2</v>
      </c>
      <c r="C88" s="24">
        <f t="shared" ca="1" si="21"/>
        <v>15619.094835320408</v>
      </c>
      <c r="D88" s="25">
        <f t="shared" ca="1" si="22"/>
        <v>193</v>
      </c>
      <c r="E88" cm="1">
        <f t="array" aca="1" ref="E88" ca="1">metadata!$E$11+_xlfn.XLOOKUP(sku_b!$A88,_xlfn.ANCHORARRAY(metadata!$K$3),metadata!$Q$3:$Q$106)</f>
        <v>80.927952514613509</v>
      </c>
      <c r="F88">
        <f t="shared" ca="1" si="23"/>
        <v>0</v>
      </c>
      <c r="G88">
        <f t="shared" ca="1" si="24"/>
        <v>0</v>
      </c>
      <c r="H88">
        <v>0</v>
      </c>
      <c r="I88" s="25">
        <f t="shared" ca="1" si="25"/>
        <v>4</v>
      </c>
      <c r="J88" s="24">
        <v>0</v>
      </c>
      <c r="K88" s="24">
        <f t="shared" ca="1" si="26"/>
        <v>2.9</v>
      </c>
      <c r="L88" s="24">
        <f ca="1"/>
        <v>2.2316022445015107</v>
      </c>
      <c r="M88" s="24">
        <f t="shared" ca="1" si="27"/>
        <v>8.9264089780060427</v>
      </c>
      <c r="N88">
        <v>0</v>
      </c>
      <c r="O88">
        <f t="shared" ca="1" si="28"/>
        <v>11</v>
      </c>
      <c r="P88" s="24">
        <f t="shared" ca="1" si="29"/>
        <v>35.547624689516617</v>
      </c>
      <c r="Q88">
        <v>40</v>
      </c>
      <c r="R88">
        <f t="shared" ca="1" si="30"/>
        <v>610</v>
      </c>
      <c r="S88">
        <f t="shared" ca="1" si="31"/>
        <v>2581.277369145922</v>
      </c>
      <c r="T88" s="25">
        <v>0</v>
      </c>
      <c r="U88">
        <f t="shared" ca="1" si="20"/>
        <v>9</v>
      </c>
      <c r="V88">
        <f t="shared" ca="1" si="32"/>
        <v>47.084420200513598</v>
      </c>
      <c r="W88">
        <v>1</v>
      </c>
      <c r="X88">
        <f t="shared" ca="1" si="33"/>
        <v>227</v>
      </c>
      <c r="Y88">
        <f t="shared" ca="1" si="34"/>
        <v>960.57370950184304</v>
      </c>
      <c r="Z88">
        <v>0</v>
      </c>
      <c r="AA88">
        <f t="shared" ca="1" si="35"/>
        <v>0</v>
      </c>
      <c r="AB88" s="24">
        <f t="shared" ca="1" si="36"/>
        <v>0</v>
      </c>
    </row>
    <row r="89" spans="1:28" x14ac:dyDescent="0.25">
      <c r="A89" s="15">
        <v>46417</v>
      </c>
      <c r="B89" t="s">
        <v>2</v>
      </c>
      <c r="C89" s="24">
        <f t="shared" ca="1" si="21"/>
        <v>16225.800760859825</v>
      </c>
      <c r="D89" s="25">
        <f t="shared" ca="1" si="22"/>
        <v>199</v>
      </c>
      <c r="E89" cm="1">
        <f t="array" aca="1" ref="E89" ca="1">metadata!$E$11+_xlfn.XLOOKUP(sku_b!$A89,_xlfn.ANCHORARRAY(metadata!$K$3),metadata!$Q$3:$Q$106)</f>
        <v>81.536687240501635</v>
      </c>
      <c r="F89">
        <f t="shared" ca="1" si="23"/>
        <v>0</v>
      </c>
      <c r="G89">
        <f t="shared" ca="1" si="24"/>
        <v>0</v>
      </c>
      <c r="H89">
        <v>0</v>
      </c>
      <c r="I89" s="25">
        <f t="shared" ca="1" si="25"/>
        <v>10</v>
      </c>
      <c r="J89" s="24">
        <v>0</v>
      </c>
      <c r="K89" s="24">
        <f t="shared" ca="1" si="26"/>
        <v>1.6</v>
      </c>
      <c r="L89" s="24">
        <f ca="1"/>
        <v>2.2316022445015107</v>
      </c>
      <c r="M89" s="24">
        <f t="shared" ca="1" si="27"/>
        <v>22.316022445015108</v>
      </c>
      <c r="N89">
        <v>0</v>
      </c>
      <c r="O89">
        <f t="shared" ca="1" si="28"/>
        <v>17</v>
      </c>
      <c r="P89" s="24">
        <f t="shared" ca="1" si="29"/>
        <v>54.93723815652568</v>
      </c>
      <c r="Q89">
        <v>40</v>
      </c>
      <c r="R89">
        <f t="shared" ca="1" si="30"/>
        <v>619</v>
      </c>
      <c r="S89">
        <f t="shared" ca="1" si="31"/>
        <v>3857.3617893464352</v>
      </c>
      <c r="T89" s="25">
        <v>0</v>
      </c>
      <c r="U89">
        <f t="shared" ca="1" si="20"/>
        <v>16</v>
      </c>
      <c r="V89">
        <f t="shared" ca="1" si="32"/>
        <v>67.705635912024178</v>
      </c>
      <c r="W89">
        <v>1</v>
      </c>
      <c r="X89">
        <f t="shared" ca="1" si="33"/>
        <v>219</v>
      </c>
      <c r="Y89">
        <f t="shared" ca="1" si="34"/>
        <v>1145.7208915458309</v>
      </c>
      <c r="Z89">
        <v>0</v>
      </c>
      <c r="AA89">
        <f t="shared" ca="1" si="35"/>
        <v>0</v>
      </c>
      <c r="AB89" s="24">
        <f t="shared" ca="1" si="36"/>
        <v>0</v>
      </c>
    </row>
    <row r="90" spans="1:28" x14ac:dyDescent="0.25">
      <c r="A90" s="15">
        <v>46424</v>
      </c>
      <c r="B90" t="s">
        <v>2</v>
      </c>
      <c r="C90" s="24">
        <f t="shared" ca="1" si="21"/>
        <v>22108.67345494582</v>
      </c>
      <c r="D90" s="25">
        <f t="shared" ca="1" si="22"/>
        <v>272</v>
      </c>
      <c r="E90" cm="1">
        <f t="array" aca="1" ref="E90" ca="1">metadata!$E$11+_xlfn.XLOOKUP(sku_b!$A90,_xlfn.ANCHORARRAY(metadata!$K$3),metadata!$Q$3:$Q$106)</f>
        <v>81.281887702006685</v>
      </c>
      <c r="F90">
        <f t="shared" ca="1" si="23"/>
        <v>4</v>
      </c>
      <c r="G90">
        <f t="shared" ca="1" si="24"/>
        <v>0</v>
      </c>
      <c r="H90">
        <v>0</v>
      </c>
      <c r="I90" s="25">
        <f t="shared" ca="1" si="25"/>
        <v>17</v>
      </c>
      <c r="J90" s="24">
        <v>0</v>
      </c>
      <c r="K90" s="24">
        <f t="shared" ca="1" si="26"/>
        <v>2.6</v>
      </c>
      <c r="L90" s="24">
        <f ca="1"/>
        <v>2.2316022445015107</v>
      </c>
      <c r="M90" s="24">
        <f t="shared" ca="1" si="27"/>
        <v>37.93723815652568</v>
      </c>
      <c r="N90">
        <v>0</v>
      </c>
      <c r="O90">
        <f t="shared" ca="1" si="28"/>
        <v>7</v>
      </c>
      <c r="P90" s="24">
        <f t="shared" ca="1" si="29"/>
        <v>22.621215711510576</v>
      </c>
      <c r="Q90">
        <v>40</v>
      </c>
      <c r="R90">
        <f t="shared" ca="1" si="30"/>
        <v>608</v>
      </c>
      <c r="S90">
        <f t="shared" ca="1" si="31"/>
        <v>3788.8141646569188</v>
      </c>
      <c r="T90" s="25">
        <v>8</v>
      </c>
      <c r="U90">
        <f t="shared" ca="1" si="20"/>
        <v>293</v>
      </c>
      <c r="V90">
        <f t="shared" ca="1" si="32"/>
        <v>1239.8594576389428</v>
      </c>
      <c r="W90">
        <v>1</v>
      </c>
      <c r="X90">
        <f t="shared" ca="1" si="33"/>
        <v>218</v>
      </c>
      <c r="Y90">
        <f t="shared" ca="1" si="34"/>
        <v>1140.4892893013293</v>
      </c>
      <c r="Z90">
        <v>0</v>
      </c>
      <c r="AA90">
        <f t="shared" ca="1" si="35"/>
        <v>0</v>
      </c>
      <c r="AB90" s="24">
        <f t="shared" ca="1" si="36"/>
        <v>0</v>
      </c>
    </row>
    <row r="91" spans="1:28" x14ac:dyDescent="0.25">
      <c r="A91" s="15">
        <v>46431</v>
      </c>
      <c r="B91" t="s">
        <v>2</v>
      </c>
      <c r="C91" s="24">
        <f t="shared" ca="1" si="21"/>
        <v>23244.727248058451</v>
      </c>
      <c r="D91" s="25">
        <f t="shared" ca="1" si="22"/>
        <v>287</v>
      </c>
      <c r="E91" cm="1">
        <f t="array" aca="1" ref="E91" ca="1">metadata!$E$11+_xlfn.XLOOKUP(sku_b!$A91,_xlfn.ANCHORARRAY(metadata!$K$3),metadata!$Q$3:$Q$106)</f>
        <v>80.992081003687986</v>
      </c>
      <c r="F91">
        <f t="shared" ca="1" si="23"/>
        <v>0</v>
      </c>
      <c r="G91">
        <f t="shared" ca="1" si="24"/>
        <v>0</v>
      </c>
      <c r="H91">
        <v>0</v>
      </c>
      <c r="I91" s="25">
        <f t="shared" ca="1" si="25"/>
        <v>16</v>
      </c>
      <c r="J91" s="24">
        <v>0</v>
      </c>
      <c r="K91" s="24">
        <f t="shared" ca="1" si="26"/>
        <v>2.1</v>
      </c>
      <c r="L91" s="24">
        <f ca="1"/>
        <v>2.2316022445015107</v>
      </c>
      <c r="M91" s="24">
        <f t="shared" ca="1" si="27"/>
        <v>35.705635912024171</v>
      </c>
      <c r="N91">
        <v>0</v>
      </c>
      <c r="O91">
        <f t="shared" ca="1" si="28"/>
        <v>2</v>
      </c>
      <c r="P91" s="24">
        <f t="shared" ca="1" si="29"/>
        <v>8.4632044890030222</v>
      </c>
      <c r="Q91">
        <v>40</v>
      </c>
      <c r="R91">
        <f t="shared" ca="1" si="30"/>
        <v>601</v>
      </c>
      <c r="S91">
        <f t="shared" ca="1" si="31"/>
        <v>2543.1929489454083</v>
      </c>
      <c r="T91" s="25">
        <v>8</v>
      </c>
      <c r="U91">
        <f t="shared" ca="1" si="20"/>
        <v>294</v>
      </c>
      <c r="V91">
        <f t="shared" ca="1" si="32"/>
        <v>1244.0910598834444</v>
      </c>
      <c r="W91">
        <v>5</v>
      </c>
      <c r="X91">
        <f t="shared" ca="1" si="33"/>
        <v>263</v>
      </c>
      <c r="Y91">
        <f t="shared" ca="1" si="34"/>
        <v>1638.9113903038974</v>
      </c>
      <c r="Z91">
        <v>0</v>
      </c>
      <c r="AA91">
        <f t="shared" ca="1" si="35"/>
        <v>0</v>
      </c>
      <c r="AB91" s="24">
        <f t="shared" ca="1" si="36"/>
        <v>0</v>
      </c>
    </row>
    <row r="92" spans="1:28" x14ac:dyDescent="0.25">
      <c r="A92" s="15">
        <v>46438</v>
      </c>
      <c r="B92" t="s">
        <v>2</v>
      </c>
      <c r="C92" s="24">
        <f t="shared" ca="1" si="21"/>
        <v>11447.547741755947</v>
      </c>
      <c r="D92" s="25">
        <f t="shared" ca="1" si="22"/>
        <v>141</v>
      </c>
      <c r="E92" cm="1">
        <f t="array" aca="1" ref="E92" ca="1">metadata!$E$11+_xlfn.XLOOKUP(sku_b!$A92,_xlfn.ANCHORARRAY(metadata!$K$3),metadata!$Q$3:$Q$106)</f>
        <v>81.188281856425149</v>
      </c>
      <c r="F92">
        <f t="shared" ca="1" si="23"/>
        <v>0</v>
      </c>
      <c r="G92">
        <f t="shared" ca="1" si="24"/>
        <v>0</v>
      </c>
      <c r="H92">
        <v>0</v>
      </c>
      <c r="I92" s="25">
        <f t="shared" ca="1" si="25"/>
        <v>5</v>
      </c>
      <c r="J92" s="24">
        <v>0</v>
      </c>
      <c r="K92" s="24">
        <f t="shared" ca="1" si="26"/>
        <v>2.4</v>
      </c>
      <c r="L92" s="24">
        <f ca="1"/>
        <v>2.2316022445015107</v>
      </c>
      <c r="M92" s="24">
        <f t="shared" ca="1" si="27"/>
        <v>11.158011222507554</v>
      </c>
      <c r="N92">
        <v>0</v>
      </c>
      <c r="O92">
        <f t="shared" ca="1" si="28"/>
        <v>14</v>
      </c>
      <c r="P92" s="24">
        <f t="shared" ca="1" si="29"/>
        <v>45.242431423021152</v>
      </c>
      <c r="Q92">
        <v>0</v>
      </c>
      <c r="R92">
        <f t="shared" ca="1" si="30"/>
        <v>9</v>
      </c>
      <c r="S92">
        <f t="shared" ca="1" si="31"/>
        <v>38.084420200513598</v>
      </c>
      <c r="T92" s="25">
        <v>12</v>
      </c>
      <c r="U92">
        <f t="shared" ca="1" si="20"/>
        <v>321</v>
      </c>
      <c r="V92">
        <f t="shared" ca="1" si="32"/>
        <v>1358.344320484985</v>
      </c>
      <c r="W92">
        <v>5</v>
      </c>
      <c r="X92">
        <f t="shared" ca="1" si="33"/>
        <v>262</v>
      </c>
      <c r="Y92">
        <f t="shared" ca="1" si="34"/>
        <v>1894.6797880593958</v>
      </c>
      <c r="Z92">
        <v>0</v>
      </c>
      <c r="AA92">
        <f t="shared" ca="1" si="35"/>
        <v>0</v>
      </c>
      <c r="AB92" s="24">
        <f t="shared" ca="1" si="36"/>
        <v>0</v>
      </c>
    </row>
    <row r="93" spans="1:28" x14ac:dyDescent="0.25">
      <c r="A93" s="15">
        <v>46445</v>
      </c>
      <c r="B93" t="s">
        <v>2</v>
      </c>
      <c r="C93" s="24">
        <f t="shared" ca="1" si="21"/>
        <v>18549.751077062083</v>
      </c>
      <c r="D93" s="25">
        <f t="shared" ca="1" si="22"/>
        <v>227</v>
      </c>
      <c r="E93" cm="1">
        <f t="array" aca="1" ref="E93" ca="1">metadata!$E$11+_xlfn.XLOOKUP(sku_b!$A93,_xlfn.ANCHORARRAY(metadata!$K$3),metadata!$Q$3:$Q$106)</f>
        <v>81.716965097189785</v>
      </c>
      <c r="F93">
        <f t="shared" ca="1" si="23"/>
        <v>5</v>
      </c>
      <c r="G93">
        <f t="shared" ca="1" si="24"/>
        <v>0</v>
      </c>
      <c r="H93">
        <v>0</v>
      </c>
      <c r="I93" s="25">
        <f t="shared" ca="1" si="25"/>
        <v>11</v>
      </c>
      <c r="J93" s="24">
        <v>0</v>
      </c>
      <c r="K93" s="24">
        <f t="shared" ca="1" si="26"/>
        <v>1.7</v>
      </c>
      <c r="L93" s="24">
        <f ca="1"/>
        <v>2.2316022445015107</v>
      </c>
      <c r="M93" s="24">
        <f t="shared" ca="1" si="27"/>
        <v>24.547624689516617</v>
      </c>
      <c r="N93">
        <v>13</v>
      </c>
      <c r="O93">
        <f t="shared" ca="1" si="28"/>
        <v>338</v>
      </c>
      <c r="P93" s="24">
        <f t="shared" ca="1" si="29"/>
        <v>1430.2815586415109</v>
      </c>
      <c r="Q93">
        <v>0</v>
      </c>
      <c r="R93">
        <f t="shared" ca="1" si="30"/>
        <v>8</v>
      </c>
      <c r="S93">
        <f t="shared" ca="1" si="31"/>
        <v>41.852817956012089</v>
      </c>
      <c r="T93" s="25">
        <v>12</v>
      </c>
      <c r="U93">
        <f t="shared" ca="1" si="20"/>
        <v>334</v>
      </c>
      <c r="V93">
        <f t="shared" ca="1" si="32"/>
        <v>1413.3551496635048</v>
      </c>
      <c r="W93">
        <v>5</v>
      </c>
      <c r="X93">
        <f t="shared" ca="1" si="33"/>
        <v>257</v>
      </c>
      <c r="Y93">
        <f t="shared" ca="1" si="34"/>
        <v>1087.5217768368884</v>
      </c>
      <c r="Z93">
        <v>0</v>
      </c>
      <c r="AA93">
        <f t="shared" ca="1" si="35"/>
        <v>0</v>
      </c>
      <c r="AB93" s="24">
        <f t="shared" ca="1" si="36"/>
        <v>0</v>
      </c>
    </row>
    <row r="94" spans="1:28" x14ac:dyDescent="0.25">
      <c r="A94" s="15">
        <v>46452</v>
      </c>
      <c r="B94" t="s">
        <v>2</v>
      </c>
      <c r="C94" s="24">
        <f t="shared" ca="1" si="21"/>
        <v>19070.667894690687</v>
      </c>
      <c r="D94" s="25">
        <f t="shared" ca="1" si="22"/>
        <v>233</v>
      </c>
      <c r="E94" cm="1">
        <f t="array" aca="1" ref="E94" ca="1">metadata!$E$11+_xlfn.XLOOKUP(sku_b!$A94,_xlfn.ANCHORARRAY(metadata!$K$3),metadata!$Q$3:$Q$106)</f>
        <v>81.848360063050166</v>
      </c>
      <c r="F94">
        <f t="shared" ca="1" si="23"/>
        <v>3</v>
      </c>
      <c r="G94">
        <f t="shared" ca="1" si="24"/>
        <v>0</v>
      </c>
      <c r="H94">
        <v>0</v>
      </c>
      <c r="I94" s="25">
        <f t="shared" ca="1" si="25"/>
        <v>4</v>
      </c>
      <c r="J94" s="24">
        <v>0</v>
      </c>
      <c r="K94" s="24">
        <f t="shared" ca="1" si="26"/>
        <v>2.6</v>
      </c>
      <c r="L94" s="24">
        <f ca="1"/>
        <v>2.2316022445015107</v>
      </c>
      <c r="M94" s="24">
        <f t="shared" ca="1" si="27"/>
        <v>8.9264089780060427</v>
      </c>
      <c r="N94">
        <v>13</v>
      </c>
      <c r="O94">
        <f t="shared" ca="1" si="28"/>
        <v>342</v>
      </c>
      <c r="P94" s="24">
        <f t="shared" ca="1" si="29"/>
        <v>1105.2079676195167</v>
      </c>
      <c r="Q94">
        <v>0</v>
      </c>
      <c r="R94">
        <f t="shared" ca="1" si="30"/>
        <v>19</v>
      </c>
      <c r="S94">
        <f t="shared" ca="1" si="31"/>
        <v>118.40044264552871</v>
      </c>
      <c r="T94" s="25">
        <v>12</v>
      </c>
      <c r="U94">
        <f t="shared" ca="1" si="20"/>
        <v>331</v>
      </c>
      <c r="V94">
        <f t="shared" ca="1" si="32"/>
        <v>1400.6603429300001</v>
      </c>
      <c r="W94">
        <v>5</v>
      </c>
      <c r="X94">
        <f t="shared" ca="1" si="33"/>
        <v>261</v>
      </c>
      <c r="Y94">
        <f t="shared" ca="1" si="34"/>
        <v>1626.4481858148945</v>
      </c>
      <c r="Z94">
        <v>0</v>
      </c>
      <c r="AA94">
        <f t="shared" ca="1" si="35"/>
        <v>0</v>
      </c>
      <c r="AB94" s="24">
        <f t="shared" ca="1" si="36"/>
        <v>0</v>
      </c>
    </row>
    <row r="95" spans="1:28" x14ac:dyDescent="0.25">
      <c r="A95" s="15">
        <v>46459</v>
      </c>
      <c r="B95" t="s">
        <v>2</v>
      </c>
      <c r="C95" s="24">
        <f t="shared" ca="1" si="21"/>
        <v>19200.668840711918</v>
      </c>
      <c r="D95" s="25">
        <f t="shared" ca="1" si="22"/>
        <v>235</v>
      </c>
      <c r="E95" cm="1">
        <f t="array" aca="1" ref="E95" ca="1">metadata!$E$11+_xlfn.XLOOKUP(sku_b!$A95,_xlfn.ANCHORARRAY(metadata!$K$3),metadata!$Q$3:$Q$106)</f>
        <v>81.70497379026348</v>
      </c>
      <c r="F95">
        <f t="shared" ca="1" si="23"/>
        <v>0</v>
      </c>
      <c r="G95">
        <f t="shared" ca="1" si="24"/>
        <v>0</v>
      </c>
      <c r="H95">
        <v>0</v>
      </c>
      <c r="I95" s="25">
        <f t="shared" ca="1" si="25"/>
        <v>5</v>
      </c>
      <c r="J95" s="24">
        <v>0</v>
      </c>
      <c r="K95" s="24">
        <f t="shared" ca="1" si="26"/>
        <v>1.6</v>
      </c>
      <c r="L95" s="24">
        <f ca="1"/>
        <v>2.2316022445015107</v>
      </c>
      <c r="M95" s="24">
        <f t="shared" ca="1" si="27"/>
        <v>11.158011222507554</v>
      </c>
      <c r="N95">
        <v>13</v>
      </c>
      <c r="O95">
        <f t="shared" ca="1" si="28"/>
        <v>331</v>
      </c>
      <c r="P95" s="24">
        <f t="shared" ca="1" si="29"/>
        <v>1400.6603429300001</v>
      </c>
      <c r="Q95">
        <v>0</v>
      </c>
      <c r="R95">
        <f t="shared" ca="1" si="30"/>
        <v>18</v>
      </c>
      <c r="S95">
        <f t="shared" ca="1" si="31"/>
        <v>94.168840401027197</v>
      </c>
      <c r="T95" s="25">
        <v>12</v>
      </c>
      <c r="U95">
        <f t="shared" ca="1" si="20"/>
        <v>333</v>
      </c>
      <c r="V95">
        <f t="shared" ca="1" si="32"/>
        <v>1409.1235474190032</v>
      </c>
      <c r="W95">
        <v>5</v>
      </c>
      <c r="X95">
        <f t="shared" ca="1" si="33"/>
        <v>269</v>
      </c>
      <c r="Y95">
        <f t="shared" ca="1" si="34"/>
        <v>1676.3010037709064</v>
      </c>
      <c r="Z95">
        <v>0</v>
      </c>
      <c r="AA95">
        <f t="shared" ca="1" si="35"/>
        <v>0</v>
      </c>
      <c r="AB95" s="24">
        <f t="shared" ca="1" si="36"/>
        <v>0</v>
      </c>
    </row>
    <row r="96" spans="1:28" x14ac:dyDescent="0.25">
      <c r="A96" s="15">
        <v>46466</v>
      </c>
      <c r="B96" t="s">
        <v>2</v>
      </c>
      <c r="C96" s="24">
        <f t="shared" ca="1" si="21"/>
        <v>20466.041278756875</v>
      </c>
      <c r="D96" s="25">
        <f t="shared" ca="1" si="22"/>
        <v>250</v>
      </c>
      <c r="E96" cm="1">
        <f t="array" aca="1" ref="E96" ca="1">metadata!$E$11+_xlfn.XLOOKUP(sku_b!$A96,_xlfn.ANCHORARRAY(metadata!$K$3),metadata!$Q$3:$Q$106)</f>
        <v>81.864165115027504</v>
      </c>
      <c r="F96">
        <f t="shared" ca="1" si="23"/>
        <v>0</v>
      </c>
      <c r="G96">
        <f t="shared" ca="1" si="24"/>
        <v>0</v>
      </c>
      <c r="H96">
        <v>0</v>
      </c>
      <c r="I96" s="25">
        <f t="shared" ca="1" si="25"/>
        <v>2</v>
      </c>
      <c r="J96" s="24">
        <v>0</v>
      </c>
      <c r="K96" s="24">
        <f t="shared" ca="1" si="26"/>
        <v>2.6</v>
      </c>
      <c r="L96" s="24">
        <f ca="1"/>
        <v>2.2316022445015107</v>
      </c>
      <c r="M96" s="24">
        <f t="shared" ca="1" si="27"/>
        <v>4.4632044890030214</v>
      </c>
      <c r="N96">
        <v>13</v>
      </c>
      <c r="O96">
        <f t="shared" ca="1" si="28"/>
        <v>338</v>
      </c>
      <c r="P96" s="24">
        <f t="shared" ca="1" si="29"/>
        <v>1430.2815586415109</v>
      </c>
      <c r="Q96">
        <v>0</v>
      </c>
      <c r="R96">
        <f t="shared" ca="1" si="30"/>
        <v>15</v>
      </c>
      <c r="S96">
        <f t="shared" ca="1" si="31"/>
        <v>63.474033667522669</v>
      </c>
      <c r="T96" s="25">
        <v>12</v>
      </c>
      <c r="U96">
        <f t="shared" ca="1" si="20"/>
        <v>333</v>
      </c>
      <c r="V96">
        <f t="shared" ca="1" si="32"/>
        <v>2075.123547419003</v>
      </c>
      <c r="W96">
        <v>12</v>
      </c>
      <c r="X96">
        <f t="shared" ca="1" si="33"/>
        <v>335</v>
      </c>
      <c r="Y96">
        <f t="shared" ca="1" si="34"/>
        <v>1752.5867519080061</v>
      </c>
      <c r="Z96">
        <v>0</v>
      </c>
      <c r="AA96">
        <f t="shared" ca="1" si="35"/>
        <v>0</v>
      </c>
      <c r="AB96" s="24">
        <f t="shared" ca="1" si="36"/>
        <v>0</v>
      </c>
    </row>
    <row r="97" spans="1:28" x14ac:dyDescent="0.25">
      <c r="A97" s="15">
        <v>46473</v>
      </c>
      <c r="B97" t="s">
        <v>2</v>
      </c>
      <c r="C97" s="24">
        <f t="shared" ca="1" si="21"/>
        <v>20163.355988536379</v>
      </c>
      <c r="D97" s="25">
        <f t="shared" ca="1" si="22"/>
        <v>249</v>
      </c>
      <c r="E97" cm="1">
        <f t="array" aca="1" ref="E97" ca="1">metadata!$E$11+_xlfn.XLOOKUP(sku_b!$A97,_xlfn.ANCHORARRAY(metadata!$K$3),metadata!$Q$3:$Q$106)</f>
        <v>80.977333287294698</v>
      </c>
      <c r="F97">
        <f t="shared" ca="1" si="23"/>
        <v>2</v>
      </c>
      <c r="G97">
        <f t="shared" ca="1" si="24"/>
        <v>0</v>
      </c>
      <c r="H97">
        <v>0</v>
      </c>
      <c r="I97" s="25">
        <f t="shared" ca="1" si="25"/>
        <v>1</v>
      </c>
      <c r="J97" s="24" cm="1">
        <f t="array" ref="J97:J106">_xlfn.SEQUENCE(10,1,10,-1)</f>
        <v>10</v>
      </c>
      <c r="K97" s="24">
        <f t="shared" ca="1" si="26"/>
        <v>2.5</v>
      </c>
      <c r="L97" s="24">
        <f ca="1"/>
        <v>2.2147908997415513</v>
      </c>
      <c r="M97" s="24">
        <f t="shared" ca="1" si="27"/>
        <v>2.2147908997415513</v>
      </c>
      <c r="N97">
        <v>13</v>
      </c>
      <c r="O97">
        <f t="shared" ca="1" si="28"/>
        <v>348</v>
      </c>
      <c r="P97" s="24">
        <f t="shared" ca="1" si="29"/>
        <v>1466.7472331100598</v>
      </c>
      <c r="Q97">
        <v>0</v>
      </c>
      <c r="R97">
        <f t="shared" ca="1" si="30"/>
        <v>6</v>
      </c>
      <c r="S97">
        <f t="shared" ca="1" si="31"/>
        <v>37.288745398449308</v>
      </c>
      <c r="T97" s="25">
        <v>12</v>
      </c>
      <c r="U97">
        <f t="shared" ca="1" si="20"/>
        <v>339</v>
      </c>
      <c r="V97">
        <f t="shared" ca="1" si="32"/>
        <v>1767.8141150123859</v>
      </c>
      <c r="W97">
        <v>12</v>
      </c>
      <c r="X97">
        <f t="shared" ca="1" si="33"/>
        <v>336</v>
      </c>
      <c r="Y97">
        <f t="shared" ca="1" si="34"/>
        <v>2424.1697423131614</v>
      </c>
      <c r="Z97">
        <v>0</v>
      </c>
      <c r="AA97">
        <f t="shared" ca="1" si="35"/>
        <v>0</v>
      </c>
      <c r="AB97" s="24">
        <f t="shared" ca="1" si="36"/>
        <v>0</v>
      </c>
    </row>
    <row r="98" spans="1:28" x14ac:dyDescent="0.25">
      <c r="A98" s="15">
        <v>46480</v>
      </c>
      <c r="B98" t="s">
        <v>2</v>
      </c>
      <c r="C98" s="24">
        <f t="shared" ca="1" si="21"/>
        <v>20378.983287868021</v>
      </c>
      <c r="D98" s="25">
        <f t="shared" ca="1" si="22"/>
        <v>251</v>
      </c>
      <c r="E98" cm="1">
        <f t="array" aca="1" ref="E98" ca="1">metadata!$E$11+_xlfn.XLOOKUP(sku_b!$A98,_xlfn.ANCHORARRAY(metadata!$K$3),metadata!$Q$3:$Q$106)</f>
        <v>81.191168477561831</v>
      </c>
      <c r="F98">
        <f t="shared" ca="1" si="23"/>
        <v>0</v>
      </c>
      <c r="G98">
        <f t="shared" ca="1" si="24"/>
        <v>0</v>
      </c>
      <c r="H98">
        <v>0</v>
      </c>
      <c r="I98" s="25">
        <f t="shared" ca="1" si="25"/>
        <v>8</v>
      </c>
      <c r="J98" s="24">
        <v>9</v>
      </c>
      <c r="K98" s="24">
        <f t="shared" ca="1" si="26"/>
        <v>2.2999999999999998</v>
      </c>
      <c r="L98" s="24">
        <f ca="1"/>
        <v>2.2164720342175475</v>
      </c>
      <c r="M98" s="24">
        <f t="shared" ca="1" si="27"/>
        <v>17.73177627374038</v>
      </c>
      <c r="N98">
        <v>13</v>
      </c>
      <c r="O98">
        <f t="shared" ca="1" si="28"/>
        <v>335</v>
      </c>
      <c r="P98" s="24">
        <f t="shared" ca="1" si="29"/>
        <v>1077.5181314628785</v>
      </c>
      <c r="Q98">
        <v>0</v>
      </c>
      <c r="R98">
        <f t="shared" ca="1" si="30"/>
        <v>18</v>
      </c>
      <c r="S98">
        <f t="shared" ca="1" si="31"/>
        <v>93.896496615915851</v>
      </c>
      <c r="T98" s="25">
        <v>12</v>
      </c>
      <c r="U98">
        <f t="shared" ca="1" si="20"/>
        <v>334</v>
      </c>
      <c r="V98">
        <f t="shared" ca="1" si="32"/>
        <v>1408.3016594286607</v>
      </c>
      <c r="W98">
        <v>12</v>
      </c>
      <c r="X98">
        <f t="shared" ca="1" si="33"/>
        <v>336</v>
      </c>
      <c r="Y98">
        <f t="shared" ca="1" si="34"/>
        <v>2424.734603497096</v>
      </c>
      <c r="Z98">
        <v>0</v>
      </c>
      <c r="AA98">
        <f t="shared" ca="1" si="35"/>
        <v>0</v>
      </c>
      <c r="AB98" s="24">
        <f t="shared" ca="1" si="36"/>
        <v>0</v>
      </c>
    </row>
    <row r="99" spans="1:28" x14ac:dyDescent="0.25">
      <c r="A99" s="15">
        <v>46487</v>
      </c>
      <c r="B99" t="s">
        <v>2</v>
      </c>
      <c r="C99" s="24">
        <f t="shared" ca="1" si="21"/>
        <v>37574.181351046733</v>
      </c>
      <c r="D99" s="25">
        <f t="shared" ca="1" si="22"/>
        <v>464</v>
      </c>
      <c r="E99" cm="1">
        <f t="array" aca="1" ref="E99" ca="1">metadata!$E$11+_xlfn.XLOOKUP(sku_b!$A99,_xlfn.ANCHORARRAY(metadata!$K$3),metadata!$Q$3:$Q$106)</f>
        <v>80.978839118635207</v>
      </c>
      <c r="F99">
        <f t="shared" ca="1" si="23"/>
        <v>0</v>
      </c>
      <c r="G99">
        <f t="shared" ca="1" si="24"/>
        <v>0</v>
      </c>
      <c r="H99">
        <v>12</v>
      </c>
      <c r="I99" s="25">
        <f t="shared" ca="1" si="25"/>
        <v>724</v>
      </c>
      <c r="J99" s="24">
        <v>8</v>
      </c>
      <c r="K99" s="24">
        <f t="shared" ca="1" si="26"/>
        <v>2.6</v>
      </c>
      <c r="L99" s="24">
        <f ca="1"/>
        <v>2.2181531686935432</v>
      </c>
      <c r="M99" s="24">
        <f t="shared" ca="1" si="27"/>
        <v>1605.9428941341253</v>
      </c>
      <c r="N99">
        <v>13</v>
      </c>
      <c r="O99">
        <f t="shared" ca="1" si="28"/>
        <v>347</v>
      </c>
      <c r="P99" s="24">
        <f t="shared" ca="1" si="29"/>
        <v>1463.6991495366597</v>
      </c>
      <c r="Q99">
        <v>0</v>
      </c>
      <c r="R99">
        <f t="shared" ca="1" si="30"/>
        <v>13</v>
      </c>
      <c r="S99">
        <f t="shared" ca="1" si="31"/>
        <v>80.835991193016071</v>
      </c>
      <c r="T99" s="25">
        <v>12</v>
      </c>
      <c r="U99">
        <f t="shared" ca="1" si="20"/>
        <v>324</v>
      </c>
      <c r="V99">
        <f t="shared" ca="1" si="32"/>
        <v>1690.6816266567082</v>
      </c>
      <c r="W99">
        <v>12</v>
      </c>
      <c r="X99">
        <f t="shared" ca="1" si="33"/>
        <v>325</v>
      </c>
      <c r="Y99">
        <f t="shared" ca="1" si="34"/>
        <v>1370.8997798254018</v>
      </c>
      <c r="Z99">
        <v>0</v>
      </c>
      <c r="AA99">
        <f t="shared" ca="1" si="35"/>
        <v>0</v>
      </c>
      <c r="AB99" s="24">
        <f t="shared" ca="1" si="36"/>
        <v>0</v>
      </c>
    </row>
    <row r="100" spans="1:28" x14ac:dyDescent="0.25">
      <c r="A100" s="15">
        <v>46494</v>
      </c>
      <c r="B100" t="s">
        <v>2</v>
      </c>
      <c r="C100" s="24">
        <f t="shared" ca="1" si="21"/>
        <v>38118.773548123434</v>
      </c>
      <c r="D100" s="25">
        <f t="shared" ca="1" si="22"/>
        <v>469</v>
      </c>
      <c r="E100" cm="1">
        <f t="array" aca="1" ref="E100" ca="1">metadata!$E$11+_xlfn.XLOOKUP(sku_b!$A100,_xlfn.ANCHORARRAY(metadata!$K$3),metadata!$Q$3:$Q$106)</f>
        <v>81.276702661244002</v>
      </c>
      <c r="F100">
        <f t="shared" ca="1" si="23"/>
        <v>0</v>
      </c>
      <c r="G100">
        <f t="shared" ca="1" si="24"/>
        <v>0</v>
      </c>
      <c r="H100">
        <v>12</v>
      </c>
      <c r="I100" s="25">
        <f t="shared" ca="1" si="25"/>
        <v>722</v>
      </c>
      <c r="J100" s="24">
        <v>7</v>
      </c>
      <c r="K100" s="24">
        <f t="shared" ca="1" si="26"/>
        <v>1.5</v>
      </c>
      <c r="L100" s="24">
        <f ca="1"/>
        <v>2.2198343031695393</v>
      </c>
      <c r="M100" s="24">
        <f t="shared" ca="1" si="27"/>
        <v>1602.7203668884074</v>
      </c>
      <c r="N100">
        <v>14</v>
      </c>
      <c r="O100">
        <f t="shared" ca="1" si="28"/>
        <v>359</v>
      </c>
      <c r="P100" s="24">
        <f t="shared" ca="1" si="29"/>
        <v>1155.9205148378646</v>
      </c>
      <c r="Q100">
        <v>0</v>
      </c>
      <c r="R100">
        <f t="shared" ca="1" si="30"/>
        <v>17</v>
      </c>
      <c r="S100">
        <f t="shared" ca="1" si="31"/>
        <v>71.737183153882171</v>
      </c>
      <c r="T100" s="25">
        <v>12</v>
      </c>
      <c r="U100">
        <f t="shared" ca="1" si="20"/>
        <v>329</v>
      </c>
      <c r="V100">
        <f t="shared" ca="1" si="32"/>
        <v>1388.3254857427785</v>
      </c>
      <c r="W100">
        <v>12</v>
      </c>
      <c r="X100">
        <f t="shared" ca="1" si="33"/>
        <v>327</v>
      </c>
      <c r="Y100">
        <f t="shared" ca="1" si="34"/>
        <v>2033.8858171364395</v>
      </c>
      <c r="Z100">
        <v>0</v>
      </c>
      <c r="AA100">
        <f t="shared" ca="1" si="35"/>
        <v>0</v>
      </c>
      <c r="AB100" s="24">
        <f t="shared" ca="1" si="36"/>
        <v>0</v>
      </c>
    </row>
    <row r="101" spans="1:28" x14ac:dyDescent="0.25">
      <c r="A101" s="15">
        <v>46501</v>
      </c>
      <c r="B101" t="s">
        <v>2</v>
      </c>
      <c r="C101" s="24">
        <f t="shared" ca="1" si="21"/>
        <v>42764.637818816751</v>
      </c>
      <c r="D101" s="25">
        <f t="shared" ca="1" si="22"/>
        <v>522</v>
      </c>
      <c r="E101" cm="1">
        <f t="array" aca="1" ref="E101" ca="1">metadata!$E$11+_xlfn.XLOOKUP(sku_b!$A101,_xlfn.ANCHORARRAY(metadata!$K$3),metadata!$Q$3:$Q$106)</f>
        <v>81.924593522637451</v>
      </c>
      <c r="F101">
        <f t="shared" ca="1" si="23"/>
        <v>0</v>
      </c>
      <c r="G101">
        <f t="shared" ca="1" si="24"/>
        <v>0</v>
      </c>
      <c r="H101">
        <v>12</v>
      </c>
      <c r="I101" s="25">
        <f t="shared" ca="1" si="25"/>
        <v>729</v>
      </c>
      <c r="J101" s="24">
        <v>6</v>
      </c>
      <c r="K101" s="24">
        <f t="shared" ca="1" si="26"/>
        <v>1.6</v>
      </c>
      <c r="L101" s="24">
        <f ca="1"/>
        <v>2.2215154376455351</v>
      </c>
      <c r="M101" s="24">
        <f t="shared" ca="1" si="27"/>
        <v>1619.4847540435951</v>
      </c>
      <c r="N101">
        <v>14</v>
      </c>
      <c r="O101">
        <f t="shared" ca="1" si="28"/>
        <v>347</v>
      </c>
      <c r="P101" s="24">
        <f t="shared" ca="1" si="29"/>
        <v>1464.8658568630008</v>
      </c>
      <c r="Q101">
        <v>0</v>
      </c>
      <c r="R101">
        <f t="shared" ca="1" si="30"/>
        <v>13</v>
      </c>
      <c r="S101">
        <f t="shared" ca="1" si="31"/>
        <v>80.879700689391953</v>
      </c>
      <c r="T101" s="25">
        <v>30</v>
      </c>
      <c r="U101">
        <f t="shared" ca="1" si="20"/>
        <v>508</v>
      </c>
      <c r="V101">
        <f t="shared" ca="1" si="32"/>
        <v>2144.5298423239319</v>
      </c>
      <c r="W101">
        <v>12</v>
      </c>
      <c r="X101">
        <f t="shared" ca="1" si="33"/>
        <v>333</v>
      </c>
      <c r="Y101">
        <f t="shared" ca="1" si="34"/>
        <v>2404.764640735963</v>
      </c>
      <c r="Z101">
        <v>0</v>
      </c>
      <c r="AA101">
        <f t="shared" ca="1" si="35"/>
        <v>0</v>
      </c>
      <c r="AB101" s="24">
        <f t="shared" ca="1" si="36"/>
        <v>0</v>
      </c>
    </row>
    <row r="102" spans="1:28" x14ac:dyDescent="0.25">
      <c r="A102" s="15">
        <v>46508</v>
      </c>
      <c r="B102" t="s">
        <v>2</v>
      </c>
      <c r="C102" s="24">
        <f t="shared" ca="1" si="21"/>
        <v>40282.649547849738</v>
      </c>
      <c r="D102" s="25">
        <f t="shared" ca="1" si="22"/>
        <v>497</v>
      </c>
      <c r="E102" cm="1">
        <f t="array" aca="1" ref="E102" ca="1">metadata!$E$11+_xlfn.XLOOKUP(sku_b!$A102,_xlfn.ANCHORARRAY(metadata!$K$3),metadata!$Q$3:$Q$106)</f>
        <v>81.051608748188613</v>
      </c>
      <c r="F102">
        <f t="shared" ca="1" si="23"/>
        <v>0</v>
      </c>
      <c r="G102">
        <f t="shared" ca="1" si="24"/>
        <v>0</v>
      </c>
      <c r="H102">
        <v>12</v>
      </c>
      <c r="I102" s="25">
        <f t="shared" ca="1" si="25"/>
        <v>738</v>
      </c>
      <c r="J102" s="24">
        <v>5</v>
      </c>
      <c r="K102" s="24">
        <f t="shared" ca="1" si="26"/>
        <v>2</v>
      </c>
      <c r="L102" s="24">
        <f ca="1"/>
        <v>2.2231965721215312</v>
      </c>
      <c r="M102" s="24">
        <f t="shared" ca="1" si="27"/>
        <v>1640.7190702256901</v>
      </c>
      <c r="N102">
        <v>14</v>
      </c>
      <c r="O102">
        <f t="shared" ca="1" si="28"/>
        <v>344</v>
      </c>
      <c r="P102" s="24">
        <f t="shared" ca="1" si="29"/>
        <v>1108.7796208098068</v>
      </c>
      <c r="Q102">
        <v>0</v>
      </c>
      <c r="R102">
        <f t="shared" ca="1" si="30"/>
        <v>16</v>
      </c>
      <c r="S102">
        <f t="shared" ca="1" si="31"/>
        <v>99.571145153944499</v>
      </c>
      <c r="T102" s="25">
        <f ca="1">40-X102</f>
        <v>40</v>
      </c>
      <c r="U102">
        <f t="shared" ca="1" si="20"/>
        <v>605</v>
      </c>
      <c r="V102">
        <f t="shared" ca="1" si="32"/>
        <v>3765.0339261335262</v>
      </c>
      <c r="W102">
        <v>0</v>
      </c>
      <c r="X102">
        <f t="shared" ca="1" si="33"/>
        <v>0</v>
      </c>
      <c r="Y102">
        <f t="shared" ca="1" si="34"/>
        <v>0</v>
      </c>
      <c r="Z102">
        <v>0</v>
      </c>
      <c r="AA102">
        <f t="shared" ca="1" si="35"/>
        <v>0</v>
      </c>
      <c r="AB102" s="24">
        <f t="shared" ca="1" si="36"/>
        <v>0</v>
      </c>
    </row>
    <row r="103" spans="1:28" x14ac:dyDescent="0.25">
      <c r="A103" s="15">
        <v>46515</v>
      </c>
      <c r="B103" t="s">
        <v>2</v>
      </c>
      <c r="C103" s="24">
        <f t="shared" ca="1" si="21"/>
        <v>37142.378674630345</v>
      </c>
      <c r="D103" s="25">
        <f t="shared" ca="1" si="22"/>
        <v>456</v>
      </c>
      <c r="E103" cm="1">
        <f t="array" aca="1" ref="E103" ca="1">metadata!$E$11+_xlfn.XLOOKUP(sku_b!$A103,_xlfn.ANCHORARRAY(metadata!$K$3),metadata!$Q$3:$Q$106)</f>
        <v>81.452584812785844</v>
      </c>
      <c r="F103">
        <f t="shared" ca="1" si="23"/>
        <v>0</v>
      </c>
      <c r="G103">
        <f t="shared" ca="1" si="24"/>
        <v>0</v>
      </c>
      <c r="H103">
        <v>19</v>
      </c>
      <c r="I103" s="25">
        <f t="shared" ca="1" si="25"/>
        <v>795</v>
      </c>
      <c r="J103" s="24">
        <v>4</v>
      </c>
      <c r="K103" s="24">
        <f t="shared" ca="1" si="26"/>
        <v>2.6</v>
      </c>
      <c r="L103" s="24">
        <f ca="1"/>
        <v>2.2248777065975269</v>
      </c>
      <c r="M103" s="24">
        <f t="shared" ca="1" si="27"/>
        <v>1768.7777767450339</v>
      </c>
      <c r="N103">
        <v>12</v>
      </c>
      <c r="O103">
        <f t="shared" ca="1" si="28"/>
        <v>321</v>
      </c>
      <c r="P103" s="24">
        <f t="shared" ca="1" si="29"/>
        <v>1035.185743817806</v>
      </c>
      <c r="Q103">
        <v>0</v>
      </c>
      <c r="R103">
        <f t="shared" ca="1" si="30"/>
        <v>10</v>
      </c>
      <c r="S103">
        <f t="shared" ca="1" si="31"/>
        <v>52.248777065975261</v>
      </c>
      <c r="T103" s="25">
        <v>24</v>
      </c>
      <c r="U103">
        <f t="shared" ca="1" si="20"/>
        <v>448</v>
      </c>
      <c r="V103">
        <f t="shared" ca="1" si="32"/>
        <v>2788.745212555692</v>
      </c>
      <c r="W103">
        <v>0</v>
      </c>
      <c r="X103">
        <f t="shared" ca="1" si="33"/>
        <v>0</v>
      </c>
      <c r="Y103">
        <f t="shared" ca="1" si="34"/>
        <v>0</v>
      </c>
      <c r="Z103">
        <v>0</v>
      </c>
      <c r="AA103">
        <f t="shared" ca="1" si="35"/>
        <v>0</v>
      </c>
      <c r="AB103" s="24">
        <f t="shared" ca="1" si="36"/>
        <v>0</v>
      </c>
    </row>
    <row r="104" spans="1:28" x14ac:dyDescent="0.25">
      <c r="A104" s="15">
        <v>46522</v>
      </c>
      <c r="B104" t="s">
        <v>2</v>
      </c>
      <c r="C104" s="24">
        <f t="shared" ca="1" si="21"/>
        <v>37765.139387601892</v>
      </c>
      <c r="D104" s="25">
        <f t="shared" ca="1" si="22"/>
        <v>463</v>
      </c>
      <c r="E104" cm="1">
        <f t="array" aca="1" ref="E104" ca="1">metadata!$E$11+_xlfn.XLOOKUP(sku_b!$A104,_xlfn.ANCHORARRAY(metadata!$K$3),metadata!$Q$3:$Q$106)</f>
        <v>81.566175783157433</v>
      </c>
      <c r="F104">
        <f t="shared" ca="1" si="23"/>
        <v>0</v>
      </c>
      <c r="G104">
        <f t="shared" ca="1" si="24"/>
        <v>1</v>
      </c>
      <c r="H104">
        <v>19</v>
      </c>
      <c r="I104" s="25">
        <f t="shared" ca="1" si="25"/>
        <v>800</v>
      </c>
      <c r="J104" s="24">
        <v>3</v>
      </c>
      <c r="K104" s="24">
        <f t="shared" ca="1" si="26"/>
        <v>2.2000000000000002</v>
      </c>
      <c r="L104" s="24">
        <f ca="1"/>
        <v>2.2265588410735231</v>
      </c>
      <c r="M104" s="24">
        <f t="shared" ca="1" si="27"/>
        <v>1781.2470728588185</v>
      </c>
      <c r="N104">
        <v>12</v>
      </c>
      <c r="O104">
        <f t="shared" ca="1" si="28"/>
        <v>325</v>
      </c>
      <c r="P104" s="24">
        <f t="shared" ca="1" si="29"/>
        <v>1048.6316233488949</v>
      </c>
      <c r="Q104">
        <v>0</v>
      </c>
      <c r="R104">
        <f t="shared" ca="1" si="30"/>
        <v>11</v>
      </c>
      <c r="S104">
        <f t="shared" ca="1" si="31"/>
        <v>68.492147251808746</v>
      </c>
      <c r="T104" s="25">
        <v>24</v>
      </c>
      <c r="U104">
        <f t="shared" ca="1" si="20"/>
        <v>458</v>
      </c>
      <c r="V104">
        <f t="shared" ca="1" si="32"/>
        <v>2393.7639492116732</v>
      </c>
      <c r="W104">
        <v>0</v>
      </c>
      <c r="X104">
        <f t="shared" ca="1" si="33"/>
        <v>0</v>
      </c>
      <c r="Y104">
        <f t="shared" ca="1" si="34"/>
        <v>0</v>
      </c>
      <c r="Z104">
        <v>0</v>
      </c>
      <c r="AA104">
        <f t="shared" ca="1" si="35"/>
        <v>0</v>
      </c>
      <c r="AB104" s="24">
        <f t="shared" ca="1" si="36"/>
        <v>0</v>
      </c>
    </row>
    <row r="105" spans="1:28" x14ac:dyDescent="0.25">
      <c r="A105" s="15">
        <v>46529</v>
      </c>
      <c r="B105" t="s">
        <v>2</v>
      </c>
      <c r="C105" s="24">
        <f t="shared" ca="1" si="21"/>
        <v>36764.366356489991</v>
      </c>
      <c r="D105" s="25">
        <f t="shared" ca="1" si="22"/>
        <v>450</v>
      </c>
      <c r="E105" cm="1">
        <f t="array" aca="1" ref="E105" ca="1">metadata!$E$11+_xlfn.XLOOKUP(sku_b!$A105,_xlfn.ANCHORARRAY(metadata!$K$3),metadata!$Q$3:$Q$106)</f>
        <v>81.698591903311083</v>
      </c>
      <c r="F105">
        <f t="shared" ca="1" si="23"/>
        <v>5</v>
      </c>
      <c r="G105">
        <f t="shared" ca="1" si="24"/>
        <v>0</v>
      </c>
      <c r="H105">
        <v>19</v>
      </c>
      <c r="I105" s="25">
        <f t="shared" ca="1" si="25"/>
        <v>791</v>
      </c>
      <c r="J105" s="24">
        <v>2</v>
      </c>
      <c r="K105" s="24">
        <f t="shared" ca="1" si="26"/>
        <v>3</v>
      </c>
      <c r="L105" s="24">
        <f ca="1"/>
        <v>2.2282399755495188</v>
      </c>
      <c r="M105" s="24">
        <f t="shared" ca="1" si="27"/>
        <v>1762.5378206596695</v>
      </c>
      <c r="N105">
        <v>12</v>
      </c>
      <c r="O105">
        <f t="shared" ca="1" si="28"/>
        <v>329</v>
      </c>
      <c r="P105" s="24">
        <f t="shared" ca="1" si="29"/>
        <v>1062.0909519557918</v>
      </c>
      <c r="Q105">
        <v>0</v>
      </c>
      <c r="R105">
        <f t="shared" ca="1" si="30"/>
        <v>10</v>
      </c>
      <c r="S105">
        <f t="shared" ca="1" si="31"/>
        <v>52.282399755495192</v>
      </c>
      <c r="T105" s="25">
        <v>24</v>
      </c>
      <c r="U105">
        <f t="shared" ca="1" si="20"/>
        <v>452</v>
      </c>
      <c r="V105">
        <f t="shared" ca="1" si="32"/>
        <v>2815.1644689483824</v>
      </c>
      <c r="W105">
        <v>0</v>
      </c>
      <c r="X105">
        <f t="shared" ca="1" si="33"/>
        <v>0</v>
      </c>
      <c r="Y105">
        <f t="shared" ca="1" si="34"/>
        <v>0</v>
      </c>
      <c r="Z105">
        <v>0</v>
      </c>
      <c r="AA105">
        <f t="shared" ca="1" si="35"/>
        <v>0</v>
      </c>
      <c r="AB105" s="24">
        <f t="shared" ca="1" si="36"/>
        <v>0</v>
      </c>
    </row>
    <row r="106" spans="1:28" x14ac:dyDescent="0.25">
      <c r="A106" s="15">
        <v>46536</v>
      </c>
      <c r="B106" t="s">
        <v>2</v>
      </c>
      <c r="C106" s="24">
        <f t="shared" ca="1" si="21"/>
        <v>37622.936643112698</v>
      </c>
      <c r="D106" s="25">
        <f t="shared" ca="1" si="22"/>
        <v>464</v>
      </c>
      <c r="E106" cm="1">
        <f t="array" aca="1" ref="E106" ca="1">metadata!$E$11+_xlfn.XLOOKUP(sku_b!$A106,_xlfn.ANCHORARRAY(metadata!$K$3),metadata!$Q$3:$Q$106)</f>
        <v>81.083915179122201</v>
      </c>
      <c r="F106">
        <f t="shared" ca="1" si="23"/>
        <v>0</v>
      </c>
      <c r="G106">
        <f t="shared" ca="1" si="24"/>
        <v>0</v>
      </c>
      <c r="H106">
        <v>19</v>
      </c>
      <c r="I106" s="25">
        <f t="shared" ca="1" si="25"/>
        <v>804</v>
      </c>
      <c r="J106" s="24">
        <v>1</v>
      </c>
      <c r="K106" s="24">
        <f t="shared" ca="1" si="26"/>
        <v>1.9</v>
      </c>
      <c r="L106" s="24">
        <f ca="1"/>
        <v>2.229921110025515</v>
      </c>
      <c r="M106" s="24">
        <f t="shared" ca="1" si="27"/>
        <v>1792.8565724605141</v>
      </c>
      <c r="N106">
        <v>12</v>
      </c>
      <c r="O106">
        <f t="shared" ca="1" si="28"/>
        <v>335</v>
      </c>
      <c r="P106" s="24">
        <f t="shared" ca="1" si="29"/>
        <v>1417.0235718585475</v>
      </c>
      <c r="Q106">
        <v>0</v>
      </c>
      <c r="R106">
        <f t="shared" ca="1" si="30"/>
        <v>17</v>
      </c>
      <c r="S106">
        <f t="shared" ca="1" si="31"/>
        <v>88.908658870433754</v>
      </c>
      <c r="T106" s="25">
        <v>24</v>
      </c>
      <c r="U106">
        <f t="shared" ca="1" si="20"/>
        <v>447</v>
      </c>
      <c r="V106">
        <f t="shared" ca="1" si="32"/>
        <v>2337.7747361814054</v>
      </c>
      <c r="W106">
        <v>0</v>
      </c>
      <c r="X106">
        <f t="shared" ca="1" si="33"/>
        <v>0</v>
      </c>
      <c r="Y106">
        <f t="shared" ca="1" si="34"/>
        <v>0</v>
      </c>
      <c r="Z106">
        <v>0</v>
      </c>
      <c r="AA106">
        <f t="shared" ca="1" si="35"/>
        <v>0</v>
      </c>
      <c r="AB106" s="24">
        <f t="shared" ca="1" si="36"/>
        <v>0</v>
      </c>
    </row>
  </sheetData>
  <conditionalFormatting sqref="F3:F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 I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1048576 H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M10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M1048576 M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S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V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W1048576 V2:V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07:X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Z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A1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B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62C3-3C41-4C71-9492-D6EAB56F69F8}">
  <dimension ref="A1:AB106"/>
  <sheetViews>
    <sheetView topLeftCell="M72" workbookViewId="0">
      <selection activeCell="A3" sqref="A3:AB106"/>
    </sheetView>
  </sheetViews>
  <sheetFormatPr defaultRowHeight="15" x14ac:dyDescent="0.25"/>
  <cols>
    <col min="1" max="1" width="10.42578125" style="15" bestFit="1" customWidth="1"/>
    <col min="3" max="3" width="11.5703125" style="24" bestFit="1" customWidth="1"/>
    <col min="4" max="4" width="9.5703125" bestFit="1" customWidth="1"/>
    <col min="8" max="8" width="28" bestFit="1" customWidth="1"/>
    <col min="9" max="10" width="28" customWidth="1"/>
    <col min="11" max="11" width="29.7109375" bestFit="1" customWidth="1"/>
    <col min="12" max="13" width="29.7109375" customWidth="1"/>
    <col min="14" max="14" width="28" bestFit="1" customWidth="1"/>
    <col min="15" max="15" width="31.5703125" bestFit="1" customWidth="1"/>
    <col min="17" max="17" width="26.28515625" bestFit="1" customWidth="1"/>
    <col min="18" max="18" width="26.28515625" customWidth="1"/>
    <col min="20" max="20" width="26.28515625" bestFit="1" customWidth="1"/>
    <col min="28" max="28" width="9.5703125" style="24" bestFit="1" customWidth="1"/>
  </cols>
  <sheetData>
    <row r="1" spans="1:28" x14ac:dyDescent="0.25">
      <c r="E1">
        <v>-0.3</v>
      </c>
      <c r="F1">
        <v>-2</v>
      </c>
      <c r="G1">
        <v>0.5</v>
      </c>
      <c r="I1">
        <v>0.3</v>
      </c>
      <c r="O1">
        <v>0.28000000000000003</v>
      </c>
      <c r="R1">
        <v>0.26</v>
      </c>
      <c r="U1">
        <v>0.31</v>
      </c>
      <c r="X1">
        <v>0.18</v>
      </c>
      <c r="AA1">
        <v>0.11</v>
      </c>
    </row>
    <row r="2" spans="1:28" x14ac:dyDescent="0.25">
      <c r="A2" s="22" t="s">
        <v>6</v>
      </c>
      <c r="B2" s="23" t="s">
        <v>7</v>
      </c>
      <c r="C2" s="26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9" t="s">
        <v>34</v>
      </c>
      <c r="I2" s="23" t="s">
        <v>13</v>
      </c>
      <c r="J2" s="9" t="s">
        <v>35</v>
      </c>
      <c r="K2" s="9" t="s">
        <v>36</v>
      </c>
      <c r="L2" s="9" t="s">
        <v>37</v>
      </c>
      <c r="M2" s="23" t="s">
        <v>14</v>
      </c>
      <c r="N2" s="9" t="s">
        <v>38</v>
      </c>
      <c r="O2" s="23" t="s">
        <v>15</v>
      </c>
      <c r="P2" s="23" t="s">
        <v>16</v>
      </c>
      <c r="Q2" s="9" t="s">
        <v>39</v>
      </c>
      <c r="R2" s="23" t="s">
        <v>17</v>
      </c>
      <c r="S2" s="23" t="s">
        <v>18</v>
      </c>
      <c r="T2" s="9" t="s">
        <v>39</v>
      </c>
      <c r="U2" s="23" t="s">
        <v>19</v>
      </c>
      <c r="V2" s="23" t="s">
        <v>20</v>
      </c>
      <c r="W2" s="9" t="s">
        <v>40</v>
      </c>
      <c r="X2" s="23" t="s">
        <v>21</v>
      </c>
      <c r="Y2" s="23" t="s">
        <v>22</v>
      </c>
      <c r="Z2" s="9" t="s">
        <v>41</v>
      </c>
      <c r="AA2" s="23" t="s">
        <v>23</v>
      </c>
      <c r="AB2" s="26" t="s">
        <v>24</v>
      </c>
    </row>
    <row r="3" spans="1:28" x14ac:dyDescent="0.25">
      <c r="A3" s="15" cm="1">
        <f t="array" ref="A3:A106">_xlfn.SEQUENCE(104,1,metadata!$E$5,7)</f>
        <v>45815</v>
      </c>
      <c r="B3" t="s">
        <v>3</v>
      </c>
      <c r="C3" s="24">
        <f ca="1">D3*E3</f>
        <v>29927.098382901902</v>
      </c>
      <c r="D3" s="25">
        <f ca="1">INT(((E3*E$1)+(F3*F$1)+(G3*G$1)+(I3*I$1)+(O3*O$1)+(R3*R$1)+(U3*U$1)+(X3*X$1)+(AA3*AA$1)+RANDBETWEEN(10,13)))</f>
        <v>372</v>
      </c>
      <c r="E3" cm="1">
        <f t="array" aca="1" ref="E3" ca="1">metadata!$E$11+_xlfn.XLOOKUP(sku_c!$A3,_xlfn.ANCHORARRAY(metadata!$K$3),metadata!$Q$3:$Q$106)</f>
        <v>80.449189201349199</v>
      </c>
      <c r="F3">
        <f ca="1">IF(RAND() &lt; 0.7, 0, 1)*RANDBETWEEN(1,7)</f>
        <v>0</v>
      </c>
      <c r="G3">
        <f ca="1">IF(RAND() &lt; 0.9, 0, 1)</f>
        <v>0</v>
      </c>
      <c r="H3">
        <v>0</v>
      </c>
      <c r="I3" s="25">
        <f ca="1">IF(H3=0,0,H3+60)*10 +RANDBETWEEN(1,19)</f>
        <v>14</v>
      </c>
      <c r="J3" s="24" cm="1">
        <f t="array" ref="J3:J12">_xlfn.SEQUENCE(10,1,10,-1)</f>
        <v>10</v>
      </c>
      <c r="K3" s="24">
        <f ca="1">RANDBETWEEN(15,30)/10</f>
        <v>2.6</v>
      </c>
      <c r="L3" s="24" cm="1">
        <f t="array" aca="1" ref="L3:L106" ca="1">TREND(K3:K106,J3:J106)</f>
        <v>2.4682870394417069</v>
      </c>
      <c r="M3" s="24">
        <f ca="1">L3*I3</f>
        <v>34.5560185521839</v>
      </c>
      <c r="N3">
        <v>20</v>
      </c>
      <c r="O3">
        <f ca="1">IF(N3=0,0,N3+20)*10 +RANDBETWEEN(1,19)</f>
        <v>407</v>
      </c>
      <c r="P3" s="24">
        <f ca="1">(L3+RANDBETWEEN(1,2))*O3</f>
        <v>1411.5928250527747</v>
      </c>
      <c r="Q3">
        <v>10</v>
      </c>
      <c r="R3">
        <f ca="1">IF(Q3=0,0,Q3+20)*10 +RANDBETWEEN(1,19)</f>
        <v>301</v>
      </c>
      <c r="S3">
        <f ca="1">(L3+RANDBETWEEN(2,4))*R3</f>
        <v>1645.9543988719538</v>
      </c>
      <c r="T3" s="25">
        <f t="shared" ref="T3:T29" ca="1" si="0">40-X3</f>
        <v>40</v>
      </c>
      <c r="U3">
        <f t="shared" ref="U3:U66" ca="1" si="1">IF(T3=0,0,T3+20)*10 +RANDBETWEEN(1,19)</f>
        <v>606</v>
      </c>
      <c r="V3">
        <f ca="1">(L3+RANDBETWEEN(2,4))*U3</f>
        <v>2707.7819459016746</v>
      </c>
      <c r="W3" s="25">
        <v>0</v>
      </c>
      <c r="X3">
        <f ca="1">IF(W3=0,0,IF(W3=0,0,W3+20)*10 +RANDBETWEEN(1,19))</f>
        <v>0</v>
      </c>
      <c r="Y3">
        <f ca="1">(L3+RANDBETWEEN(1.9,5))*X3</f>
        <v>0</v>
      </c>
      <c r="Z3">
        <v>0</v>
      </c>
      <c r="AA3">
        <f ca="1">IF(Z3=0,0,IF(Z3=0,0,Z3+20)*10 +RANDBETWEEN(1,19))</f>
        <v>0</v>
      </c>
      <c r="AB3" s="24">
        <f ca="1">(L3+RANDBETWEEN(1.9,5))*AA3</f>
        <v>0</v>
      </c>
    </row>
    <row r="4" spans="1:28" x14ac:dyDescent="0.25">
      <c r="A4" s="15">
        <v>45822</v>
      </c>
      <c r="B4" t="s">
        <v>3</v>
      </c>
      <c r="C4" s="24">
        <f t="shared" ref="C4:C67" ca="1" si="2">D4*E4</f>
        <v>29947.032151589996</v>
      </c>
      <c r="D4" s="25">
        <f t="shared" ref="D4:D67" ca="1" si="3">INT(((E4*E$1)+(F4*F$1)+(G4*G$1)+(I4*I$1)+(O4*O$1)+(R4*R$1)+(U4*U$1)+(X4*X$1)+(AA4*AA$1)+RANDBETWEEN(10,13)))</f>
        <v>371</v>
      </c>
      <c r="E4" cm="1">
        <f t="array" aca="1" ref="E4" ca="1">metadata!$E$11+_xlfn.XLOOKUP(sku_c!$A4,_xlfn.ANCHORARRAY(metadata!$K$3),metadata!$Q$3:$Q$106)</f>
        <v>80.71976321183287</v>
      </c>
      <c r="F4">
        <f t="shared" ref="F4:F67" ca="1" si="4">IF(RAND() &lt; 0.7, 0, 1)*RANDBETWEEN(1,7)</f>
        <v>0</v>
      </c>
      <c r="G4">
        <f t="shared" ref="G4:G67" ca="1" si="5">IF(RAND() &lt; 0.9, 0, 1)</f>
        <v>0</v>
      </c>
      <c r="H4">
        <v>0</v>
      </c>
      <c r="I4" s="25">
        <f t="shared" ref="I4:I23" ca="1" si="6">IF(H4=0,0,H4+60)*10 +RANDBETWEEN(1,19)</f>
        <v>7</v>
      </c>
      <c r="J4" s="24">
        <v>9</v>
      </c>
      <c r="K4" s="24">
        <f t="shared" ref="K4:K67" ca="1" si="7">RANDBETWEEN(15,30)/10</f>
        <v>2.4</v>
      </c>
      <c r="L4" s="24">
        <f ca="1"/>
        <v>2.4473533394969826</v>
      </c>
      <c r="M4" s="24">
        <f t="shared" ref="M4:M67" ca="1" si="8">L4*I4</f>
        <v>17.13147337647888</v>
      </c>
      <c r="N4">
        <v>20</v>
      </c>
      <c r="O4">
        <f t="shared" ref="O4:O67" ca="1" si="9">IF(N4=0,0,N4+20)*10 +RANDBETWEEN(1,19)</f>
        <v>405</v>
      </c>
      <c r="P4" s="24">
        <f t="shared" ref="P4:P67" ca="1" si="10">(L4+RANDBETWEEN(1,2))*O4</f>
        <v>1801.1781024962781</v>
      </c>
      <c r="Q4">
        <v>10</v>
      </c>
      <c r="R4">
        <f t="shared" ref="R4:R67" ca="1" si="11">IF(Q4=0,0,Q4+20)*10 +RANDBETWEEN(1,19)</f>
        <v>307</v>
      </c>
      <c r="S4">
        <f t="shared" ref="S4:S67" ca="1" si="12">(L4+RANDBETWEEN(2,4))*R4</f>
        <v>1672.3374752255738</v>
      </c>
      <c r="T4" s="25">
        <f t="shared" ca="1" si="0"/>
        <v>40</v>
      </c>
      <c r="U4">
        <f t="shared" ca="1" si="1"/>
        <v>610</v>
      </c>
      <c r="V4">
        <f t="shared" ref="V4:V67" ca="1" si="13">(L4+RANDBETWEEN(2,4))*U4</f>
        <v>3932.8855370931597</v>
      </c>
      <c r="W4">
        <v>0</v>
      </c>
      <c r="X4">
        <f t="shared" ref="X4:X67" ca="1" si="14">IF(W4=0,0,IF(W4=0,0,W4+20)*10 +RANDBETWEEN(1,19))</f>
        <v>0</v>
      </c>
      <c r="Y4">
        <f t="shared" ref="Y4:Y67" ca="1" si="15">(L4+RANDBETWEEN(1.9,5))*X4</f>
        <v>0</v>
      </c>
      <c r="Z4">
        <v>0</v>
      </c>
      <c r="AA4">
        <f t="shared" ref="AA4:AA67" ca="1" si="16">IF(Z4=0,0,IF(Z4=0,0,Z4+20)*10 +RANDBETWEEN(1,19))</f>
        <v>0</v>
      </c>
      <c r="AB4" s="24">
        <f t="shared" ref="AB4:AB67" ca="1" si="17">(L4+RANDBETWEEN(1.9,5))*AA4</f>
        <v>0</v>
      </c>
    </row>
    <row r="5" spans="1:28" x14ac:dyDescent="0.25">
      <c r="A5" s="15">
        <v>45829</v>
      </c>
      <c r="B5" t="s">
        <v>3</v>
      </c>
      <c r="C5" s="24">
        <f t="shared" ca="1" si="2"/>
        <v>31548.948315590911</v>
      </c>
      <c r="D5" s="25">
        <f t="shared" ca="1" si="3"/>
        <v>394</v>
      </c>
      <c r="E5" cm="1">
        <f t="array" aca="1" ref="E5" ca="1">metadata!$E$11+_xlfn.XLOOKUP(sku_c!$A5,_xlfn.ANCHORARRAY(metadata!$K$3),metadata!$Q$3:$Q$106)</f>
        <v>80.073472882210439</v>
      </c>
      <c r="F5">
        <f t="shared" ca="1" si="4"/>
        <v>4</v>
      </c>
      <c r="G5">
        <f t="shared" ca="1" si="5"/>
        <v>0</v>
      </c>
      <c r="H5">
        <v>0</v>
      </c>
      <c r="I5" s="25">
        <f t="shared" ca="1" si="6"/>
        <v>14</v>
      </c>
      <c r="J5" s="24">
        <v>8</v>
      </c>
      <c r="K5" s="24">
        <f t="shared" ca="1" si="7"/>
        <v>2.7</v>
      </c>
      <c r="L5" s="24">
        <f ca="1"/>
        <v>2.4264196395522588</v>
      </c>
      <c r="M5" s="24">
        <f t="shared" ca="1" si="8"/>
        <v>33.969874953731626</v>
      </c>
      <c r="N5">
        <v>20</v>
      </c>
      <c r="O5">
        <f t="shared" ca="1" si="9"/>
        <v>409</v>
      </c>
      <c r="P5" s="24">
        <f t="shared" ca="1" si="10"/>
        <v>1810.405632576874</v>
      </c>
      <c r="Q5">
        <v>10</v>
      </c>
      <c r="R5">
        <f t="shared" ca="1" si="11"/>
        <v>305</v>
      </c>
      <c r="S5">
        <f t="shared" ca="1" si="12"/>
        <v>1350.0579900634391</v>
      </c>
      <c r="T5" s="25">
        <f t="shared" ca="1" si="0"/>
        <v>40</v>
      </c>
      <c r="U5">
        <f t="shared" ca="1" si="1"/>
        <v>612</v>
      </c>
      <c r="V5">
        <f t="shared" ca="1" si="13"/>
        <v>3932.9688194059827</v>
      </c>
      <c r="W5">
        <v>0</v>
      </c>
      <c r="X5">
        <f t="shared" ca="1" si="14"/>
        <v>0</v>
      </c>
      <c r="Y5">
        <f t="shared" ca="1" si="15"/>
        <v>0</v>
      </c>
      <c r="Z5">
        <v>5</v>
      </c>
      <c r="AA5">
        <f t="shared" ca="1" si="16"/>
        <v>262</v>
      </c>
      <c r="AB5" s="24">
        <f t="shared" ca="1" si="17"/>
        <v>1159.7219455626919</v>
      </c>
    </row>
    <row r="6" spans="1:28" x14ac:dyDescent="0.25">
      <c r="A6" s="15">
        <v>45836</v>
      </c>
      <c r="B6" t="s">
        <v>3</v>
      </c>
      <c r="C6" s="24">
        <f t="shared" ca="1" si="2"/>
        <v>32129.534508530618</v>
      </c>
      <c r="D6" s="25">
        <f t="shared" ca="1" si="3"/>
        <v>398</v>
      </c>
      <c r="E6" cm="1">
        <f t="array" aca="1" ref="E6" ca="1">metadata!$E$11+_xlfn.XLOOKUP(sku_c!$A6,_xlfn.ANCHORARRAY(metadata!$K$3),metadata!$Q$3:$Q$106)</f>
        <v>80.727473639524163</v>
      </c>
      <c r="F6">
        <f t="shared" ca="1" si="4"/>
        <v>0</v>
      </c>
      <c r="G6">
        <f t="shared" ca="1" si="5"/>
        <v>1</v>
      </c>
      <c r="H6">
        <v>0</v>
      </c>
      <c r="I6" s="25">
        <f t="shared" ca="1" si="6"/>
        <v>1</v>
      </c>
      <c r="J6" s="24">
        <v>7</v>
      </c>
      <c r="K6" s="24">
        <f t="shared" ca="1" si="7"/>
        <v>2.6</v>
      </c>
      <c r="L6" s="24">
        <f ca="1"/>
        <v>2.405485939607535</v>
      </c>
      <c r="M6" s="24">
        <f t="shared" ca="1" si="8"/>
        <v>2.405485939607535</v>
      </c>
      <c r="N6">
        <v>20</v>
      </c>
      <c r="O6">
        <f t="shared" ca="1" si="9"/>
        <v>402</v>
      </c>
      <c r="P6" s="24">
        <f t="shared" ca="1" si="10"/>
        <v>1369.0053477222291</v>
      </c>
      <c r="Q6">
        <v>10</v>
      </c>
      <c r="R6">
        <f t="shared" ca="1" si="11"/>
        <v>309</v>
      </c>
      <c r="S6">
        <f t="shared" ca="1" si="12"/>
        <v>1670.2951553387284</v>
      </c>
      <c r="T6" s="25">
        <f t="shared" ca="1" si="0"/>
        <v>40</v>
      </c>
      <c r="U6">
        <f t="shared" ca="1" si="1"/>
        <v>610</v>
      </c>
      <c r="V6">
        <f t="shared" ca="1" si="13"/>
        <v>2687.3464231605967</v>
      </c>
      <c r="W6">
        <v>0</v>
      </c>
      <c r="X6">
        <f t="shared" ca="1" si="14"/>
        <v>0</v>
      </c>
      <c r="Y6">
        <f t="shared" ca="1" si="15"/>
        <v>0</v>
      </c>
      <c r="Z6">
        <v>5</v>
      </c>
      <c r="AA6">
        <f t="shared" ca="1" si="16"/>
        <v>259</v>
      </c>
      <c r="AB6" s="24">
        <f t="shared" ca="1" si="17"/>
        <v>1918.0208583583517</v>
      </c>
    </row>
    <row r="7" spans="1:28" x14ac:dyDescent="0.25">
      <c r="A7" s="15">
        <v>45843</v>
      </c>
      <c r="B7" t="s">
        <v>3</v>
      </c>
      <c r="C7" s="24">
        <f t="shared" ca="1" si="2"/>
        <v>32382.974611816346</v>
      </c>
      <c r="D7" s="25">
        <f t="shared" ca="1" si="3"/>
        <v>401</v>
      </c>
      <c r="E7" cm="1">
        <f t="array" aca="1" ref="E7" ca="1">metadata!$E$11+_xlfn.XLOOKUP(sku_c!$A7,_xlfn.ANCHORARRAY(metadata!$K$3),metadata!$Q$3:$Q$106)</f>
        <v>80.755547660389894</v>
      </c>
      <c r="F7">
        <f t="shared" ca="1" si="4"/>
        <v>0</v>
      </c>
      <c r="G7">
        <f t="shared" ca="1" si="5"/>
        <v>0</v>
      </c>
      <c r="H7">
        <v>0</v>
      </c>
      <c r="I7" s="25">
        <f t="shared" ca="1" si="6"/>
        <v>3</v>
      </c>
      <c r="J7" s="24">
        <v>6</v>
      </c>
      <c r="K7" s="24">
        <f t="shared" ca="1" si="7"/>
        <v>2</v>
      </c>
      <c r="L7" s="24">
        <f ca="1"/>
        <v>2.3845522396628107</v>
      </c>
      <c r="M7" s="24">
        <f t="shared" ca="1" si="8"/>
        <v>7.1536567189884321</v>
      </c>
      <c r="N7">
        <v>20</v>
      </c>
      <c r="O7">
        <f t="shared" ca="1" si="9"/>
        <v>404</v>
      </c>
      <c r="P7" s="24">
        <f t="shared" ca="1" si="10"/>
        <v>1367.3591048237756</v>
      </c>
      <c r="Q7">
        <v>10</v>
      </c>
      <c r="R7">
        <f t="shared" ca="1" si="11"/>
        <v>313</v>
      </c>
      <c r="S7">
        <f t="shared" ca="1" si="12"/>
        <v>1685.3648510144596</v>
      </c>
      <c r="T7" s="25">
        <f t="shared" ca="1" si="0"/>
        <v>40</v>
      </c>
      <c r="U7">
        <f t="shared" ca="1" si="1"/>
        <v>613</v>
      </c>
      <c r="V7">
        <f t="shared" ca="1" si="13"/>
        <v>3300.730522913303</v>
      </c>
      <c r="W7">
        <v>0</v>
      </c>
      <c r="X7">
        <f t="shared" ca="1" si="14"/>
        <v>0</v>
      </c>
      <c r="Y7">
        <f t="shared" ca="1" si="15"/>
        <v>0</v>
      </c>
      <c r="Z7">
        <v>5</v>
      </c>
      <c r="AA7">
        <f t="shared" ca="1" si="16"/>
        <v>267</v>
      </c>
      <c r="AB7" s="24">
        <f t="shared" ca="1" si="17"/>
        <v>1971.6754479899705</v>
      </c>
    </row>
    <row r="8" spans="1:28" x14ac:dyDescent="0.25">
      <c r="A8" s="15">
        <v>45850</v>
      </c>
      <c r="B8" t="s">
        <v>3</v>
      </c>
      <c r="C8" s="24">
        <f t="shared" ca="1" si="2"/>
        <v>32882.563958215913</v>
      </c>
      <c r="D8" s="25">
        <f t="shared" ca="1" si="3"/>
        <v>408</v>
      </c>
      <c r="E8" cm="1">
        <f t="array" aca="1" ref="E8" ca="1">metadata!$E$11+_xlfn.XLOOKUP(sku_c!$A8,_xlfn.ANCHORARRAY(metadata!$K$3),metadata!$Q$3:$Q$106)</f>
        <v>80.594519505431165</v>
      </c>
      <c r="F8">
        <f t="shared" ca="1" si="4"/>
        <v>0</v>
      </c>
      <c r="G8">
        <f t="shared" ca="1" si="5"/>
        <v>1</v>
      </c>
      <c r="H8">
        <v>0</v>
      </c>
      <c r="I8" s="25">
        <f t="shared" ca="1" si="6"/>
        <v>17</v>
      </c>
      <c r="J8" s="24">
        <v>5</v>
      </c>
      <c r="K8" s="24">
        <f t="shared" ca="1" si="7"/>
        <v>2.5</v>
      </c>
      <c r="L8" s="24">
        <f ca="1"/>
        <v>2.3636185397180869</v>
      </c>
      <c r="M8" s="24">
        <f t="shared" ca="1" si="8"/>
        <v>40.18151517520748</v>
      </c>
      <c r="N8">
        <v>20</v>
      </c>
      <c r="O8">
        <f t="shared" ca="1" si="9"/>
        <v>404</v>
      </c>
      <c r="P8" s="24">
        <f t="shared" ca="1" si="10"/>
        <v>1762.9018900461072</v>
      </c>
      <c r="Q8">
        <v>10</v>
      </c>
      <c r="R8">
        <f t="shared" ca="1" si="11"/>
        <v>312</v>
      </c>
      <c r="S8">
        <f t="shared" ca="1" si="12"/>
        <v>1673.448984392043</v>
      </c>
      <c r="T8" s="25">
        <f t="shared" ca="1" si="0"/>
        <v>40</v>
      </c>
      <c r="U8">
        <f t="shared" ca="1" si="1"/>
        <v>616</v>
      </c>
      <c r="V8">
        <f t="shared" ca="1" si="13"/>
        <v>2687.9890204663416</v>
      </c>
      <c r="W8">
        <v>0</v>
      </c>
      <c r="X8">
        <f t="shared" ca="1" si="14"/>
        <v>0</v>
      </c>
      <c r="Y8">
        <f t="shared" ca="1" si="15"/>
        <v>0</v>
      </c>
      <c r="Z8">
        <v>5</v>
      </c>
      <c r="AA8">
        <f t="shared" ca="1" si="16"/>
        <v>260</v>
      </c>
      <c r="AB8" s="24">
        <f t="shared" ca="1" si="17"/>
        <v>1134.5408203267025</v>
      </c>
    </row>
    <row r="9" spans="1:28" x14ac:dyDescent="0.25">
      <c r="A9" s="15">
        <v>45857</v>
      </c>
      <c r="B9" t="s">
        <v>3</v>
      </c>
      <c r="C9" s="24">
        <f t="shared" ca="1" si="2"/>
        <v>33528.432944004402</v>
      </c>
      <c r="D9" s="25">
        <f t="shared" ca="1" si="3"/>
        <v>417</v>
      </c>
      <c r="E9" cm="1">
        <f t="array" aca="1" ref="E9" ca="1">metadata!$E$11+_xlfn.XLOOKUP(sku_c!$A9,_xlfn.ANCHORARRAY(metadata!$K$3),metadata!$Q$3:$Q$106)</f>
        <v>80.40391593286428</v>
      </c>
      <c r="F9">
        <f t="shared" ca="1" si="4"/>
        <v>0</v>
      </c>
      <c r="G9">
        <f t="shared" ca="1" si="5"/>
        <v>0</v>
      </c>
      <c r="H9">
        <v>0</v>
      </c>
      <c r="I9" s="25">
        <f t="shared" ca="1" si="6"/>
        <v>4</v>
      </c>
      <c r="J9" s="24">
        <v>4</v>
      </c>
      <c r="K9" s="24">
        <f t="shared" ca="1" si="7"/>
        <v>2.6</v>
      </c>
      <c r="L9" s="24">
        <f ca="1"/>
        <v>2.3426848397733626</v>
      </c>
      <c r="M9" s="24">
        <f t="shared" ca="1" si="8"/>
        <v>9.3707393590934505</v>
      </c>
      <c r="N9">
        <v>20</v>
      </c>
      <c r="O9">
        <f t="shared" ca="1" si="9"/>
        <v>413</v>
      </c>
      <c r="P9" s="24">
        <f t="shared" ca="1" si="10"/>
        <v>1793.5288388263987</v>
      </c>
      <c r="Q9">
        <v>16</v>
      </c>
      <c r="R9">
        <f t="shared" ca="1" si="11"/>
        <v>368</v>
      </c>
      <c r="S9">
        <f t="shared" ca="1" si="12"/>
        <v>1598.1080210365972</v>
      </c>
      <c r="T9" s="25">
        <f t="shared" ca="1" si="0"/>
        <v>40</v>
      </c>
      <c r="U9">
        <f t="shared" ca="1" si="1"/>
        <v>605</v>
      </c>
      <c r="V9">
        <f t="shared" ca="1" si="13"/>
        <v>2627.324328062884</v>
      </c>
      <c r="W9">
        <v>0</v>
      </c>
      <c r="X9">
        <f t="shared" ca="1" si="14"/>
        <v>0</v>
      </c>
      <c r="Y9">
        <f t="shared" ca="1" si="15"/>
        <v>0</v>
      </c>
      <c r="Z9">
        <v>5</v>
      </c>
      <c r="AA9">
        <f t="shared" ca="1" si="16"/>
        <v>260</v>
      </c>
      <c r="AB9" s="24">
        <f t="shared" ca="1" si="17"/>
        <v>1909.0980583410742</v>
      </c>
    </row>
    <row r="10" spans="1:28" x14ac:dyDescent="0.25">
      <c r="A10" s="15">
        <v>45864</v>
      </c>
      <c r="B10" t="s">
        <v>3</v>
      </c>
      <c r="C10" s="24">
        <f t="shared" ca="1" si="2"/>
        <v>33174.69037099804</v>
      </c>
      <c r="D10" s="25">
        <f t="shared" ca="1" si="3"/>
        <v>411</v>
      </c>
      <c r="E10" cm="1">
        <f t="array" aca="1" ref="E10" ca="1">metadata!$E$11+_xlfn.XLOOKUP(sku_c!$A10,_xlfn.ANCHORARRAY(metadata!$K$3),metadata!$Q$3:$Q$106)</f>
        <v>80.717008201941709</v>
      </c>
      <c r="F10">
        <f t="shared" ca="1" si="4"/>
        <v>6</v>
      </c>
      <c r="G10">
        <f t="shared" ca="1" si="5"/>
        <v>0</v>
      </c>
      <c r="H10">
        <v>0</v>
      </c>
      <c r="I10" s="25">
        <f t="shared" ca="1" si="6"/>
        <v>14</v>
      </c>
      <c r="J10" s="24">
        <v>3</v>
      </c>
      <c r="K10" s="24">
        <f t="shared" ca="1" si="7"/>
        <v>2.2999999999999998</v>
      </c>
      <c r="L10" s="24">
        <f ca="1"/>
        <v>2.3217511398286388</v>
      </c>
      <c r="M10" s="24">
        <f t="shared" ca="1" si="8"/>
        <v>32.504515957600944</v>
      </c>
      <c r="N10">
        <v>20</v>
      </c>
      <c r="O10">
        <f t="shared" ca="1" si="9"/>
        <v>417</v>
      </c>
      <c r="P10" s="24">
        <f t="shared" ca="1" si="10"/>
        <v>1385.1702253085423</v>
      </c>
      <c r="Q10">
        <v>17</v>
      </c>
      <c r="R10">
        <f t="shared" ca="1" si="11"/>
        <v>386</v>
      </c>
      <c r="S10">
        <f t="shared" ca="1" si="12"/>
        <v>2054.1959399738544</v>
      </c>
      <c r="T10" s="25">
        <f t="shared" ca="1" si="0"/>
        <v>40</v>
      </c>
      <c r="U10">
        <f t="shared" ca="1" si="1"/>
        <v>604</v>
      </c>
      <c r="V10">
        <f t="shared" ca="1" si="13"/>
        <v>3214.3376884564977</v>
      </c>
      <c r="W10">
        <v>0</v>
      </c>
      <c r="X10">
        <f t="shared" ca="1" si="14"/>
        <v>0</v>
      </c>
      <c r="Y10">
        <f t="shared" ca="1" si="15"/>
        <v>0</v>
      </c>
      <c r="Z10">
        <v>5</v>
      </c>
      <c r="AA10">
        <f t="shared" ca="1" si="16"/>
        <v>256</v>
      </c>
      <c r="AB10" s="24">
        <f t="shared" ca="1" si="17"/>
        <v>1618.3682917961314</v>
      </c>
    </row>
    <row r="11" spans="1:28" x14ac:dyDescent="0.25">
      <c r="A11" s="15">
        <v>45871</v>
      </c>
      <c r="B11" t="s">
        <v>3</v>
      </c>
      <c r="C11" s="24">
        <f t="shared" ca="1" si="2"/>
        <v>33844.743970251853</v>
      </c>
      <c r="D11" s="25">
        <f t="shared" ca="1" si="3"/>
        <v>423</v>
      </c>
      <c r="E11" cm="1">
        <f t="array" aca="1" ref="E11" ca="1">metadata!$E$11+_xlfn.XLOOKUP(sku_c!$A11,_xlfn.ANCHORARRAY(metadata!$K$3),metadata!$Q$3:$Q$106)</f>
        <v>80.011215059697051</v>
      </c>
      <c r="F11">
        <f t="shared" ca="1" si="4"/>
        <v>0</v>
      </c>
      <c r="G11">
        <f t="shared" ca="1" si="5"/>
        <v>1</v>
      </c>
      <c r="H11">
        <v>0</v>
      </c>
      <c r="I11" s="25">
        <f t="shared" ca="1" si="6"/>
        <v>7</v>
      </c>
      <c r="J11" s="24">
        <v>2</v>
      </c>
      <c r="K11" s="24">
        <f t="shared" ca="1" si="7"/>
        <v>2.9</v>
      </c>
      <c r="L11" s="24">
        <f ca="1"/>
        <v>2.300817439883915</v>
      </c>
      <c r="M11" s="24">
        <f t="shared" ca="1" si="8"/>
        <v>16.105722079187405</v>
      </c>
      <c r="N11">
        <v>20</v>
      </c>
      <c r="O11">
        <f t="shared" ca="1" si="9"/>
        <v>408</v>
      </c>
      <c r="P11" s="24">
        <f t="shared" ca="1" si="10"/>
        <v>1754.733515472637</v>
      </c>
      <c r="Q11">
        <v>18</v>
      </c>
      <c r="R11">
        <f t="shared" ca="1" si="11"/>
        <v>383</v>
      </c>
      <c r="S11">
        <f t="shared" ca="1" si="12"/>
        <v>2030.2130794755392</v>
      </c>
      <c r="T11" s="25">
        <f t="shared" ca="1" si="0"/>
        <v>40</v>
      </c>
      <c r="U11">
        <f t="shared" ca="1" si="1"/>
        <v>619</v>
      </c>
      <c r="V11">
        <f t="shared" ca="1" si="13"/>
        <v>3281.2059952881432</v>
      </c>
      <c r="W11">
        <v>0</v>
      </c>
      <c r="X11">
        <f t="shared" ca="1" si="14"/>
        <v>0</v>
      </c>
      <c r="Y11">
        <f t="shared" ca="1" si="15"/>
        <v>0</v>
      </c>
      <c r="Z11">
        <v>5</v>
      </c>
      <c r="AA11">
        <f t="shared" ca="1" si="16"/>
        <v>251</v>
      </c>
      <c r="AB11" s="24">
        <f t="shared" ca="1" si="17"/>
        <v>1079.5051774108626</v>
      </c>
    </row>
    <row r="12" spans="1:28" x14ac:dyDescent="0.25">
      <c r="A12" s="15">
        <v>45878</v>
      </c>
      <c r="B12" t="s">
        <v>3</v>
      </c>
      <c r="C12" s="24">
        <f t="shared" ca="1" si="2"/>
        <v>34715.597441587488</v>
      </c>
      <c r="D12" s="25">
        <f t="shared" ca="1" si="3"/>
        <v>429</v>
      </c>
      <c r="E12" cm="1">
        <f t="array" aca="1" ref="E12" ca="1">metadata!$E$11+_xlfn.XLOOKUP(sku_c!$A12,_xlfn.ANCHORARRAY(metadata!$K$3),metadata!$Q$3:$Q$106)</f>
        <v>80.922138558478991</v>
      </c>
      <c r="F12">
        <f t="shared" ca="1" si="4"/>
        <v>0</v>
      </c>
      <c r="G12">
        <f t="shared" ca="1" si="5"/>
        <v>0</v>
      </c>
      <c r="H12">
        <v>0</v>
      </c>
      <c r="I12" s="25">
        <f t="shared" ca="1" si="6"/>
        <v>13</v>
      </c>
      <c r="J12" s="24">
        <v>1</v>
      </c>
      <c r="K12" s="24">
        <f t="shared" ca="1" si="7"/>
        <v>2.1</v>
      </c>
      <c r="L12" s="24">
        <f ca="1"/>
        <v>2.2798837399391907</v>
      </c>
      <c r="M12" s="24">
        <f t="shared" ca="1" si="8"/>
        <v>29.638488619209479</v>
      </c>
      <c r="N12">
        <v>20</v>
      </c>
      <c r="O12">
        <f t="shared" ca="1" si="9"/>
        <v>419</v>
      </c>
      <c r="P12" s="24">
        <f t="shared" ca="1" si="10"/>
        <v>1374.2712870345208</v>
      </c>
      <c r="Q12">
        <v>19</v>
      </c>
      <c r="R12">
        <f t="shared" ca="1" si="11"/>
        <v>396</v>
      </c>
      <c r="S12">
        <f t="shared" ca="1" si="12"/>
        <v>2486.8339610159196</v>
      </c>
      <c r="T12" s="25">
        <f t="shared" ca="1" si="0"/>
        <v>40</v>
      </c>
      <c r="U12">
        <f t="shared" ca="1" si="1"/>
        <v>616</v>
      </c>
      <c r="V12">
        <f t="shared" ca="1" si="13"/>
        <v>3252.4083838025413</v>
      </c>
      <c r="W12">
        <v>0</v>
      </c>
      <c r="X12">
        <f t="shared" ca="1" si="14"/>
        <v>0</v>
      </c>
      <c r="Y12">
        <f t="shared" ca="1" si="15"/>
        <v>0</v>
      </c>
      <c r="Z12">
        <v>5</v>
      </c>
      <c r="AA12">
        <f t="shared" ca="1" si="16"/>
        <v>260</v>
      </c>
      <c r="AB12" s="24">
        <f t="shared" ca="1" si="17"/>
        <v>1112.7697723841895</v>
      </c>
    </row>
    <row r="13" spans="1:28" x14ac:dyDescent="0.25">
      <c r="A13" s="15">
        <v>45885</v>
      </c>
      <c r="B13" t="s">
        <v>3</v>
      </c>
      <c r="C13" s="24">
        <f t="shared" ca="1" si="2"/>
        <v>33913.104818618871</v>
      </c>
      <c r="D13" s="25">
        <f t="shared" ca="1" si="3"/>
        <v>419</v>
      </c>
      <c r="E13" cm="1">
        <f t="array" aca="1" ref="E13" ca="1">metadata!$E$11+_xlfn.XLOOKUP(sku_c!$A13,_xlfn.ANCHORARRAY(metadata!$K$3),metadata!$Q$3:$Q$106)</f>
        <v>80.938197657801609</v>
      </c>
      <c r="F13">
        <f t="shared" ca="1" si="4"/>
        <v>0</v>
      </c>
      <c r="G13">
        <f t="shared" ca="1" si="5"/>
        <v>0</v>
      </c>
      <c r="H13">
        <v>0</v>
      </c>
      <c r="I13" s="25">
        <f t="shared" ca="1" si="6"/>
        <v>2</v>
      </c>
      <c r="J13" s="24">
        <v>0</v>
      </c>
      <c r="K13" s="24">
        <f t="shared" ca="1" si="7"/>
        <v>2.8</v>
      </c>
      <c r="L13" s="24">
        <f ca="1"/>
        <v>2.2589500399944669</v>
      </c>
      <c r="M13" s="24">
        <f t="shared" ca="1" si="8"/>
        <v>4.5179000799889337</v>
      </c>
      <c r="N13">
        <v>18</v>
      </c>
      <c r="O13">
        <f t="shared" ca="1" si="9"/>
        <v>381</v>
      </c>
      <c r="P13" s="24">
        <f t="shared" ca="1" si="10"/>
        <v>1241.6599652378918</v>
      </c>
      <c r="Q13">
        <v>20</v>
      </c>
      <c r="R13">
        <f t="shared" ca="1" si="11"/>
        <v>409</v>
      </c>
      <c r="S13">
        <f t="shared" ca="1" si="12"/>
        <v>2150.910566357737</v>
      </c>
      <c r="T13" s="25">
        <f t="shared" ca="1" si="0"/>
        <v>40</v>
      </c>
      <c r="U13">
        <f t="shared" ca="1" si="1"/>
        <v>610</v>
      </c>
      <c r="V13">
        <f t="shared" ca="1" si="13"/>
        <v>2597.9595243966246</v>
      </c>
      <c r="W13">
        <v>0</v>
      </c>
      <c r="X13">
        <f t="shared" ca="1" si="14"/>
        <v>0</v>
      </c>
      <c r="Y13">
        <f t="shared" ca="1" si="15"/>
        <v>0</v>
      </c>
      <c r="Z13">
        <v>5</v>
      </c>
      <c r="AA13">
        <f t="shared" ca="1" si="16"/>
        <v>269</v>
      </c>
      <c r="AB13" s="24">
        <f t="shared" ca="1" si="17"/>
        <v>1683.6575607585116</v>
      </c>
    </row>
    <row r="14" spans="1:28" x14ac:dyDescent="0.25">
      <c r="A14" s="15">
        <v>45892</v>
      </c>
      <c r="B14" t="s">
        <v>3</v>
      </c>
      <c r="C14" s="24">
        <f t="shared" ca="1" si="2"/>
        <v>32101.941928447101</v>
      </c>
      <c r="D14" s="25">
        <f t="shared" ca="1" si="3"/>
        <v>397</v>
      </c>
      <c r="E14" cm="1">
        <f t="array" aca="1" ref="E14" ca="1">metadata!$E$11+_xlfn.XLOOKUP(sku_c!$A14,_xlfn.ANCHORARRAY(metadata!$K$3),metadata!$Q$3:$Q$106)</f>
        <v>80.861314681226958</v>
      </c>
      <c r="F14">
        <f t="shared" ca="1" si="4"/>
        <v>0</v>
      </c>
      <c r="G14">
        <f t="shared" ca="1" si="5"/>
        <v>0</v>
      </c>
      <c r="H14">
        <v>0</v>
      </c>
      <c r="I14" s="25">
        <f t="shared" ca="1" si="6"/>
        <v>18</v>
      </c>
      <c r="J14" s="24">
        <v>0</v>
      </c>
      <c r="K14" s="24">
        <f t="shared" ca="1" si="7"/>
        <v>2.8</v>
      </c>
      <c r="L14" s="24">
        <f ca="1"/>
        <v>2.2589500399944669</v>
      </c>
      <c r="M14" s="24">
        <f t="shared" ca="1" si="8"/>
        <v>40.661100719900404</v>
      </c>
      <c r="N14">
        <v>18</v>
      </c>
      <c r="O14">
        <f t="shared" ca="1" si="9"/>
        <v>386</v>
      </c>
      <c r="P14" s="24">
        <f t="shared" ca="1" si="10"/>
        <v>1257.9547154378643</v>
      </c>
      <c r="Q14">
        <v>21</v>
      </c>
      <c r="R14">
        <f t="shared" ca="1" si="11"/>
        <v>415</v>
      </c>
      <c r="S14">
        <f t="shared" ca="1" si="12"/>
        <v>2597.464266597704</v>
      </c>
      <c r="T14" s="25">
        <f t="shared" ca="1" si="0"/>
        <v>40</v>
      </c>
      <c r="U14">
        <f t="shared" ca="1" si="1"/>
        <v>604</v>
      </c>
      <c r="V14">
        <f t="shared" ca="1" si="13"/>
        <v>3176.4058241566581</v>
      </c>
      <c r="W14">
        <v>0</v>
      </c>
      <c r="X14">
        <f t="shared" ca="1" si="14"/>
        <v>0</v>
      </c>
      <c r="Y14">
        <f t="shared" ca="1" si="15"/>
        <v>0</v>
      </c>
      <c r="Z14">
        <v>0</v>
      </c>
      <c r="AA14">
        <f t="shared" ca="1" si="16"/>
        <v>0</v>
      </c>
      <c r="AB14" s="24">
        <f t="shared" ca="1" si="17"/>
        <v>0</v>
      </c>
    </row>
    <row r="15" spans="1:28" x14ac:dyDescent="0.25">
      <c r="A15" s="15">
        <v>45899</v>
      </c>
      <c r="B15" t="s">
        <v>3</v>
      </c>
      <c r="C15" s="24">
        <f t="shared" ca="1" si="2"/>
        <v>31744.818696660222</v>
      </c>
      <c r="D15" s="25">
        <f t="shared" ca="1" si="3"/>
        <v>393</v>
      </c>
      <c r="E15" cm="1">
        <f t="array" aca="1" ref="E15" ca="1">metadata!$E$11+_xlfn.XLOOKUP(sku_c!$A15,_xlfn.ANCHORARRAY(metadata!$K$3),metadata!$Q$3:$Q$106)</f>
        <v>80.77562009328301</v>
      </c>
      <c r="F15">
        <f t="shared" ca="1" si="4"/>
        <v>0</v>
      </c>
      <c r="G15">
        <f t="shared" ca="1" si="5"/>
        <v>0</v>
      </c>
      <c r="H15">
        <v>0</v>
      </c>
      <c r="I15" s="25">
        <f t="shared" ca="1" si="6"/>
        <v>10</v>
      </c>
      <c r="J15" s="24">
        <v>0</v>
      </c>
      <c r="K15" s="24">
        <f t="shared" ca="1" si="7"/>
        <v>2.1</v>
      </c>
      <c r="L15" s="24">
        <f ca="1"/>
        <v>2.2589500399944669</v>
      </c>
      <c r="M15" s="24">
        <f t="shared" ca="1" si="8"/>
        <v>22.589500399944669</v>
      </c>
      <c r="N15">
        <v>18</v>
      </c>
      <c r="O15">
        <f t="shared" ca="1" si="9"/>
        <v>385</v>
      </c>
      <c r="P15" s="24">
        <f t="shared" ca="1" si="10"/>
        <v>1254.6957653978698</v>
      </c>
      <c r="Q15">
        <v>22</v>
      </c>
      <c r="R15">
        <f t="shared" ca="1" si="11"/>
        <v>421</v>
      </c>
      <c r="S15">
        <f t="shared" ca="1" si="12"/>
        <v>2214.0179668376704</v>
      </c>
      <c r="T15" s="25">
        <f t="shared" ca="1" si="0"/>
        <v>40</v>
      </c>
      <c r="U15">
        <f t="shared" ca="1" si="1"/>
        <v>601</v>
      </c>
      <c r="V15">
        <f t="shared" ca="1" si="13"/>
        <v>2559.6289740366747</v>
      </c>
      <c r="W15">
        <v>0</v>
      </c>
      <c r="X15">
        <f t="shared" ca="1" si="14"/>
        <v>0</v>
      </c>
      <c r="Y15">
        <f t="shared" ca="1" si="15"/>
        <v>0</v>
      </c>
      <c r="Z15">
        <v>0</v>
      </c>
      <c r="AA15">
        <f t="shared" ca="1" si="16"/>
        <v>0</v>
      </c>
      <c r="AB15" s="24">
        <f t="shared" ca="1" si="17"/>
        <v>0</v>
      </c>
    </row>
    <row r="16" spans="1:28" x14ac:dyDescent="0.25">
      <c r="A16" s="15">
        <v>45906</v>
      </c>
      <c r="B16" t="s">
        <v>3</v>
      </c>
      <c r="C16" s="24">
        <f t="shared" ca="1" si="2"/>
        <v>31705.330540139974</v>
      </c>
      <c r="D16" s="25">
        <f t="shared" ca="1" si="3"/>
        <v>396</v>
      </c>
      <c r="E16" cm="1">
        <f t="array" aca="1" ref="E16" ca="1">metadata!$E$11+_xlfn.XLOOKUP(sku_c!$A16,_xlfn.ANCHORARRAY(metadata!$K$3),metadata!$Q$3:$Q$106)</f>
        <v>80.063966010454479</v>
      </c>
      <c r="F16">
        <f t="shared" ca="1" si="4"/>
        <v>0</v>
      </c>
      <c r="G16">
        <f t="shared" ca="1" si="5"/>
        <v>0</v>
      </c>
      <c r="H16">
        <v>0</v>
      </c>
      <c r="I16" s="25">
        <f t="shared" ca="1" si="6"/>
        <v>2</v>
      </c>
      <c r="J16" s="24">
        <v>0</v>
      </c>
      <c r="K16" s="24">
        <f t="shared" ca="1" si="7"/>
        <v>2.1</v>
      </c>
      <c r="L16" s="24">
        <f ca="1"/>
        <v>2.2589500399944669</v>
      </c>
      <c r="M16" s="24">
        <f t="shared" ca="1" si="8"/>
        <v>4.5179000799889337</v>
      </c>
      <c r="N16">
        <v>18</v>
      </c>
      <c r="O16">
        <f t="shared" ca="1" si="9"/>
        <v>382</v>
      </c>
      <c r="P16" s="24">
        <f t="shared" ca="1" si="10"/>
        <v>1244.9189152778863</v>
      </c>
      <c r="Q16">
        <v>23</v>
      </c>
      <c r="R16">
        <f t="shared" ca="1" si="11"/>
        <v>438</v>
      </c>
      <c r="S16">
        <f t="shared" ca="1" si="12"/>
        <v>2303.4201175175763</v>
      </c>
      <c r="T16" s="25">
        <f t="shared" ca="1" si="0"/>
        <v>40</v>
      </c>
      <c r="U16">
        <f t="shared" ca="1" si="1"/>
        <v>603</v>
      </c>
      <c r="V16">
        <f t="shared" ca="1" si="13"/>
        <v>3171.1468741166636</v>
      </c>
      <c r="W16">
        <v>0</v>
      </c>
      <c r="X16">
        <f t="shared" ca="1" si="14"/>
        <v>0</v>
      </c>
      <c r="Y16">
        <f t="shared" ca="1" si="15"/>
        <v>0</v>
      </c>
      <c r="Z16">
        <v>0</v>
      </c>
      <c r="AA16">
        <f t="shared" ca="1" si="16"/>
        <v>0</v>
      </c>
      <c r="AB16" s="24">
        <f t="shared" ca="1" si="17"/>
        <v>0</v>
      </c>
    </row>
    <row r="17" spans="1:28" x14ac:dyDescent="0.25">
      <c r="A17" s="15">
        <v>45913</v>
      </c>
      <c r="B17" t="s">
        <v>3</v>
      </c>
      <c r="C17" s="24">
        <f t="shared" ca="1" si="2"/>
        <v>49913.449011579949</v>
      </c>
      <c r="D17" s="25">
        <f t="shared" ca="1" si="3"/>
        <v>619</v>
      </c>
      <c r="E17" cm="1">
        <f t="array" aca="1" ref="E17" ca="1">metadata!$E$11+_xlfn.XLOOKUP(sku_c!$A17,_xlfn.ANCHORARRAY(metadata!$K$3),metadata!$Q$3:$Q$106)</f>
        <v>80.635620374119469</v>
      </c>
      <c r="F17">
        <f t="shared" ca="1" si="4"/>
        <v>0</v>
      </c>
      <c r="G17">
        <f t="shared" ca="1" si="5"/>
        <v>0</v>
      </c>
      <c r="H17">
        <v>8</v>
      </c>
      <c r="I17" s="25">
        <f t="shared" ca="1" si="6"/>
        <v>683</v>
      </c>
      <c r="J17" s="24">
        <v>0</v>
      </c>
      <c r="K17" s="24">
        <f t="shared" ca="1" si="7"/>
        <v>1.6</v>
      </c>
      <c r="L17" s="24">
        <f ca="1"/>
        <v>2.2589500399944669</v>
      </c>
      <c r="M17" s="24">
        <f t="shared" ca="1" si="8"/>
        <v>1542.8628773162209</v>
      </c>
      <c r="N17">
        <v>20</v>
      </c>
      <c r="O17">
        <f t="shared" ca="1" si="9"/>
        <v>417</v>
      </c>
      <c r="P17" s="24">
        <f t="shared" ca="1" si="10"/>
        <v>1775.9821666776927</v>
      </c>
      <c r="Q17">
        <v>24</v>
      </c>
      <c r="R17">
        <f t="shared" ca="1" si="11"/>
        <v>458</v>
      </c>
      <c r="S17">
        <f t="shared" ca="1" si="12"/>
        <v>2408.599118317466</v>
      </c>
      <c r="T17" s="25">
        <f t="shared" ca="1" si="0"/>
        <v>40</v>
      </c>
      <c r="U17">
        <f t="shared" ca="1" si="1"/>
        <v>614</v>
      </c>
      <c r="V17">
        <f t="shared" ca="1" si="13"/>
        <v>3228.9953245566026</v>
      </c>
      <c r="W17">
        <v>0</v>
      </c>
      <c r="X17">
        <f t="shared" ca="1" si="14"/>
        <v>0</v>
      </c>
      <c r="Y17">
        <f t="shared" ca="1" si="15"/>
        <v>0</v>
      </c>
      <c r="Z17">
        <v>0</v>
      </c>
      <c r="AA17">
        <f t="shared" ca="1" si="16"/>
        <v>0</v>
      </c>
      <c r="AB17" s="24">
        <f t="shared" ca="1" si="17"/>
        <v>0</v>
      </c>
    </row>
    <row r="18" spans="1:28" x14ac:dyDescent="0.25">
      <c r="A18" s="15">
        <v>45920</v>
      </c>
      <c r="B18" t="s">
        <v>3</v>
      </c>
      <c r="C18" s="24">
        <f t="shared" ca="1" si="2"/>
        <v>49154.591183046374</v>
      </c>
      <c r="D18" s="25">
        <f t="shared" ca="1" si="3"/>
        <v>611</v>
      </c>
      <c r="E18" cm="1">
        <f t="array" aca="1" ref="E18" ca="1">metadata!$E$11+_xlfn.XLOOKUP(sku_c!$A18,_xlfn.ANCHORARRAY(metadata!$K$3),metadata!$Q$3:$Q$106)</f>
        <v>80.4494127382101</v>
      </c>
      <c r="F18">
        <f t="shared" ca="1" si="4"/>
        <v>4</v>
      </c>
      <c r="G18">
        <f t="shared" ca="1" si="5"/>
        <v>0</v>
      </c>
      <c r="H18">
        <v>8</v>
      </c>
      <c r="I18" s="25">
        <f t="shared" ca="1" si="6"/>
        <v>693</v>
      </c>
      <c r="J18" s="24">
        <v>0</v>
      </c>
      <c r="K18" s="24">
        <f t="shared" ca="1" si="7"/>
        <v>1.8</v>
      </c>
      <c r="L18" s="24">
        <f ca="1"/>
        <v>2.2589500399944669</v>
      </c>
      <c r="M18" s="24">
        <f t="shared" ca="1" si="8"/>
        <v>1565.4523777161655</v>
      </c>
      <c r="N18">
        <v>20</v>
      </c>
      <c r="O18">
        <f t="shared" ca="1" si="9"/>
        <v>412</v>
      </c>
      <c r="P18" s="24">
        <f t="shared" ca="1" si="10"/>
        <v>1342.6874164777203</v>
      </c>
      <c r="Q18">
        <v>25</v>
      </c>
      <c r="R18">
        <f t="shared" ca="1" si="11"/>
        <v>457</v>
      </c>
      <c r="S18">
        <f t="shared" ca="1" si="12"/>
        <v>2403.3401682774715</v>
      </c>
      <c r="T18" s="25">
        <f t="shared" ca="1" si="0"/>
        <v>40</v>
      </c>
      <c r="U18">
        <f t="shared" ca="1" si="1"/>
        <v>616</v>
      </c>
      <c r="V18">
        <f t="shared" ca="1" si="13"/>
        <v>2623.5132246365915</v>
      </c>
      <c r="W18">
        <v>0</v>
      </c>
      <c r="X18">
        <f t="shared" ca="1" si="14"/>
        <v>0</v>
      </c>
      <c r="Y18">
        <f t="shared" ca="1" si="15"/>
        <v>0</v>
      </c>
      <c r="Z18">
        <v>0</v>
      </c>
      <c r="AA18">
        <f t="shared" ca="1" si="16"/>
        <v>0</v>
      </c>
      <c r="AB18" s="24">
        <f t="shared" ca="1" si="17"/>
        <v>0</v>
      </c>
    </row>
    <row r="19" spans="1:28" x14ac:dyDescent="0.25">
      <c r="A19" s="15">
        <v>45927</v>
      </c>
      <c r="B19" t="s">
        <v>3</v>
      </c>
      <c r="C19" s="24">
        <f t="shared" ca="1" si="2"/>
        <v>46936.485629643648</v>
      </c>
      <c r="D19" s="25">
        <f t="shared" ca="1" si="3"/>
        <v>586</v>
      </c>
      <c r="E19" cm="1">
        <f t="array" aca="1" ref="E19" ca="1">metadata!$E$11+_xlfn.XLOOKUP(sku_c!$A19,_xlfn.ANCHORARRAY(metadata!$K$3),metadata!$Q$3:$Q$106)</f>
        <v>80.096391859460155</v>
      </c>
      <c r="F19">
        <f t="shared" ca="1" si="4"/>
        <v>6</v>
      </c>
      <c r="G19">
        <f t="shared" ca="1" si="5"/>
        <v>0</v>
      </c>
      <c r="H19">
        <v>10</v>
      </c>
      <c r="I19" s="25">
        <f t="shared" ca="1" si="6"/>
        <v>713</v>
      </c>
      <c r="J19" s="24">
        <v>0</v>
      </c>
      <c r="K19" s="24">
        <f t="shared" ca="1" si="7"/>
        <v>2.5</v>
      </c>
      <c r="L19" s="24">
        <f ca="1"/>
        <v>2.2589500399944669</v>
      </c>
      <c r="M19" s="24">
        <f t="shared" ca="1" si="8"/>
        <v>1610.6313785160548</v>
      </c>
      <c r="N19">
        <v>10</v>
      </c>
      <c r="O19">
        <f t="shared" ca="1" si="9"/>
        <v>307</v>
      </c>
      <c r="P19" s="24">
        <f t="shared" ca="1" si="10"/>
        <v>1000.4976622783013</v>
      </c>
      <c r="Q19">
        <v>26</v>
      </c>
      <c r="R19">
        <f t="shared" ca="1" si="11"/>
        <v>478</v>
      </c>
      <c r="S19">
        <f t="shared" ca="1" si="12"/>
        <v>2513.7781191173553</v>
      </c>
      <c r="T19" s="25">
        <f t="shared" ca="1" si="0"/>
        <v>40</v>
      </c>
      <c r="U19">
        <f t="shared" ca="1" si="1"/>
        <v>603</v>
      </c>
      <c r="V19">
        <f t="shared" ca="1" si="13"/>
        <v>3774.1468741166636</v>
      </c>
      <c r="W19">
        <v>0</v>
      </c>
      <c r="X19">
        <f t="shared" ca="1" si="14"/>
        <v>0</v>
      </c>
      <c r="Y19">
        <f t="shared" ca="1" si="15"/>
        <v>0</v>
      </c>
      <c r="Z19">
        <v>0</v>
      </c>
      <c r="AA19">
        <f t="shared" ca="1" si="16"/>
        <v>0</v>
      </c>
      <c r="AB19" s="24">
        <f t="shared" ca="1" si="17"/>
        <v>0</v>
      </c>
    </row>
    <row r="20" spans="1:28" x14ac:dyDescent="0.25">
      <c r="A20" s="15">
        <v>45934</v>
      </c>
      <c r="B20" t="s">
        <v>3</v>
      </c>
      <c r="C20" s="24">
        <f t="shared" ca="1" si="2"/>
        <v>49377.287475699319</v>
      </c>
      <c r="D20" s="25">
        <f t="shared" ca="1" si="3"/>
        <v>615</v>
      </c>
      <c r="E20" cm="1">
        <f t="array" aca="1" ref="E20" ca="1">metadata!$E$11+_xlfn.XLOOKUP(sku_c!$A20,_xlfn.ANCHORARRAY(metadata!$K$3),metadata!$Q$3:$Q$106)</f>
        <v>80.288272318210275</v>
      </c>
      <c r="F20">
        <f t="shared" ca="1" si="4"/>
        <v>7</v>
      </c>
      <c r="G20">
        <f t="shared" ca="1" si="5"/>
        <v>0</v>
      </c>
      <c r="H20">
        <v>10</v>
      </c>
      <c r="I20" s="25">
        <f t="shared" ca="1" si="6"/>
        <v>714</v>
      </c>
      <c r="J20" s="24">
        <v>0</v>
      </c>
      <c r="K20" s="24">
        <f t="shared" ca="1" si="7"/>
        <v>2.2000000000000002</v>
      </c>
      <c r="L20" s="24">
        <f ca="1"/>
        <v>2.2589500399944669</v>
      </c>
      <c r="M20" s="24">
        <f t="shared" ca="1" si="8"/>
        <v>1612.8903285560493</v>
      </c>
      <c r="N20">
        <v>10</v>
      </c>
      <c r="O20">
        <f t="shared" ca="1" si="9"/>
        <v>311</v>
      </c>
      <c r="P20" s="24">
        <f t="shared" ca="1" si="10"/>
        <v>1324.5334624382792</v>
      </c>
      <c r="Q20">
        <v>27</v>
      </c>
      <c r="R20">
        <f t="shared" ca="1" si="11"/>
        <v>473</v>
      </c>
      <c r="S20">
        <f t="shared" ca="1" si="12"/>
        <v>2014.4833689173829</v>
      </c>
      <c r="T20" s="25">
        <f t="shared" ca="1" si="0"/>
        <v>40</v>
      </c>
      <c r="U20">
        <f t="shared" ca="1" si="1"/>
        <v>618</v>
      </c>
      <c r="V20">
        <f t="shared" ca="1" si="13"/>
        <v>3868.0311247165805</v>
      </c>
      <c r="W20">
        <v>0</v>
      </c>
      <c r="X20">
        <f t="shared" ca="1" si="14"/>
        <v>0</v>
      </c>
      <c r="Y20">
        <f t="shared" ca="1" si="15"/>
        <v>0</v>
      </c>
      <c r="Z20">
        <v>3</v>
      </c>
      <c r="AA20">
        <f t="shared" ca="1" si="16"/>
        <v>248</v>
      </c>
      <c r="AB20" s="24">
        <f t="shared" ca="1" si="17"/>
        <v>1056.2196099186278</v>
      </c>
    </row>
    <row r="21" spans="1:28" x14ac:dyDescent="0.25">
      <c r="A21" s="15">
        <v>45941</v>
      </c>
      <c r="B21" t="s">
        <v>3</v>
      </c>
      <c r="C21" s="24">
        <f t="shared" ca="1" si="2"/>
        <v>50404.427880496929</v>
      </c>
      <c r="D21" s="25">
        <f t="shared" ca="1" si="3"/>
        <v>627</v>
      </c>
      <c r="E21" cm="1">
        <f t="array" aca="1" ref="E21" ca="1">metadata!$E$11+_xlfn.XLOOKUP(sku_c!$A21,_xlfn.ANCHORARRAY(metadata!$K$3),metadata!$Q$3:$Q$106)</f>
        <v>80.389837129979156</v>
      </c>
      <c r="F21">
        <f t="shared" ca="1" si="4"/>
        <v>0</v>
      </c>
      <c r="G21">
        <f t="shared" ca="1" si="5"/>
        <v>0</v>
      </c>
      <c r="H21">
        <v>10</v>
      </c>
      <c r="I21" s="25">
        <f t="shared" ca="1" si="6"/>
        <v>712</v>
      </c>
      <c r="J21" s="24">
        <v>0</v>
      </c>
      <c r="K21" s="24">
        <f t="shared" ca="1" si="7"/>
        <v>2.9</v>
      </c>
      <c r="L21" s="24">
        <f ca="1"/>
        <v>2.2589500399944669</v>
      </c>
      <c r="M21" s="24">
        <f t="shared" ca="1" si="8"/>
        <v>1608.3724284760603</v>
      </c>
      <c r="N21">
        <v>10</v>
      </c>
      <c r="O21">
        <f t="shared" ca="1" si="9"/>
        <v>307</v>
      </c>
      <c r="P21" s="24">
        <f t="shared" ca="1" si="10"/>
        <v>1307.4976622783013</v>
      </c>
      <c r="Q21">
        <v>28</v>
      </c>
      <c r="R21">
        <f t="shared" ca="1" si="11"/>
        <v>483</v>
      </c>
      <c r="S21">
        <f t="shared" ca="1" si="12"/>
        <v>2540.0728693173273</v>
      </c>
      <c r="T21" s="25">
        <f t="shared" ca="1" si="0"/>
        <v>40</v>
      </c>
      <c r="U21">
        <f t="shared" ca="1" si="1"/>
        <v>611</v>
      </c>
      <c r="V21">
        <f t="shared" ca="1" si="13"/>
        <v>3824.2184744366191</v>
      </c>
      <c r="W21">
        <v>0</v>
      </c>
      <c r="X21">
        <f t="shared" ca="1" si="14"/>
        <v>0</v>
      </c>
      <c r="Y21">
        <f t="shared" ca="1" si="15"/>
        <v>0</v>
      </c>
      <c r="Z21">
        <v>3</v>
      </c>
      <c r="AA21">
        <f t="shared" ca="1" si="16"/>
        <v>246</v>
      </c>
      <c r="AB21" s="24">
        <f t="shared" ca="1" si="17"/>
        <v>1539.7017098386389</v>
      </c>
    </row>
    <row r="22" spans="1:28" x14ac:dyDescent="0.25">
      <c r="A22" s="15">
        <v>45948</v>
      </c>
      <c r="B22" t="s">
        <v>3</v>
      </c>
      <c r="C22" s="24">
        <f t="shared" ca="1" si="2"/>
        <v>50650.432825250144</v>
      </c>
      <c r="D22" s="25">
        <f t="shared" ca="1" si="3"/>
        <v>626</v>
      </c>
      <c r="E22" cm="1">
        <f t="array" aca="1" ref="E22" ca="1">metadata!$E$11+_xlfn.XLOOKUP(sku_c!$A22,_xlfn.ANCHORARRAY(metadata!$K$3),metadata!$Q$3:$Q$106)</f>
        <v>80.911234545128025</v>
      </c>
      <c r="F22">
        <f t="shared" ca="1" si="4"/>
        <v>0</v>
      </c>
      <c r="G22">
        <f t="shared" ca="1" si="5"/>
        <v>0</v>
      </c>
      <c r="H22">
        <v>10</v>
      </c>
      <c r="I22" s="25">
        <f t="shared" ca="1" si="6"/>
        <v>707</v>
      </c>
      <c r="J22" s="24">
        <v>0</v>
      </c>
      <c r="K22" s="24">
        <f t="shared" ca="1" si="7"/>
        <v>2.8</v>
      </c>
      <c r="L22" s="24">
        <f ca="1"/>
        <v>2.2589500399944669</v>
      </c>
      <c r="M22" s="24">
        <f t="shared" ca="1" si="8"/>
        <v>1597.0776782760881</v>
      </c>
      <c r="N22">
        <v>10</v>
      </c>
      <c r="O22">
        <f t="shared" ca="1" si="9"/>
        <v>307</v>
      </c>
      <c r="P22" s="24">
        <f t="shared" ca="1" si="10"/>
        <v>1307.4976622783013</v>
      </c>
      <c r="Q22">
        <v>29</v>
      </c>
      <c r="R22">
        <f t="shared" ca="1" si="11"/>
        <v>494</v>
      </c>
      <c r="S22">
        <f t="shared" ca="1" si="12"/>
        <v>2103.9213197572667</v>
      </c>
      <c r="T22" s="25">
        <f t="shared" ca="1" si="0"/>
        <v>40</v>
      </c>
      <c r="U22">
        <f t="shared" ca="1" si="1"/>
        <v>602</v>
      </c>
      <c r="V22">
        <f t="shared" ca="1" si="13"/>
        <v>3767.8879240766692</v>
      </c>
      <c r="W22">
        <v>0</v>
      </c>
      <c r="X22">
        <f t="shared" ca="1" si="14"/>
        <v>0</v>
      </c>
      <c r="Y22">
        <f t="shared" ca="1" si="15"/>
        <v>0</v>
      </c>
      <c r="Z22">
        <v>3</v>
      </c>
      <c r="AA22">
        <f t="shared" ca="1" si="16"/>
        <v>248</v>
      </c>
      <c r="AB22" s="24">
        <f t="shared" ca="1" si="17"/>
        <v>1552.2196099186278</v>
      </c>
    </row>
    <row r="23" spans="1:28" x14ac:dyDescent="0.25">
      <c r="A23" s="15">
        <v>45955</v>
      </c>
      <c r="B23" t="s">
        <v>3</v>
      </c>
      <c r="C23" s="24">
        <f t="shared" ca="1" si="2"/>
        <v>48084.912585243605</v>
      </c>
      <c r="D23" s="25">
        <f t="shared" ca="1" si="3"/>
        <v>599</v>
      </c>
      <c r="E23" cm="1">
        <f t="array" aca="1" ref="E23" ca="1">metadata!$E$11+_xlfn.XLOOKUP(sku_c!$A23,_xlfn.ANCHORARRAY(metadata!$K$3),metadata!$Q$3:$Q$106)</f>
        <v>80.275313164012701</v>
      </c>
      <c r="F23">
        <f t="shared" ca="1" si="4"/>
        <v>0</v>
      </c>
      <c r="G23">
        <f t="shared" ca="1" si="5"/>
        <v>1</v>
      </c>
      <c r="H23">
        <v>10</v>
      </c>
      <c r="I23" s="25">
        <f t="shared" ca="1" si="6"/>
        <v>716</v>
      </c>
      <c r="J23" s="24">
        <v>0</v>
      </c>
      <c r="K23" s="24">
        <f t="shared" ca="1" si="7"/>
        <v>1.8</v>
      </c>
      <c r="L23" s="24">
        <f ca="1"/>
        <v>2.2589500399944669</v>
      </c>
      <c r="M23" s="24">
        <f t="shared" ca="1" si="8"/>
        <v>1617.4082286360383</v>
      </c>
      <c r="N23">
        <v>10</v>
      </c>
      <c r="O23">
        <f t="shared" ca="1" si="9"/>
        <v>316</v>
      </c>
      <c r="P23" s="24">
        <f t="shared" ca="1" si="10"/>
        <v>1345.8282126382514</v>
      </c>
      <c r="Q23">
        <v>14</v>
      </c>
      <c r="R23">
        <f t="shared" ca="1" si="11"/>
        <v>349</v>
      </c>
      <c r="S23">
        <f t="shared" ca="1" si="12"/>
        <v>1486.3735639580689</v>
      </c>
      <c r="T23" s="25">
        <f t="shared" ca="1" si="0"/>
        <v>40</v>
      </c>
      <c r="U23">
        <f t="shared" ca="1" si="1"/>
        <v>612</v>
      </c>
      <c r="V23">
        <f t="shared" ca="1" si="13"/>
        <v>2606.4774244766136</v>
      </c>
      <c r="W23">
        <v>0</v>
      </c>
      <c r="X23">
        <f t="shared" ca="1" si="14"/>
        <v>0</v>
      </c>
      <c r="Y23">
        <f t="shared" ca="1" si="15"/>
        <v>0</v>
      </c>
      <c r="Z23">
        <v>3</v>
      </c>
      <c r="AA23">
        <f t="shared" ca="1" si="16"/>
        <v>240</v>
      </c>
      <c r="AB23" s="24">
        <f t="shared" ca="1" si="17"/>
        <v>1742.1480095986722</v>
      </c>
    </row>
    <row r="24" spans="1:28" x14ac:dyDescent="0.25">
      <c r="A24" s="15">
        <v>45962</v>
      </c>
      <c r="B24" t="s">
        <v>3</v>
      </c>
      <c r="C24" s="24">
        <f t="shared" ca="1" si="2"/>
        <v>47725.148819224014</v>
      </c>
      <c r="D24" s="25">
        <f t="shared" ca="1" si="3"/>
        <v>591</v>
      </c>
      <c r="E24" cm="1">
        <f t="array" aca="1" ref="E24" ca="1">metadata!$E$11+_xlfn.XLOOKUP(sku_c!$A24,_xlfn.ANCHORARRAY(metadata!$K$3),metadata!$Q$3:$Q$106)</f>
        <v>80.753212892088015</v>
      </c>
      <c r="F24">
        <f t="shared" ca="1" si="4"/>
        <v>0</v>
      </c>
      <c r="G24">
        <f t="shared" ca="1" si="5"/>
        <v>0</v>
      </c>
      <c r="H24">
        <v>10</v>
      </c>
      <c r="I24" s="25">
        <f ca="1">IF(H24=0,0,H24+60)*10 +RANDBETWEEN(1,19)</f>
        <v>715</v>
      </c>
      <c r="J24" s="24">
        <v>0</v>
      </c>
      <c r="K24" s="24">
        <f t="shared" ca="1" si="7"/>
        <v>2</v>
      </c>
      <c r="L24" s="24">
        <f ca="1"/>
        <v>2.2589500399944669</v>
      </c>
      <c r="M24" s="24">
        <f t="shared" ca="1" si="8"/>
        <v>1615.1492785960438</v>
      </c>
      <c r="N24">
        <v>10</v>
      </c>
      <c r="O24">
        <f t="shared" ca="1" si="9"/>
        <v>305</v>
      </c>
      <c r="P24" s="24">
        <f t="shared" ca="1" si="10"/>
        <v>993.97976219831241</v>
      </c>
      <c r="Q24">
        <v>15</v>
      </c>
      <c r="R24">
        <f t="shared" ca="1" si="11"/>
        <v>363</v>
      </c>
      <c r="S24">
        <f t="shared" ca="1" si="12"/>
        <v>1545.9988645179915</v>
      </c>
      <c r="T24" s="25">
        <f t="shared" ca="1" si="0"/>
        <v>40</v>
      </c>
      <c r="U24">
        <f t="shared" ca="1" si="1"/>
        <v>601</v>
      </c>
      <c r="V24">
        <f t="shared" ca="1" si="13"/>
        <v>2559.6289740366747</v>
      </c>
      <c r="W24">
        <v>0</v>
      </c>
      <c r="X24">
        <f t="shared" ca="1" si="14"/>
        <v>0</v>
      </c>
      <c r="Y24">
        <f t="shared" ca="1" si="15"/>
        <v>0</v>
      </c>
      <c r="Z24">
        <v>3</v>
      </c>
      <c r="AA24">
        <f t="shared" ca="1" si="16"/>
        <v>232</v>
      </c>
      <c r="AB24" s="24">
        <f t="shared" ca="1" si="17"/>
        <v>1220.0764092787163</v>
      </c>
    </row>
    <row r="25" spans="1:28" x14ac:dyDescent="0.25">
      <c r="A25" s="15">
        <v>45969</v>
      </c>
      <c r="B25" t="s">
        <v>3</v>
      </c>
      <c r="C25" s="24">
        <f t="shared" ca="1" si="2"/>
        <v>48057.906477940815</v>
      </c>
      <c r="D25" s="25">
        <f t="shared" ca="1" si="3"/>
        <v>596</v>
      </c>
      <c r="E25" cm="1">
        <f t="array" aca="1" ref="E25" ca="1">metadata!$E$11+_xlfn.XLOOKUP(sku_c!$A25,_xlfn.ANCHORARRAY(metadata!$K$3),metadata!$Q$3:$Q$106)</f>
        <v>80.63407127171277</v>
      </c>
      <c r="F25">
        <f t="shared" ca="1" si="4"/>
        <v>0</v>
      </c>
      <c r="G25">
        <f t="shared" ca="1" si="5"/>
        <v>0</v>
      </c>
      <c r="H25">
        <v>10</v>
      </c>
      <c r="I25" s="25">
        <f t="shared" ref="I25:I54" ca="1" si="18">IF(H25=0,0,H25+60)*10 +RANDBETWEEN(1,19)</f>
        <v>713</v>
      </c>
      <c r="J25" s="24">
        <v>0</v>
      </c>
      <c r="K25" s="24">
        <f t="shared" ca="1" si="7"/>
        <v>2.9</v>
      </c>
      <c r="L25" s="24">
        <f ca="1"/>
        <v>2.2589500399944669</v>
      </c>
      <c r="M25" s="24">
        <f t="shared" ca="1" si="8"/>
        <v>1610.6313785160548</v>
      </c>
      <c r="N25">
        <v>10</v>
      </c>
      <c r="O25">
        <f t="shared" ca="1" si="9"/>
        <v>301</v>
      </c>
      <c r="P25" s="24">
        <f t="shared" ca="1" si="10"/>
        <v>1281.9439620383346</v>
      </c>
      <c r="Q25">
        <v>16</v>
      </c>
      <c r="R25">
        <f t="shared" ca="1" si="11"/>
        <v>370</v>
      </c>
      <c r="S25">
        <f t="shared" ca="1" si="12"/>
        <v>2315.8115147979529</v>
      </c>
      <c r="T25" s="25">
        <f t="shared" ca="1" si="0"/>
        <v>40</v>
      </c>
      <c r="U25">
        <f t="shared" ca="1" si="1"/>
        <v>601</v>
      </c>
      <c r="V25">
        <f t="shared" ca="1" si="13"/>
        <v>3160.6289740366747</v>
      </c>
      <c r="W25">
        <v>0</v>
      </c>
      <c r="X25">
        <f t="shared" ca="1" si="14"/>
        <v>0</v>
      </c>
      <c r="Y25">
        <f t="shared" ca="1" si="15"/>
        <v>0</v>
      </c>
      <c r="Z25">
        <v>3</v>
      </c>
      <c r="AA25">
        <f t="shared" ca="1" si="16"/>
        <v>243</v>
      </c>
      <c r="AB25" s="24">
        <f t="shared" ca="1" si="17"/>
        <v>1520.9248597186554</v>
      </c>
    </row>
    <row r="26" spans="1:28" x14ac:dyDescent="0.25">
      <c r="A26" s="15">
        <v>45976</v>
      </c>
      <c r="B26" t="s">
        <v>3</v>
      </c>
      <c r="C26" s="24">
        <f t="shared" ca="1" si="2"/>
        <v>47449.719507900692</v>
      </c>
      <c r="D26" s="25">
        <f t="shared" ca="1" si="3"/>
        <v>591</v>
      </c>
      <c r="E26" cm="1">
        <f t="array" aca="1" ref="E26" ca="1">metadata!$E$11+_xlfn.XLOOKUP(sku_c!$A26,_xlfn.ANCHORARRAY(metadata!$K$3),metadata!$Q$3:$Q$106)</f>
        <v>80.287173448224522</v>
      </c>
      <c r="F26">
        <f t="shared" ca="1" si="4"/>
        <v>5</v>
      </c>
      <c r="G26">
        <f t="shared" ca="1" si="5"/>
        <v>0</v>
      </c>
      <c r="H26">
        <v>10</v>
      </c>
      <c r="I26" s="25">
        <f t="shared" ca="1" si="18"/>
        <v>713</v>
      </c>
      <c r="J26" s="24">
        <v>0</v>
      </c>
      <c r="K26" s="24">
        <f t="shared" ca="1" si="7"/>
        <v>2</v>
      </c>
      <c r="L26" s="24">
        <f ca="1"/>
        <v>2.2589500399944669</v>
      </c>
      <c r="M26" s="24">
        <f t="shared" ca="1" si="8"/>
        <v>1610.6313785160548</v>
      </c>
      <c r="N26">
        <v>10</v>
      </c>
      <c r="O26">
        <f t="shared" ca="1" si="9"/>
        <v>305</v>
      </c>
      <c r="P26" s="24">
        <f t="shared" ca="1" si="10"/>
        <v>1298.9797621983123</v>
      </c>
      <c r="Q26">
        <v>17</v>
      </c>
      <c r="R26">
        <f t="shared" ca="1" si="11"/>
        <v>379</v>
      </c>
      <c r="S26">
        <f t="shared" ca="1" si="12"/>
        <v>1993.1420651579028</v>
      </c>
      <c r="T26" s="25">
        <f t="shared" ca="1" si="0"/>
        <v>40</v>
      </c>
      <c r="U26">
        <f t="shared" ca="1" si="1"/>
        <v>609</v>
      </c>
      <c r="V26">
        <f t="shared" ca="1" si="13"/>
        <v>2593.7005743566301</v>
      </c>
      <c r="W26">
        <v>0</v>
      </c>
      <c r="X26">
        <f t="shared" ca="1" si="14"/>
        <v>0</v>
      </c>
      <c r="Y26">
        <f t="shared" ca="1" si="15"/>
        <v>0</v>
      </c>
      <c r="Z26">
        <v>3</v>
      </c>
      <c r="AA26">
        <f t="shared" ca="1" si="16"/>
        <v>234</v>
      </c>
      <c r="AB26" s="24">
        <f t="shared" ca="1" si="17"/>
        <v>1230.5943093587052</v>
      </c>
    </row>
    <row r="27" spans="1:28" x14ac:dyDescent="0.25">
      <c r="A27" s="15">
        <v>45983</v>
      </c>
      <c r="B27" t="s">
        <v>3</v>
      </c>
      <c r="C27" s="24">
        <f t="shared" ca="1" si="2"/>
        <v>55166.237757634946</v>
      </c>
      <c r="D27" s="25">
        <f t="shared" ca="1" si="3"/>
        <v>682</v>
      </c>
      <c r="E27" cm="1">
        <f t="array" aca="1" ref="E27" ca="1">metadata!$E$11+_xlfn.XLOOKUP(sku_c!$A27,_xlfn.ANCHORARRAY(metadata!$K$3),metadata!$Q$3:$Q$106)</f>
        <v>80.888911668086436</v>
      </c>
      <c r="F27">
        <f t="shared" ca="1" si="4"/>
        <v>0</v>
      </c>
      <c r="G27">
        <f t="shared" ca="1" si="5"/>
        <v>0</v>
      </c>
      <c r="H27">
        <v>30</v>
      </c>
      <c r="I27" s="25">
        <f t="shared" ca="1" si="18"/>
        <v>907</v>
      </c>
      <c r="J27" s="24">
        <v>0</v>
      </c>
      <c r="K27" s="24">
        <f t="shared" ca="1" si="7"/>
        <v>2.2999999999999998</v>
      </c>
      <c r="L27" s="24">
        <f ca="1"/>
        <v>2.2589500399944669</v>
      </c>
      <c r="M27" s="24">
        <f t="shared" ca="1" si="8"/>
        <v>2048.8676862749812</v>
      </c>
      <c r="N27">
        <v>10</v>
      </c>
      <c r="O27">
        <f t="shared" ca="1" si="9"/>
        <v>314</v>
      </c>
      <c r="P27" s="24">
        <f t="shared" ca="1" si="10"/>
        <v>1337.3103125582627</v>
      </c>
      <c r="Q27">
        <v>23</v>
      </c>
      <c r="R27">
        <f t="shared" ca="1" si="11"/>
        <v>449</v>
      </c>
      <c r="S27">
        <f t="shared" ca="1" si="12"/>
        <v>2361.2685679575156</v>
      </c>
      <c r="T27" s="25">
        <f t="shared" ca="1" si="0"/>
        <v>40</v>
      </c>
      <c r="U27">
        <f t="shared" ca="1" si="1"/>
        <v>619</v>
      </c>
      <c r="V27">
        <f t="shared" ca="1" si="13"/>
        <v>3255.290074756575</v>
      </c>
      <c r="W27">
        <v>0</v>
      </c>
      <c r="X27">
        <f t="shared" ca="1" si="14"/>
        <v>0</v>
      </c>
      <c r="Y27">
        <f t="shared" ca="1" si="15"/>
        <v>0</v>
      </c>
      <c r="Z27">
        <v>4</v>
      </c>
      <c r="AA27">
        <f t="shared" ca="1" si="16"/>
        <v>247</v>
      </c>
      <c r="AB27" s="24">
        <f t="shared" ca="1" si="17"/>
        <v>1792.9606598786334</v>
      </c>
    </row>
    <row r="28" spans="1:28" x14ac:dyDescent="0.25">
      <c r="A28" s="15">
        <v>45990</v>
      </c>
      <c r="B28" t="s">
        <v>3</v>
      </c>
      <c r="C28" s="24">
        <f t="shared" ca="1" si="2"/>
        <v>54947.339762270974</v>
      </c>
      <c r="D28" s="25">
        <f t="shared" ca="1" si="3"/>
        <v>679</v>
      </c>
      <c r="E28" cm="1">
        <f t="array" aca="1" ref="E28" ca="1">metadata!$E$11+_xlfn.XLOOKUP(sku_c!$A28,_xlfn.ANCHORARRAY(metadata!$K$3),metadata!$Q$3:$Q$106)</f>
        <v>80.923917175656811</v>
      </c>
      <c r="F28">
        <f t="shared" ca="1" si="4"/>
        <v>0</v>
      </c>
      <c r="G28">
        <f t="shared" ca="1" si="5"/>
        <v>0</v>
      </c>
      <c r="H28">
        <v>30</v>
      </c>
      <c r="I28" s="25">
        <f t="shared" ca="1" si="18"/>
        <v>909</v>
      </c>
      <c r="J28" s="24">
        <v>0</v>
      </c>
      <c r="K28" s="24">
        <f t="shared" ca="1" si="7"/>
        <v>2.7</v>
      </c>
      <c r="L28" s="24">
        <f ca="1"/>
        <v>2.2589500399944669</v>
      </c>
      <c r="M28" s="24">
        <f t="shared" ca="1" si="8"/>
        <v>2053.3855863549702</v>
      </c>
      <c r="N28">
        <v>10</v>
      </c>
      <c r="O28">
        <f t="shared" ca="1" si="9"/>
        <v>319</v>
      </c>
      <c r="P28" s="24">
        <f t="shared" ca="1" si="10"/>
        <v>1039.6050627582349</v>
      </c>
      <c r="Q28">
        <v>24</v>
      </c>
      <c r="R28">
        <f t="shared" ca="1" si="11"/>
        <v>441</v>
      </c>
      <c r="S28">
        <f t="shared" ca="1" si="12"/>
        <v>2760.1969676375597</v>
      </c>
      <c r="T28" s="25">
        <f t="shared" ca="1" si="0"/>
        <v>40</v>
      </c>
      <c r="U28">
        <f t="shared" ca="1" si="1"/>
        <v>606</v>
      </c>
      <c r="V28">
        <f t="shared" ca="1" si="13"/>
        <v>3792.9237242366471</v>
      </c>
      <c r="W28">
        <v>0</v>
      </c>
      <c r="X28">
        <f t="shared" ca="1" si="14"/>
        <v>0</v>
      </c>
      <c r="Y28">
        <f t="shared" ca="1" si="15"/>
        <v>0</v>
      </c>
      <c r="Z28">
        <v>4</v>
      </c>
      <c r="AA28">
        <f t="shared" ca="1" si="16"/>
        <v>251</v>
      </c>
      <c r="AB28" s="24">
        <f t="shared" ca="1" si="17"/>
        <v>1319.9964600386111</v>
      </c>
    </row>
    <row r="29" spans="1:28" x14ac:dyDescent="0.25">
      <c r="A29" s="15">
        <v>45997</v>
      </c>
      <c r="B29" t="s">
        <v>3</v>
      </c>
      <c r="C29" s="24">
        <f t="shared" ca="1" si="2"/>
        <v>55040.986961962393</v>
      </c>
      <c r="D29" s="25">
        <f t="shared" ca="1" si="3"/>
        <v>681</v>
      </c>
      <c r="E29" cm="1">
        <f t="array" aca="1" ref="E29" ca="1">metadata!$E$11+_xlfn.XLOOKUP(sku_c!$A29,_xlfn.ANCHORARRAY(metadata!$K$3),metadata!$Q$3:$Q$106)</f>
        <v>80.823769400825839</v>
      </c>
      <c r="F29">
        <f t="shared" ca="1" si="4"/>
        <v>1</v>
      </c>
      <c r="G29">
        <f t="shared" ca="1" si="5"/>
        <v>0</v>
      </c>
      <c r="H29">
        <v>30</v>
      </c>
      <c r="I29" s="25">
        <f t="shared" ca="1" si="18"/>
        <v>906</v>
      </c>
      <c r="J29" s="24">
        <v>0</v>
      </c>
      <c r="K29" s="24">
        <f t="shared" ca="1" si="7"/>
        <v>2.2999999999999998</v>
      </c>
      <c r="L29" s="24">
        <f ca="1"/>
        <v>2.2589500399944669</v>
      </c>
      <c r="M29" s="24">
        <f t="shared" ca="1" si="8"/>
        <v>2046.608736234987</v>
      </c>
      <c r="N29">
        <v>10</v>
      </c>
      <c r="O29">
        <f t="shared" ca="1" si="9"/>
        <v>312</v>
      </c>
      <c r="P29" s="24">
        <f t="shared" ca="1" si="10"/>
        <v>1328.7924124782737</v>
      </c>
      <c r="Q29">
        <v>25</v>
      </c>
      <c r="R29">
        <f t="shared" ca="1" si="11"/>
        <v>451</v>
      </c>
      <c r="S29">
        <f t="shared" ca="1" si="12"/>
        <v>1920.7864680375046</v>
      </c>
      <c r="T29" s="25">
        <f t="shared" ca="1" si="0"/>
        <v>40</v>
      </c>
      <c r="U29">
        <f t="shared" ca="1" si="1"/>
        <v>613</v>
      </c>
      <c r="V29">
        <f t="shared" ca="1" si="13"/>
        <v>3223.7363745166081</v>
      </c>
      <c r="W29">
        <v>0</v>
      </c>
      <c r="X29">
        <f t="shared" ca="1" si="14"/>
        <v>0</v>
      </c>
      <c r="Y29">
        <f t="shared" ca="1" si="15"/>
        <v>0</v>
      </c>
      <c r="Z29">
        <v>4</v>
      </c>
      <c r="AA29">
        <f t="shared" ca="1" si="16"/>
        <v>256</v>
      </c>
      <c r="AB29" s="24">
        <f t="shared" ca="1" si="17"/>
        <v>1858.2912102385835</v>
      </c>
    </row>
    <row r="30" spans="1:28" x14ac:dyDescent="0.25">
      <c r="A30" s="15">
        <v>46004</v>
      </c>
      <c r="B30" t="s">
        <v>3</v>
      </c>
      <c r="C30" s="24">
        <f t="shared" ca="1" si="2"/>
        <v>51761.799187411292</v>
      </c>
      <c r="D30" s="25">
        <f t="shared" ca="1" si="3"/>
        <v>644</v>
      </c>
      <c r="E30" cm="1">
        <f t="array" aca="1" ref="E30" ca="1">metadata!$E$11+_xlfn.XLOOKUP(sku_c!$A30,_xlfn.ANCHORARRAY(metadata!$K$3),metadata!$Q$3:$Q$106)</f>
        <v>80.375464576725605</v>
      </c>
      <c r="F30">
        <f t="shared" ca="1" si="4"/>
        <v>0</v>
      </c>
      <c r="G30">
        <f t="shared" ca="1" si="5"/>
        <v>0</v>
      </c>
      <c r="H30">
        <v>30</v>
      </c>
      <c r="I30" s="25">
        <f t="shared" ca="1" si="18"/>
        <v>918</v>
      </c>
      <c r="J30" s="24">
        <v>0</v>
      </c>
      <c r="K30" s="24">
        <f t="shared" ca="1" si="7"/>
        <v>2.7</v>
      </c>
      <c r="L30" s="24">
        <f ca="1"/>
        <v>2.2589500399944669</v>
      </c>
      <c r="M30" s="24">
        <f t="shared" ca="1" si="8"/>
        <v>2073.7161367149206</v>
      </c>
      <c r="N30">
        <v>8</v>
      </c>
      <c r="O30">
        <f t="shared" ca="1" si="9"/>
        <v>288</v>
      </c>
      <c r="P30" s="24">
        <f t="shared" ca="1" si="10"/>
        <v>938.57761151840646</v>
      </c>
      <c r="Q30">
        <v>26</v>
      </c>
      <c r="R30">
        <f t="shared" ca="1" si="11"/>
        <v>475</v>
      </c>
      <c r="S30">
        <f t="shared" ca="1" si="12"/>
        <v>2973.0012689973719</v>
      </c>
      <c r="T30" s="25">
        <v>27</v>
      </c>
      <c r="U30">
        <f t="shared" ca="1" si="1"/>
        <v>485</v>
      </c>
      <c r="V30">
        <f t="shared" ca="1" si="13"/>
        <v>3035.5907693973163</v>
      </c>
      <c r="W30">
        <v>0</v>
      </c>
      <c r="X30">
        <f t="shared" ca="1" si="14"/>
        <v>0</v>
      </c>
      <c r="Y30">
        <f t="shared" ca="1" si="15"/>
        <v>0</v>
      </c>
      <c r="Z30">
        <v>4</v>
      </c>
      <c r="AA30">
        <f t="shared" ca="1" si="16"/>
        <v>259</v>
      </c>
      <c r="AB30" s="24">
        <f t="shared" ca="1" si="17"/>
        <v>1880.068060358567</v>
      </c>
    </row>
    <row r="31" spans="1:28" x14ac:dyDescent="0.25">
      <c r="A31" s="15">
        <v>46011</v>
      </c>
      <c r="B31" t="s">
        <v>3</v>
      </c>
      <c r="C31" s="24">
        <f t="shared" ca="1" si="2"/>
        <v>51502.503612626497</v>
      </c>
      <c r="D31" s="25">
        <f t="shared" ca="1" si="3"/>
        <v>642</v>
      </c>
      <c r="E31" cm="1">
        <f t="array" aca="1" ref="E31" ca="1">metadata!$E$11+_xlfn.XLOOKUP(sku_c!$A31,_xlfn.ANCHORARRAY(metadata!$K$3),metadata!$Q$3:$Q$106)</f>
        <v>80.221968243966501</v>
      </c>
      <c r="F31">
        <f t="shared" ca="1" si="4"/>
        <v>0</v>
      </c>
      <c r="G31">
        <f t="shared" ca="1" si="5"/>
        <v>0</v>
      </c>
      <c r="H31">
        <v>30</v>
      </c>
      <c r="I31" s="25">
        <f t="shared" ca="1" si="18"/>
        <v>917</v>
      </c>
      <c r="J31" s="24">
        <v>0</v>
      </c>
      <c r="K31" s="24">
        <f t="shared" ca="1" si="7"/>
        <v>2.4</v>
      </c>
      <c r="L31" s="24">
        <f ca="1"/>
        <v>2.2589500399944669</v>
      </c>
      <c r="M31" s="24">
        <f t="shared" ca="1" si="8"/>
        <v>2071.4571866749261</v>
      </c>
      <c r="N31">
        <v>8</v>
      </c>
      <c r="O31">
        <f t="shared" ca="1" si="9"/>
        <v>299</v>
      </c>
      <c r="P31" s="24">
        <f t="shared" ca="1" si="10"/>
        <v>1273.4260619583456</v>
      </c>
      <c r="Q31">
        <v>27</v>
      </c>
      <c r="R31">
        <f t="shared" ca="1" si="11"/>
        <v>472</v>
      </c>
      <c r="S31">
        <f t="shared" ca="1" si="12"/>
        <v>2010.2244188773884</v>
      </c>
      <c r="T31" s="25">
        <v>27</v>
      </c>
      <c r="U31">
        <f t="shared" ca="1" si="1"/>
        <v>483</v>
      </c>
      <c r="V31">
        <f t="shared" ca="1" si="13"/>
        <v>3023.0728693173273</v>
      </c>
      <c r="W31">
        <v>0</v>
      </c>
      <c r="X31">
        <f t="shared" ca="1" si="14"/>
        <v>0</v>
      </c>
      <c r="Y31">
        <f t="shared" ca="1" si="15"/>
        <v>0</v>
      </c>
      <c r="Z31">
        <v>2</v>
      </c>
      <c r="AA31">
        <f t="shared" ca="1" si="16"/>
        <v>228</v>
      </c>
      <c r="AB31" s="24">
        <f t="shared" ca="1" si="17"/>
        <v>1655.0406091187385</v>
      </c>
    </row>
    <row r="32" spans="1:28" x14ac:dyDescent="0.25">
      <c r="A32" s="15">
        <v>46018</v>
      </c>
      <c r="B32" t="s">
        <v>3</v>
      </c>
      <c r="C32" s="24">
        <f t="shared" ca="1" si="2"/>
        <v>51341.992516852602</v>
      </c>
      <c r="D32" s="25">
        <f t="shared" ca="1" si="3"/>
        <v>637</v>
      </c>
      <c r="E32" cm="1">
        <f t="array" aca="1" ref="E32" ca="1">metadata!$E$11+_xlfn.XLOOKUP(sku_c!$A32,_xlfn.ANCHORARRAY(metadata!$K$3),metadata!$Q$3:$Q$106)</f>
        <v>80.599674280773314</v>
      </c>
      <c r="F32">
        <f t="shared" ca="1" si="4"/>
        <v>5</v>
      </c>
      <c r="G32">
        <f t="shared" ca="1" si="5"/>
        <v>0</v>
      </c>
      <c r="H32">
        <v>30</v>
      </c>
      <c r="I32" s="25">
        <f t="shared" ca="1" si="18"/>
        <v>913</v>
      </c>
      <c r="J32" s="24">
        <v>0</v>
      </c>
      <c r="K32" s="24">
        <f t="shared" ca="1" si="7"/>
        <v>2.2000000000000002</v>
      </c>
      <c r="L32" s="24">
        <f ca="1"/>
        <v>2.2589500399944669</v>
      </c>
      <c r="M32" s="24">
        <f t="shared" ca="1" si="8"/>
        <v>2062.4213865149482</v>
      </c>
      <c r="N32">
        <v>8</v>
      </c>
      <c r="O32">
        <f t="shared" ca="1" si="9"/>
        <v>286</v>
      </c>
      <c r="P32" s="24">
        <f t="shared" ca="1" si="10"/>
        <v>932.05971143841748</v>
      </c>
      <c r="Q32">
        <v>28</v>
      </c>
      <c r="R32">
        <f t="shared" ca="1" si="11"/>
        <v>496</v>
      </c>
      <c r="S32">
        <f t="shared" ca="1" si="12"/>
        <v>3104.4392198372557</v>
      </c>
      <c r="T32" s="25">
        <v>27</v>
      </c>
      <c r="U32">
        <f t="shared" ca="1" si="1"/>
        <v>489</v>
      </c>
      <c r="V32">
        <f t="shared" ca="1" si="13"/>
        <v>2571.6265695572943</v>
      </c>
      <c r="W32">
        <v>0</v>
      </c>
      <c r="X32">
        <f t="shared" ca="1" si="14"/>
        <v>0</v>
      </c>
      <c r="Y32">
        <f t="shared" ca="1" si="15"/>
        <v>0</v>
      </c>
      <c r="Z32">
        <v>2</v>
      </c>
      <c r="AA32">
        <f t="shared" ca="1" si="16"/>
        <v>226</v>
      </c>
      <c r="AB32" s="24">
        <f t="shared" ca="1" si="17"/>
        <v>1640.5227090387496</v>
      </c>
    </row>
    <row r="33" spans="1:28" x14ac:dyDescent="0.25">
      <c r="A33" s="15">
        <v>46025</v>
      </c>
      <c r="B33" t="s">
        <v>3</v>
      </c>
      <c r="C33" s="24">
        <f t="shared" ca="1" si="2"/>
        <v>47689.384826024754</v>
      </c>
      <c r="D33" s="25">
        <f t="shared" ca="1" si="3"/>
        <v>592</v>
      </c>
      <c r="E33" cm="1">
        <f t="array" aca="1" ref="E33" ca="1">metadata!$E$11+_xlfn.XLOOKUP(sku_c!$A33,_xlfn.ANCHORARRAY(metadata!$K$3),metadata!$Q$3:$Q$106)</f>
        <v>80.556393287203974</v>
      </c>
      <c r="F33">
        <f t="shared" ca="1" si="4"/>
        <v>7</v>
      </c>
      <c r="G33">
        <f t="shared" ca="1" si="5"/>
        <v>0</v>
      </c>
      <c r="H33">
        <v>30</v>
      </c>
      <c r="I33" s="25">
        <f t="shared" ca="1" si="18"/>
        <v>904</v>
      </c>
      <c r="J33" s="24">
        <v>0</v>
      </c>
      <c r="K33" s="24">
        <f t="shared" ca="1" si="7"/>
        <v>2.2999999999999998</v>
      </c>
      <c r="L33" s="24">
        <f ca="1"/>
        <v>2.2589500399944669</v>
      </c>
      <c r="M33" s="24">
        <f t="shared" ca="1" si="8"/>
        <v>2042.090836154998</v>
      </c>
      <c r="N33">
        <v>8</v>
      </c>
      <c r="O33">
        <f t="shared" ca="1" si="9"/>
        <v>296</v>
      </c>
      <c r="P33" s="24">
        <f t="shared" ca="1" si="10"/>
        <v>1260.6492118383621</v>
      </c>
      <c r="Q33">
        <v>14</v>
      </c>
      <c r="R33">
        <f t="shared" ca="1" si="11"/>
        <v>343</v>
      </c>
      <c r="S33">
        <f t="shared" ca="1" si="12"/>
        <v>1803.8198637181022</v>
      </c>
      <c r="T33" s="25">
        <v>27</v>
      </c>
      <c r="U33">
        <f t="shared" ca="1" si="1"/>
        <v>479</v>
      </c>
      <c r="V33">
        <f t="shared" ca="1" si="13"/>
        <v>2040.0370691573496</v>
      </c>
      <c r="W33">
        <v>0</v>
      </c>
      <c r="X33">
        <f t="shared" ca="1" si="14"/>
        <v>0</v>
      </c>
      <c r="Y33">
        <f t="shared" ca="1" si="15"/>
        <v>0</v>
      </c>
      <c r="Z33">
        <v>2</v>
      </c>
      <c r="AA33">
        <f t="shared" ca="1" si="16"/>
        <v>235</v>
      </c>
      <c r="AB33" s="24">
        <f t="shared" ca="1" si="17"/>
        <v>1705.8532593986997</v>
      </c>
    </row>
    <row r="34" spans="1:28" x14ac:dyDescent="0.25">
      <c r="A34" s="15">
        <v>46032</v>
      </c>
      <c r="B34" t="s">
        <v>3</v>
      </c>
      <c r="C34" s="24">
        <f t="shared" ca="1" si="2"/>
        <v>46626.891616977402</v>
      </c>
      <c r="D34" s="25">
        <f t="shared" ca="1" si="3"/>
        <v>582</v>
      </c>
      <c r="E34" cm="1">
        <f t="array" aca="1" ref="E34" ca="1">metadata!$E$11+_xlfn.XLOOKUP(sku_c!$A34,_xlfn.ANCHORARRAY(metadata!$K$3),metadata!$Q$3:$Q$106)</f>
        <v>80.114934049789355</v>
      </c>
      <c r="F34">
        <f t="shared" ca="1" si="4"/>
        <v>7</v>
      </c>
      <c r="G34">
        <f t="shared" ca="1" si="5"/>
        <v>0</v>
      </c>
      <c r="H34">
        <v>30</v>
      </c>
      <c r="I34" s="25">
        <f t="shared" ca="1" si="18"/>
        <v>914</v>
      </c>
      <c r="J34" s="24">
        <v>0</v>
      </c>
      <c r="K34" s="24">
        <f t="shared" ca="1" si="7"/>
        <v>3</v>
      </c>
      <c r="L34" s="24">
        <f ca="1"/>
        <v>2.2589500399944669</v>
      </c>
      <c r="M34" s="24">
        <f t="shared" ca="1" si="8"/>
        <v>2064.6803365549426</v>
      </c>
      <c r="N34">
        <v>8</v>
      </c>
      <c r="O34">
        <f t="shared" ca="1" si="9"/>
        <v>298</v>
      </c>
      <c r="P34" s="24">
        <f t="shared" ca="1" si="10"/>
        <v>971.16711191835111</v>
      </c>
      <c r="Q34">
        <v>10</v>
      </c>
      <c r="R34">
        <f t="shared" ca="1" si="11"/>
        <v>303</v>
      </c>
      <c r="S34">
        <f t="shared" ca="1" si="12"/>
        <v>1896.4618621183236</v>
      </c>
      <c r="T34" s="25">
        <v>27</v>
      </c>
      <c r="U34">
        <f t="shared" ca="1" si="1"/>
        <v>474</v>
      </c>
      <c r="V34">
        <f t="shared" ca="1" si="13"/>
        <v>2966.7423189573774</v>
      </c>
      <c r="W34">
        <v>0</v>
      </c>
      <c r="X34">
        <f t="shared" ca="1" si="14"/>
        <v>0</v>
      </c>
      <c r="Y34">
        <f t="shared" ca="1" si="15"/>
        <v>0</v>
      </c>
      <c r="Z34">
        <v>2</v>
      </c>
      <c r="AA34">
        <f t="shared" ca="1" si="16"/>
        <v>223</v>
      </c>
      <c r="AB34" s="24">
        <f t="shared" ca="1" si="17"/>
        <v>1172.7458589187661</v>
      </c>
    </row>
    <row r="35" spans="1:28" x14ac:dyDescent="0.25">
      <c r="A35" s="15">
        <v>46039</v>
      </c>
      <c r="B35" t="s">
        <v>3</v>
      </c>
      <c r="C35" s="24">
        <f t="shared" ca="1" si="2"/>
        <v>47288.102351087102</v>
      </c>
      <c r="D35" s="25">
        <f t="shared" ca="1" si="3"/>
        <v>585</v>
      </c>
      <c r="E35" cm="1">
        <f t="array" aca="1" ref="E35" ca="1">metadata!$E$11+_xlfn.XLOOKUP(sku_c!$A35,_xlfn.ANCHORARRAY(metadata!$K$3),metadata!$Q$3:$Q$106)</f>
        <v>80.834362993311288</v>
      </c>
      <c r="F35">
        <f t="shared" ca="1" si="4"/>
        <v>0</v>
      </c>
      <c r="G35">
        <f t="shared" ca="1" si="5"/>
        <v>0</v>
      </c>
      <c r="H35">
        <v>30</v>
      </c>
      <c r="I35" s="25">
        <f t="shared" ca="1" si="18"/>
        <v>911</v>
      </c>
      <c r="J35" s="24">
        <v>0</v>
      </c>
      <c r="K35" s="24">
        <f t="shared" ca="1" si="7"/>
        <v>1.6</v>
      </c>
      <c r="L35" s="24">
        <f ca="1"/>
        <v>2.2589500399944669</v>
      </c>
      <c r="M35" s="24">
        <f t="shared" ca="1" si="8"/>
        <v>2057.9034864349592</v>
      </c>
      <c r="N35">
        <v>8</v>
      </c>
      <c r="O35">
        <f t="shared" ca="1" si="9"/>
        <v>298</v>
      </c>
      <c r="P35" s="24">
        <f t="shared" ca="1" si="10"/>
        <v>971.16711191835111</v>
      </c>
      <c r="Q35">
        <v>6</v>
      </c>
      <c r="R35">
        <f t="shared" ca="1" si="11"/>
        <v>272</v>
      </c>
      <c r="S35">
        <f t="shared" ca="1" si="12"/>
        <v>1430.4344108784949</v>
      </c>
      <c r="T35" s="25">
        <v>27</v>
      </c>
      <c r="U35">
        <f t="shared" ca="1" si="1"/>
        <v>480</v>
      </c>
      <c r="V35">
        <f t="shared" ca="1" si="13"/>
        <v>2044.2960191973441</v>
      </c>
      <c r="W35">
        <v>0</v>
      </c>
      <c r="X35">
        <f t="shared" ca="1" si="14"/>
        <v>0</v>
      </c>
      <c r="Y35">
        <f t="shared" ca="1" si="15"/>
        <v>0</v>
      </c>
      <c r="Z35">
        <v>1</v>
      </c>
      <c r="AA35">
        <f t="shared" ca="1" si="16"/>
        <v>211</v>
      </c>
      <c r="AB35" s="24">
        <f t="shared" ca="1" si="17"/>
        <v>898.63845843883246</v>
      </c>
    </row>
    <row r="36" spans="1:28" x14ac:dyDescent="0.25">
      <c r="A36" s="15">
        <v>46046</v>
      </c>
      <c r="B36" t="s">
        <v>3</v>
      </c>
      <c r="C36" s="24">
        <f t="shared" ca="1" si="2"/>
        <v>47213.418775093458</v>
      </c>
      <c r="D36" s="25">
        <f t="shared" ca="1" si="3"/>
        <v>586</v>
      </c>
      <c r="E36" cm="1">
        <f t="array" aca="1" ref="E36" ca="1">metadata!$E$11+_xlfn.XLOOKUP(sku_c!$A36,_xlfn.ANCHORARRAY(metadata!$K$3),metadata!$Q$3:$Q$106)</f>
        <v>80.568974018930817</v>
      </c>
      <c r="F36">
        <f t="shared" ca="1" si="4"/>
        <v>0</v>
      </c>
      <c r="G36">
        <f t="shared" ca="1" si="5"/>
        <v>0</v>
      </c>
      <c r="H36">
        <v>30</v>
      </c>
      <c r="I36" s="25">
        <f t="shared" ca="1" si="18"/>
        <v>916</v>
      </c>
      <c r="J36" s="24" cm="1">
        <f t="array" ref="J36:J45">_xlfn.SEQUENCE(10,1,1,1)/10</f>
        <v>0.1</v>
      </c>
      <c r="K36" s="24">
        <f t="shared" ca="1" si="7"/>
        <v>2.6</v>
      </c>
      <c r="L36" s="24">
        <f ca="1"/>
        <v>2.2610434099889392</v>
      </c>
      <c r="M36" s="24">
        <f t="shared" ca="1" si="8"/>
        <v>2071.1157635498685</v>
      </c>
      <c r="N36">
        <v>8</v>
      </c>
      <c r="O36">
        <f t="shared" ca="1" si="9"/>
        <v>299</v>
      </c>
      <c r="P36" s="24">
        <f t="shared" ca="1" si="10"/>
        <v>1274.0519795866931</v>
      </c>
      <c r="Q36">
        <v>4</v>
      </c>
      <c r="R36">
        <f t="shared" ca="1" si="11"/>
        <v>248</v>
      </c>
      <c r="S36">
        <f t="shared" ca="1" si="12"/>
        <v>1552.7387656772571</v>
      </c>
      <c r="T36" s="25">
        <v>27</v>
      </c>
      <c r="U36">
        <f t="shared" ca="1" si="1"/>
        <v>486</v>
      </c>
      <c r="V36">
        <f t="shared" ca="1" si="13"/>
        <v>2070.8670972546247</v>
      </c>
      <c r="W36">
        <v>0</v>
      </c>
      <c r="X36">
        <f t="shared" ca="1" si="14"/>
        <v>0</v>
      </c>
      <c r="Y36">
        <f t="shared" ca="1" si="15"/>
        <v>0</v>
      </c>
      <c r="Z36">
        <v>1</v>
      </c>
      <c r="AA36">
        <f t="shared" ca="1" si="16"/>
        <v>227</v>
      </c>
      <c r="AB36" s="24">
        <f t="shared" ca="1" si="17"/>
        <v>1648.2568540674893</v>
      </c>
    </row>
    <row r="37" spans="1:28" x14ac:dyDescent="0.25">
      <c r="A37" s="15">
        <v>46053</v>
      </c>
      <c r="B37" t="s">
        <v>3</v>
      </c>
      <c r="C37" s="24">
        <f t="shared" ca="1" si="2"/>
        <v>46620.76383654798</v>
      </c>
      <c r="D37" s="25">
        <f t="shared" ca="1" si="3"/>
        <v>579</v>
      </c>
      <c r="E37" cm="1">
        <f t="array" aca="1" ref="E37" ca="1">metadata!$E$11+_xlfn.XLOOKUP(sku_c!$A37,_xlfn.ANCHORARRAY(metadata!$K$3),metadata!$Q$3:$Q$106)</f>
        <v>80.519453949132952</v>
      </c>
      <c r="F37">
        <f t="shared" ca="1" si="4"/>
        <v>0</v>
      </c>
      <c r="G37">
        <f t="shared" ca="1" si="5"/>
        <v>0</v>
      </c>
      <c r="H37">
        <v>30</v>
      </c>
      <c r="I37" s="25">
        <f t="shared" ca="1" si="18"/>
        <v>918</v>
      </c>
      <c r="J37" s="24">
        <v>0.2</v>
      </c>
      <c r="K37" s="24">
        <f t="shared" ca="1" si="7"/>
        <v>2.2000000000000002</v>
      </c>
      <c r="L37" s="24">
        <f ca="1"/>
        <v>2.2631367799834115</v>
      </c>
      <c r="M37" s="24">
        <f t="shared" ca="1" si="8"/>
        <v>2077.5595640247716</v>
      </c>
      <c r="N37">
        <v>8</v>
      </c>
      <c r="O37">
        <f t="shared" ca="1" si="9"/>
        <v>288</v>
      </c>
      <c r="P37" s="24">
        <f t="shared" ca="1" si="10"/>
        <v>1227.7833926352225</v>
      </c>
      <c r="Q37">
        <v>2</v>
      </c>
      <c r="R37">
        <f t="shared" ca="1" si="11"/>
        <v>237</v>
      </c>
      <c r="S37">
        <f t="shared" ca="1" si="12"/>
        <v>1010.3634168560685</v>
      </c>
      <c r="T37" s="25">
        <v>27</v>
      </c>
      <c r="U37">
        <f t="shared" ca="1" si="1"/>
        <v>482</v>
      </c>
      <c r="V37">
        <f t="shared" ca="1" si="13"/>
        <v>2536.8319279520042</v>
      </c>
      <c r="W37">
        <v>0</v>
      </c>
      <c r="X37">
        <f t="shared" ca="1" si="14"/>
        <v>0</v>
      </c>
      <c r="Y37">
        <f t="shared" ca="1" si="15"/>
        <v>0</v>
      </c>
      <c r="Z37">
        <v>1</v>
      </c>
      <c r="AA37">
        <f t="shared" ca="1" si="16"/>
        <v>222</v>
      </c>
      <c r="AB37" s="24">
        <f t="shared" ca="1" si="17"/>
        <v>1612.4163651563174</v>
      </c>
    </row>
    <row r="38" spans="1:28" x14ac:dyDescent="0.25">
      <c r="A38" s="15">
        <v>46060</v>
      </c>
      <c r="B38" t="s">
        <v>3</v>
      </c>
      <c r="C38" s="24">
        <f t="shared" ca="1" si="2"/>
        <v>49437.200988272831</v>
      </c>
      <c r="D38" s="25">
        <f t="shared" ca="1" si="3"/>
        <v>612</v>
      </c>
      <c r="E38" cm="1">
        <f t="array" aca="1" ref="E38" ca="1">metadata!$E$11+_xlfn.XLOOKUP(sku_c!$A38,_xlfn.ANCHORARRAY(metadata!$K$3),metadata!$Q$3:$Q$106)</f>
        <v>80.779740176916391</v>
      </c>
      <c r="F38">
        <f t="shared" ca="1" si="4"/>
        <v>0</v>
      </c>
      <c r="G38">
        <f t="shared" ca="1" si="5"/>
        <v>0</v>
      </c>
      <c r="H38">
        <v>30</v>
      </c>
      <c r="I38" s="25">
        <f t="shared" ca="1" si="18"/>
        <v>906</v>
      </c>
      <c r="J38" s="24">
        <v>0.3</v>
      </c>
      <c r="K38" s="24">
        <f t="shared" ca="1" si="7"/>
        <v>2.5</v>
      </c>
      <c r="L38" s="24">
        <f ca="1"/>
        <v>2.2652301499778842</v>
      </c>
      <c r="M38" s="24">
        <f t="shared" ca="1" si="8"/>
        <v>2052.2985158799629</v>
      </c>
      <c r="N38">
        <v>8</v>
      </c>
      <c r="O38">
        <f t="shared" ca="1" si="9"/>
        <v>285</v>
      </c>
      <c r="P38" s="24">
        <f t="shared" ca="1" si="10"/>
        <v>930.59059274369702</v>
      </c>
      <c r="Q38">
        <v>1</v>
      </c>
      <c r="R38">
        <f t="shared" ca="1" si="11"/>
        <v>223</v>
      </c>
      <c r="S38">
        <f t="shared" ca="1" si="12"/>
        <v>1174.1463234450682</v>
      </c>
      <c r="T38" s="25">
        <f t="shared" ref="T38:T46" ca="1" si="19">40-X38</f>
        <v>40</v>
      </c>
      <c r="U38">
        <f t="shared" ca="1" si="1"/>
        <v>609</v>
      </c>
      <c r="V38">
        <f t="shared" ca="1" si="13"/>
        <v>2597.5251613365313</v>
      </c>
      <c r="W38">
        <v>0</v>
      </c>
      <c r="X38">
        <f t="shared" ca="1" si="14"/>
        <v>0</v>
      </c>
      <c r="Y38">
        <f t="shared" ca="1" si="15"/>
        <v>0</v>
      </c>
      <c r="Z38">
        <v>1</v>
      </c>
      <c r="AA38">
        <f t="shared" ca="1" si="16"/>
        <v>228</v>
      </c>
      <c r="AB38" s="24">
        <f t="shared" ca="1" si="17"/>
        <v>972.47247419495761</v>
      </c>
    </row>
    <row r="39" spans="1:28" x14ac:dyDescent="0.25">
      <c r="A39" s="15">
        <v>46067</v>
      </c>
      <c r="B39" t="s">
        <v>3</v>
      </c>
      <c r="C39" s="24">
        <f t="shared" ca="1" si="2"/>
        <v>44603.046632469144</v>
      </c>
      <c r="D39" s="25">
        <f t="shared" ca="1" si="3"/>
        <v>551</v>
      </c>
      <c r="E39" cm="1">
        <f t="array" aca="1" ref="E39" ca="1">metadata!$E$11+_xlfn.XLOOKUP(sku_c!$A39,_xlfn.ANCHORARRAY(metadata!$K$3),metadata!$Q$3:$Q$106)</f>
        <v>80.949267935515692</v>
      </c>
      <c r="F39">
        <f t="shared" ca="1" si="4"/>
        <v>0</v>
      </c>
      <c r="G39">
        <f t="shared" ca="1" si="5"/>
        <v>0</v>
      </c>
      <c r="H39">
        <v>30</v>
      </c>
      <c r="I39" s="25">
        <f t="shared" ca="1" si="18"/>
        <v>908</v>
      </c>
      <c r="J39" s="24">
        <v>0.4</v>
      </c>
      <c r="K39" s="24">
        <f t="shared" ca="1" si="7"/>
        <v>1.5</v>
      </c>
      <c r="L39" s="24">
        <f ca="1"/>
        <v>2.2673235199723565</v>
      </c>
      <c r="M39" s="24">
        <f t="shared" ca="1" si="8"/>
        <v>2058.7297561348996</v>
      </c>
      <c r="N39">
        <v>14</v>
      </c>
      <c r="O39">
        <f t="shared" ca="1" si="9"/>
        <v>353</v>
      </c>
      <c r="P39" s="24">
        <f t="shared" ca="1" si="10"/>
        <v>1506.3652025502417</v>
      </c>
      <c r="Q39">
        <v>0</v>
      </c>
      <c r="R39">
        <f t="shared" ca="1" si="11"/>
        <v>11</v>
      </c>
      <c r="S39">
        <f t="shared" ca="1" si="12"/>
        <v>68.940558719695915</v>
      </c>
      <c r="T39" s="25">
        <f t="shared" ca="1" si="19"/>
        <v>40</v>
      </c>
      <c r="U39">
        <f t="shared" ca="1" si="1"/>
        <v>616</v>
      </c>
      <c r="V39">
        <f t="shared" ca="1" si="13"/>
        <v>3860.6712883029713</v>
      </c>
      <c r="W39">
        <v>0</v>
      </c>
      <c r="X39">
        <f t="shared" ca="1" si="14"/>
        <v>0</v>
      </c>
      <c r="Y39">
        <f t="shared" ca="1" si="15"/>
        <v>0</v>
      </c>
      <c r="Z39">
        <v>0</v>
      </c>
      <c r="AA39">
        <f t="shared" ca="1" si="16"/>
        <v>0</v>
      </c>
      <c r="AB39" s="24">
        <f t="shared" ca="1" si="17"/>
        <v>0</v>
      </c>
    </row>
    <row r="40" spans="1:28" x14ac:dyDescent="0.25">
      <c r="A40" s="15">
        <v>46074</v>
      </c>
      <c r="B40" t="s">
        <v>3</v>
      </c>
      <c r="C40" s="24">
        <f t="shared" ca="1" si="2"/>
        <v>44040.651581952574</v>
      </c>
      <c r="D40" s="25">
        <f t="shared" ca="1" si="3"/>
        <v>550</v>
      </c>
      <c r="E40" cm="1">
        <f t="array" aca="1" ref="E40" ca="1">metadata!$E$11+_xlfn.XLOOKUP(sku_c!$A40,_xlfn.ANCHORARRAY(metadata!$K$3),metadata!$Q$3:$Q$106)</f>
        <v>80.073911967186504</v>
      </c>
      <c r="F40">
        <f t="shared" ca="1" si="4"/>
        <v>0</v>
      </c>
      <c r="G40">
        <f t="shared" ca="1" si="5"/>
        <v>0</v>
      </c>
      <c r="H40">
        <v>30</v>
      </c>
      <c r="I40" s="25">
        <f t="shared" ca="1" si="18"/>
        <v>918</v>
      </c>
      <c r="J40" s="24">
        <v>0.5</v>
      </c>
      <c r="K40" s="24">
        <f t="shared" ca="1" si="7"/>
        <v>2.2000000000000002</v>
      </c>
      <c r="L40" s="24">
        <f ca="1"/>
        <v>2.2694168899668288</v>
      </c>
      <c r="M40" s="24">
        <f t="shared" ca="1" si="8"/>
        <v>2083.324704989549</v>
      </c>
      <c r="N40">
        <v>14</v>
      </c>
      <c r="O40">
        <f t="shared" ca="1" si="9"/>
        <v>342</v>
      </c>
      <c r="P40" s="24">
        <f t="shared" ca="1" si="10"/>
        <v>1118.1405763686555</v>
      </c>
      <c r="Q40">
        <v>0</v>
      </c>
      <c r="R40">
        <f t="shared" ca="1" si="11"/>
        <v>10</v>
      </c>
      <c r="S40">
        <f t="shared" ca="1" si="12"/>
        <v>52.694168899668284</v>
      </c>
      <c r="T40" s="25">
        <f t="shared" ca="1" si="19"/>
        <v>40</v>
      </c>
      <c r="U40">
        <f t="shared" ca="1" si="1"/>
        <v>608</v>
      </c>
      <c r="V40">
        <f t="shared" ca="1" si="13"/>
        <v>3203.805469099832</v>
      </c>
      <c r="W40">
        <v>0</v>
      </c>
      <c r="X40">
        <f t="shared" ca="1" si="14"/>
        <v>0</v>
      </c>
      <c r="Y40">
        <f t="shared" ca="1" si="15"/>
        <v>0</v>
      </c>
      <c r="Z40">
        <v>0</v>
      </c>
      <c r="AA40">
        <f t="shared" ca="1" si="16"/>
        <v>0</v>
      </c>
      <c r="AB40" s="24">
        <f t="shared" ca="1" si="17"/>
        <v>0</v>
      </c>
    </row>
    <row r="41" spans="1:28" x14ac:dyDescent="0.25">
      <c r="A41" s="15">
        <v>46081</v>
      </c>
      <c r="B41" t="s">
        <v>3</v>
      </c>
      <c r="C41" s="24">
        <f t="shared" ca="1" si="2"/>
        <v>43966.879555804953</v>
      </c>
      <c r="D41" s="25">
        <f t="shared" ca="1" si="3"/>
        <v>548</v>
      </c>
      <c r="E41" cm="1">
        <f t="array" aca="1" ref="E41" ca="1">metadata!$E$11+_xlfn.XLOOKUP(sku_c!$A41,_xlfn.ANCHORARRAY(metadata!$K$3),metadata!$Q$3:$Q$106)</f>
        <v>80.231532036140422</v>
      </c>
      <c r="F41">
        <f t="shared" ca="1" si="4"/>
        <v>0</v>
      </c>
      <c r="G41">
        <f t="shared" ca="1" si="5"/>
        <v>0</v>
      </c>
      <c r="H41">
        <v>30</v>
      </c>
      <c r="I41" s="25">
        <f t="shared" ca="1" si="18"/>
        <v>914</v>
      </c>
      <c r="J41" s="24">
        <v>0.6</v>
      </c>
      <c r="K41" s="24">
        <f t="shared" ca="1" si="7"/>
        <v>2.2000000000000002</v>
      </c>
      <c r="L41" s="24">
        <f ca="1"/>
        <v>2.2715102599613011</v>
      </c>
      <c r="M41" s="24">
        <f t="shared" ca="1" si="8"/>
        <v>2076.160377604629</v>
      </c>
      <c r="N41">
        <v>14</v>
      </c>
      <c r="O41">
        <f t="shared" ca="1" si="9"/>
        <v>348</v>
      </c>
      <c r="P41" s="24">
        <f t="shared" ca="1" si="10"/>
        <v>1486.4855704665329</v>
      </c>
      <c r="Q41">
        <v>0</v>
      </c>
      <c r="R41">
        <f t="shared" ca="1" si="11"/>
        <v>5</v>
      </c>
      <c r="S41">
        <f t="shared" ca="1" si="12"/>
        <v>26.357551299806509</v>
      </c>
      <c r="T41" s="25">
        <f t="shared" ca="1" si="19"/>
        <v>40</v>
      </c>
      <c r="U41">
        <f t="shared" ca="1" si="1"/>
        <v>603</v>
      </c>
      <c r="V41">
        <f t="shared" ca="1" si="13"/>
        <v>3178.7206867566647</v>
      </c>
      <c r="W41">
        <v>0</v>
      </c>
      <c r="X41">
        <f t="shared" ca="1" si="14"/>
        <v>0</v>
      </c>
      <c r="Y41">
        <f t="shared" ca="1" si="15"/>
        <v>0</v>
      </c>
      <c r="Z41">
        <v>0</v>
      </c>
      <c r="AA41">
        <f t="shared" ca="1" si="16"/>
        <v>0</v>
      </c>
      <c r="AB41" s="24">
        <f t="shared" ca="1" si="17"/>
        <v>0</v>
      </c>
    </row>
    <row r="42" spans="1:28" x14ac:dyDescent="0.25">
      <c r="A42" s="15">
        <v>46088</v>
      </c>
      <c r="B42" t="s">
        <v>3</v>
      </c>
      <c r="C42" s="24">
        <f t="shared" ca="1" si="2"/>
        <v>44060.727460422735</v>
      </c>
      <c r="D42" s="25">
        <f t="shared" ca="1" si="3"/>
        <v>548</v>
      </c>
      <c r="E42" cm="1">
        <f t="array" aca="1" ref="E42" ca="1">metadata!$E$11+_xlfn.XLOOKUP(sku_c!$A42,_xlfn.ANCHORARRAY(metadata!$K$3),metadata!$Q$3:$Q$106)</f>
        <v>80.402787336537841</v>
      </c>
      <c r="F42">
        <f t="shared" ca="1" si="4"/>
        <v>0</v>
      </c>
      <c r="G42">
        <f t="shared" ca="1" si="5"/>
        <v>0</v>
      </c>
      <c r="H42">
        <v>30</v>
      </c>
      <c r="I42" s="25">
        <f t="shared" ca="1" si="18"/>
        <v>910</v>
      </c>
      <c r="J42" s="24">
        <v>0.7</v>
      </c>
      <c r="K42" s="24">
        <f t="shared" ca="1" si="7"/>
        <v>2.9</v>
      </c>
      <c r="L42" s="24">
        <f ca="1"/>
        <v>2.2736036299557738</v>
      </c>
      <c r="M42" s="24">
        <f t="shared" ca="1" si="8"/>
        <v>2068.979303259754</v>
      </c>
      <c r="N42">
        <v>14</v>
      </c>
      <c r="O42">
        <f t="shared" ca="1" si="9"/>
        <v>351</v>
      </c>
      <c r="P42" s="24">
        <f t="shared" ca="1" si="10"/>
        <v>1500.0348741144767</v>
      </c>
      <c r="Q42">
        <v>0</v>
      </c>
      <c r="R42">
        <f t="shared" ca="1" si="11"/>
        <v>8</v>
      </c>
      <c r="S42">
        <f t="shared" ca="1" si="12"/>
        <v>50.188829039646194</v>
      </c>
      <c r="T42" s="25">
        <f t="shared" ca="1" si="19"/>
        <v>40</v>
      </c>
      <c r="U42">
        <f t="shared" ca="1" si="1"/>
        <v>601</v>
      </c>
      <c r="V42">
        <f t="shared" ca="1" si="13"/>
        <v>3169.4357816034203</v>
      </c>
      <c r="W42">
        <v>0</v>
      </c>
      <c r="X42">
        <f t="shared" ca="1" si="14"/>
        <v>0</v>
      </c>
      <c r="Y42">
        <f t="shared" ca="1" si="15"/>
        <v>0</v>
      </c>
      <c r="Z42">
        <v>0</v>
      </c>
      <c r="AA42">
        <f t="shared" ca="1" si="16"/>
        <v>0</v>
      </c>
      <c r="AB42" s="24">
        <f t="shared" ca="1" si="17"/>
        <v>0</v>
      </c>
    </row>
    <row r="43" spans="1:28" x14ac:dyDescent="0.25">
      <c r="A43" s="15">
        <v>46095</v>
      </c>
      <c r="B43" t="s">
        <v>3</v>
      </c>
      <c r="C43" s="24">
        <f t="shared" ca="1" si="2"/>
        <v>44259.294362143228</v>
      </c>
      <c r="D43" s="25">
        <f t="shared" ca="1" si="3"/>
        <v>548</v>
      </c>
      <c r="E43" cm="1">
        <f t="array" aca="1" ref="E43" ca="1">metadata!$E$11+_xlfn.XLOOKUP(sku_c!$A43,_xlfn.ANCHORARRAY(metadata!$K$3),metadata!$Q$3:$Q$106)</f>
        <v>80.765135697341663</v>
      </c>
      <c r="F43">
        <f t="shared" ca="1" si="4"/>
        <v>0</v>
      </c>
      <c r="G43">
        <f t="shared" ca="1" si="5"/>
        <v>0</v>
      </c>
      <c r="H43">
        <v>30</v>
      </c>
      <c r="I43" s="25">
        <f t="shared" ca="1" si="18"/>
        <v>912</v>
      </c>
      <c r="J43" s="24">
        <v>0.8</v>
      </c>
      <c r="K43" s="24">
        <f t="shared" ca="1" si="7"/>
        <v>3</v>
      </c>
      <c r="L43" s="24">
        <f ca="1"/>
        <v>2.2756969999502461</v>
      </c>
      <c r="M43" s="24">
        <f t="shared" ca="1" si="8"/>
        <v>2075.4356639546245</v>
      </c>
      <c r="N43">
        <v>15</v>
      </c>
      <c r="O43">
        <f t="shared" ca="1" si="9"/>
        <v>358</v>
      </c>
      <c r="P43" s="24">
        <f t="shared" ca="1" si="10"/>
        <v>1172.6995259821881</v>
      </c>
      <c r="Q43">
        <v>0</v>
      </c>
      <c r="R43">
        <f t="shared" ca="1" si="11"/>
        <v>1</v>
      </c>
      <c r="S43">
        <f t="shared" ca="1" si="12"/>
        <v>6.2756969999502461</v>
      </c>
      <c r="T43" s="25">
        <f t="shared" ca="1" si="19"/>
        <v>40</v>
      </c>
      <c r="U43">
        <f t="shared" ca="1" si="1"/>
        <v>603</v>
      </c>
      <c r="V43">
        <f t="shared" ca="1" si="13"/>
        <v>3181.2452909699982</v>
      </c>
      <c r="W43">
        <v>0</v>
      </c>
      <c r="X43">
        <f t="shared" ca="1" si="14"/>
        <v>0</v>
      </c>
      <c r="Y43">
        <f t="shared" ca="1" si="15"/>
        <v>0</v>
      </c>
      <c r="Z43">
        <v>0</v>
      </c>
      <c r="AA43">
        <f t="shared" ca="1" si="16"/>
        <v>0</v>
      </c>
      <c r="AB43" s="24">
        <f t="shared" ca="1" si="17"/>
        <v>0</v>
      </c>
    </row>
    <row r="44" spans="1:28" x14ac:dyDescent="0.25">
      <c r="A44" s="15">
        <v>46102</v>
      </c>
      <c r="B44" t="s">
        <v>3</v>
      </c>
      <c r="C44" s="24">
        <f t="shared" ca="1" si="2"/>
        <v>47690.440968385396</v>
      </c>
      <c r="D44" s="25">
        <f t="shared" ca="1" si="3"/>
        <v>593</v>
      </c>
      <c r="E44" cm="1">
        <f t="array" aca="1" ref="E44" ca="1">metadata!$E$11+_xlfn.XLOOKUP(sku_c!$A44,_xlfn.ANCHORARRAY(metadata!$K$3),metadata!$Q$3:$Q$106)</f>
        <v>80.422328783111965</v>
      </c>
      <c r="F44">
        <f t="shared" ca="1" si="4"/>
        <v>0</v>
      </c>
      <c r="G44">
        <f t="shared" ca="1" si="5"/>
        <v>0</v>
      </c>
      <c r="H44">
        <v>20</v>
      </c>
      <c r="I44" s="25">
        <f t="shared" ca="1" si="18"/>
        <v>801</v>
      </c>
      <c r="J44" s="24">
        <v>0.9</v>
      </c>
      <c r="K44" s="24">
        <f t="shared" ca="1" si="7"/>
        <v>2.9</v>
      </c>
      <c r="L44" s="24">
        <f ca="1"/>
        <v>2.2777903699447184</v>
      </c>
      <c r="M44" s="24">
        <f t="shared" ca="1" si="8"/>
        <v>1824.5100863257194</v>
      </c>
      <c r="N44">
        <v>15</v>
      </c>
      <c r="O44">
        <f t="shared" ca="1" si="9"/>
        <v>353</v>
      </c>
      <c r="P44" s="24">
        <f t="shared" ca="1" si="10"/>
        <v>1157.0600005904855</v>
      </c>
      <c r="Q44">
        <v>8</v>
      </c>
      <c r="R44">
        <f t="shared" ca="1" si="11"/>
        <v>293</v>
      </c>
      <c r="S44">
        <f t="shared" ca="1" si="12"/>
        <v>1839.3925783938023</v>
      </c>
      <c r="T44" s="25">
        <f t="shared" ca="1" si="19"/>
        <v>40</v>
      </c>
      <c r="U44">
        <f t="shared" ca="1" si="1"/>
        <v>618</v>
      </c>
      <c r="V44">
        <f t="shared" ca="1" si="13"/>
        <v>3879.6744486258358</v>
      </c>
      <c r="W44">
        <v>0</v>
      </c>
      <c r="X44">
        <f t="shared" ca="1" si="14"/>
        <v>0</v>
      </c>
      <c r="Y44">
        <f t="shared" ca="1" si="15"/>
        <v>0</v>
      </c>
      <c r="Z44">
        <v>0</v>
      </c>
      <c r="AA44">
        <f t="shared" ca="1" si="16"/>
        <v>0</v>
      </c>
      <c r="AB44" s="24">
        <f t="shared" ca="1" si="17"/>
        <v>0</v>
      </c>
    </row>
    <row r="45" spans="1:28" x14ac:dyDescent="0.25">
      <c r="A45" s="15">
        <v>46109</v>
      </c>
      <c r="B45" t="s">
        <v>3</v>
      </c>
      <c r="C45" s="24">
        <f t="shared" ca="1" si="2"/>
        <v>47921.682123783678</v>
      </c>
      <c r="D45" s="25">
        <f t="shared" ca="1" si="3"/>
        <v>597</v>
      </c>
      <c r="E45" cm="1">
        <f t="array" aca="1" ref="E45" ca="1">metadata!$E$11+_xlfn.XLOOKUP(sku_c!$A45,_xlfn.ANCHORARRAY(metadata!$K$3),metadata!$Q$3:$Q$106)</f>
        <v>80.27082432794586</v>
      </c>
      <c r="F45">
        <f t="shared" ca="1" si="4"/>
        <v>0</v>
      </c>
      <c r="G45">
        <f t="shared" ca="1" si="5"/>
        <v>0</v>
      </c>
      <c r="H45">
        <v>20</v>
      </c>
      <c r="I45" s="25">
        <f t="shared" ca="1" si="18"/>
        <v>817</v>
      </c>
      <c r="J45" s="24">
        <v>1</v>
      </c>
      <c r="K45" s="24">
        <f t="shared" ca="1" si="7"/>
        <v>2.2000000000000002</v>
      </c>
      <c r="L45" s="24">
        <f ca="1"/>
        <v>2.2798837399391907</v>
      </c>
      <c r="M45" s="24">
        <f t="shared" ca="1" si="8"/>
        <v>1862.6650155303189</v>
      </c>
      <c r="N45">
        <v>15</v>
      </c>
      <c r="O45">
        <f t="shared" ca="1" si="9"/>
        <v>352</v>
      </c>
      <c r="P45" s="24">
        <f t="shared" ca="1" si="10"/>
        <v>1506.519076458595</v>
      </c>
      <c r="Q45">
        <v>8</v>
      </c>
      <c r="R45">
        <f t="shared" ca="1" si="11"/>
        <v>297</v>
      </c>
      <c r="S45">
        <f t="shared" ca="1" si="12"/>
        <v>1865.1254707619396</v>
      </c>
      <c r="T45" s="25">
        <f t="shared" ca="1" si="19"/>
        <v>40</v>
      </c>
      <c r="U45">
        <f t="shared" ca="1" si="1"/>
        <v>607</v>
      </c>
      <c r="V45">
        <f t="shared" ca="1" si="13"/>
        <v>3811.8894301430887</v>
      </c>
      <c r="W45">
        <v>0</v>
      </c>
      <c r="X45">
        <f t="shared" ca="1" si="14"/>
        <v>0</v>
      </c>
      <c r="Y45">
        <f t="shared" ca="1" si="15"/>
        <v>0</v>
      </c>
      <c r="Z45">
        <v>0</v>
      </c>
      <c r="AA45">
        <f t="shared" ca="1" si="16"/>
        <v>0</v>
      </c>
      <c r="AB45" s="24">
        <f t="shared" ca="1" si="17"/>
        <v>0</v>
      </c>
    </row>
    <row r="46" spans="1:28" x14ac:dyDescent="0.25">
      <c r="A46" s="15">
        <v>46116</v>
      </c>
      <c r="B46" t="s">
        <v>3</v>
      </c>
      <c r="C46" s="24">
        <f t="shared" ca="1" si="2"/>
        <v>47472.862815862776</v>
      </c>
      <c r="D46" s="25">
        <f t="shared" ca="1" si="3"/>
        <v>589</v>
      </c>
      <c r="E46" cm="1">
        <f t="array" aca="1" ref="E46" ca="1">metadata!$E$11+_xlfn.XLOOKUP(sku_c!$A46,_xlfn.ANCHORARRAY(metadata!$K$3),metadata!$Q$3:$Q$106)</f>
        <v>80.599087972602334</v>
      </c>
      <c r="F46">
        <f t="shared" ca="1" si="4"/>
        <v>4</v>
      </c>
      <c r="G46">
        <f t="shared" ca="1" si="5"/>
        <v>0</v>
      </c>
      <c r="H46">
        <v>20</v>
      </c>
      <c r="I46" s="25">
        <f t="shared" ca="1" si="18"/>
        <v>808</v>
      </c>
      <c r="J46" s="24">
        <v>0</v>
      </c>
      <c r="K46" s="24">
        <f t="shared" ca="1" si="7"/>
        <v>2.6</v>
      </c>
      <c r="L46" s="24">
        <f ca="1"/>
        <v>2.2589500399944669</v>
      </c>
      <c r="M46" s="24">
        <f t="shared" ca="1" si="8"/>
        <v>1825.2316323155292</v>
      </c>
      <c r="N46">
        <v>15</v>
      </c>
      <c r="O46">
        <f t="shared" ca="1" si="9"/>
        <v>360</v>
      </c>
      <c r="P46" s="24">
        <f t="shared" ca="1" si="10"/>
        <v>1173.222014398008</v>
      </c>
      <c r="Q46">
        <v>8</v>
      </c>
      <c r="R46">
        <f t="shared" ca="1" si="11"/>
        <v>286</v>
      </c>
      <c r="S46">
        <f t="shared" ca="1" si="12"/>
        <v>1218.0597114384175</v>
      </c>
      <c r="T46" s="25">
        <f t="shared" ca="1" si="19"/>
        <v>40</v>
      </c>
      <c r="U46">
        <f t="shared" ca="1" si="1"/>
        <v>616</v>
      </c>
      <c r="V46">
        <f t="shared" ca="1" si="13"/>
        <v>2623.5132246365915</v>
      </c>
      <c r="W46">
        <v>0</v>
      </c>
      <c r="X46">
        <f t="shared" ca="1" si="14"/>
        <v>0</v>
      </c>
      <c r="Y46">
        <f t="shared" ca="1" si="15"/>
        <v>0</v>
      </c>
      <c r="Z46">
        <v>0</v>
      </c>
      <c r="AA46">
        <f t="shared" ca="1" si="16"/>
        <v>0</v>
      </c>
      <c r="AB46" s="24">
        <f t="shared" ca="1" si="17"/>
        <v>0</v>
      </c>
    </row>
    <row r="47" spans="1:28" x14ac:dyDescent="0.25">
      <c r="A47" s="15">
        <v>46123</v>
      </c>
      <c r="B47" t="s">
        <v>3</v>
      </c>
      <c r="C47" s="24">
        <f t="shared" ca="1" si="2"/>
        <v>49486.082110088493</v>
      </c>
      <c r="D47" s="25">
        <f t="shared" ca="1" si="3"/>
        <v>614</v>
      </c>
      <c r="E47" cm="1">
        <f t="array" aca="1" ref="E47" ca="1">metadata!$E$11+_xlfn.XLOOKUP(sku_c!$A47,_xlfn.ANCHORARRAY(metadata!$K$3),metadata!$Q$3:$Q$106)</f>
        <v>80.596224934997551</v>
      </c>
      <c r="F47">
        <f t="shared" ca="1" si="4"/>
        <v>0</v>
      </c>
      <c r="G47">
        <f t="shared" ca="1" si="5"/>
        <v>0</v>
      </c>
      <c r="H47">
        <v>20</v>
      </c>
      <c r="I47" s="25">
        <f t="shared" ca="1" si="18"/>
        <v>818</v>
      </c>
      <c r="J47" s="24">
        <v>0</v>
      </c>
      <c r="K47" s="24">
        <f t="shared" ca="1" si="7"/>
        <v>2.2999999999999998</v>
      </c>
      <c r="L47" s="24">
        <f ca="1"/>
        <v>2.2589500399944669</v>
      </c>
      <c r="M47" s="24">
        <f t="shared" ca="1" si="8"/>
        <v>1847.8211327154738</v>
      </c>
      <c r="N47">
        <v>15</v>
      </c>
      <c r="O47">
        <f t="shared" ca="1" si="9"/>
        <v>357</v>
      </c>
      <c r="P47" s="24">
        <f t="shared" ca="1" si="10"/>
        <v>1163.4451642780248</v>
      </c>
      <c r="Q47">
        <v>8</v>
      </c>
      <c r="R47">
        <f t="shared" ca="1" si="11"/>
        <v>299</v>
      </c>
      <c r="S47">
        <f t="shared" ca="1" si="12"/>
        <v>1572.4260619583456</v>
      </c>
      <c r="T47" s="25">
        <v>32</v>
      </c>
      <c r="U47">
        <f t="shared" ca="1" si="1"/>
        <v>526</v>
      </c>
      <c r="V47">
        <f t="shared" ca="1" si="13"/>
        <v>2766.2077210370894</v>
      </c>
      <c r="W47">
        <v>3</v>
      </c>
      <c r="X47">
        <f t="shared" ca="1" si="14"/>
        <v>235</v>
      </c>
      <c r="Y47">
        <f t="shared" ca="1" si="15"/>
        <v>1235.8532593986997</v>
      </c>
      <c r="Z47">
        <v>0</v>
      </c>
      <c r="AA47">
        <f t="shared" ca="1" si="16"/>
        <v>0</v>
      </c>
      <c r="AB47" s="24">
        <f t="shared" ca="1" si="17"/>
        <v>0</v>
      </c>
    </row>
    <row r="48" spans="1:28" x14ac:dyDescent="0.25">
      <c r="A48" s="15">
        <v>46130</v>
      </c>
      <c r="B48" t="s">
        <v>3</v>
      </c>
      <c r="C48" s="24">
        <f t="shared" ca="1" si="2"/>
        <v>30591.750579799424</v>
      </c>
      <c r="D48" s="25">
        <f t="shared" ca="1" si="3"/>
        <v>378</v>
      </c>
      <c r="E48" cm="1">
        <f t="array" aca="1" ref="E48" ca="1">metadata!$E$11+_xlfn.XLOOKUP(sku_c!$A48,_xlfn.ANCHORARRAY(metadata!$K$3),metadata!$Q$3:$Q$106)</f>
        <v>80.930557089416467</v>
      </c>
      <c r="F48">
        <f t="shared" ca="1" si="4"/>
        <v>0</v>
      </c>
      <c r="G48">
        <f t="shared" ca="1" si="5"/>
        <v>0</v>
      </c>
      <c r="H48">
        <v>0</v>
      </c>
      <c r="I48" s="25">
        <f t="shared" ca="1" si="18"/>
        <v>2</v>
      </c>
      <c r="J48" s="24">
        <v>0</v>
      </c>
      <c r="K48" s="24">
        <f t="shared" ca="1" si="7"/>
        <v>2.4</v>
      </c>
      <c r="L48" s="24">
        <f ca="1"/>
        <v>2.2589500399944669</v>
      </c>
      <c r="M48" s="24">
        <f t="shared" ca="1" si="8"/>
        <v>4.5179000799889337</v>
      </c>
      <c r="N48">
        <v>15</v>
      </c>
      <c r="O48">
        <f t="shared" ca="1" si="9"/>
        <v>364</v>
      </c>
      <c r="P48" s="24">
        <f t="shared" ca="1" si="10"/>
        <v>1550.257814557986</v>
      </c>
      <c r="Q48">
        <v>8</v>
      </c>
      <c r="R48">
        <f t="shared" ca="1" si="11"/>
        <v>292</v>
      </c>
      <c r="S48">
        <f t="shared" ca="1" si="12"/>
        <v>1243.6134116783844</v>
      </c>
      <c r="T48" s="25">
        <v>32</v>
      </c>
      <c r="U48">
        <f t="shared" ca="1" si="1"/>
        <v>539</v>
      </c>
      <c r="V48">
        <f t="shared" ca="1" si="13"/>
        <v>3373.5740715570178</v>
      </c>
      <c r="W48">
        <v>4</v>
      </c>
      <c r="X48">
        <f t="shared" ca="1" si="14"/>
        <v>253</v>
      </c>
      <c r="Y48">
        <f t="shared" ca="1" si="15"/>
        <v>1077.5143601186001</v>
      </c>
      <c r="Z48">
        <v>0</v>
      </c>
      <c r="AA48">
        <f t="shared" ca="1" si="16"/>
        <v>0</v>
      </c>
      <c r="AB48" s="24">
        <f t="shared" ca="1" si="17"/>
        <v>0</v>
      </c>
    </row>
    <row r="49" spans="1:28" x14ac:dyDescent="0.25">
      <c r="A49" s="15">
        <v>46137</v>
      </c>
      <c r="B49" t="s">
        <v>3</v>
      </c>
      <c r="C49" s="24">
        <f t="shared" ca="1" si="2"/>
        <v>25336.120452992211</v>
      </c>
      <c r="D49" s="25">
        <f t="shared" ca="1" si="3"/>
        <v>315</v>
      </c>
      <c r="E49" cm="1">
        <f t="array" aca="1" ref="E49" ca="1">metadata!$E$11+_xlfn.XLOOKUP(sku_c!$A49,_xlfn.ANCHORARRAY(metadata!$K$3),metadata!$Q$3:$Q$106)</f>
        <v>80.432128422197493</v>
      </c>
      <c r="F49">
        <f t="shared" ca="1" si="4"/>
        <v>0</v>
      </c>
      <c r="G49">
        <f t="shared" ca="1" si="5"/>
        <v>0</v>
      </c>
      <c r="H49">
        <v>0</v>
      </c>
      <c r="I49" s="25">
        <f t="shared" ca="1" si="18"/>
        <v>17</v>
      </c>
      <c r="J49" s="24">
        <v>0</v>
      </c>
      <c r="K49" s="24">
        <f t="shared" ca="1" si="7"/>
        <v>2.5</v>
      </c>
      <c r="L49" s="24">
        <f ca="1"/>
        <v>2.2589500399944669</v>
      </c>
      <c r="M49" s="24">
        <f t="shared" ca="1" si="8"/>
        <v>38.402150679905937</v>
      </c>
      <c r="N49">
        <v>15</v>
      </c>
      <c r="O49">
        <f t="shared" ca="1" si="9"/>
        <v>355</v>
      </c>
      <c r="P49" s="24">
        <f t="shared" ca="1" si="10"/>
        <v>1156.9272641980358</v>
      </c>
      <c r="Q49">
        <v>8</v>
      </c>
      <c r="R49">
        <f t="shared" ca="1" si="11"/>
        <v>295</v>
      </c>
      <c r="S49">
        <f t="shared" ca="1" si="12"/>
        <v>1846.3902617983676</v>
      </c>
      <c r="T49" s="25">
        <v>12</v>
      </c>
      <c r="U49">
        <f t="shared" ca="1" si="1"/>
        <v>324</v>
      </c>
      <c r="V49">
        <f t="shared" ca="1" si="13"/>
        <v>1379.8998129582073</v>
      </c>
      <c r="W49">
        <v>5</v>
      </c>
      <c r="X49">
        <f t="shared" ca="1" si="14"/>
        <v>256</v>
      </c>
      <c r="Y49">
        <f t="shared" ca="1" si="15"/>
        <v>1090.2912102385835</v>
      </c>
      <c r="Z49">
        <v>0</v>
      </c>
      <c r="AA49">
        <f t="shared" ca="1" si="16"/>
        <v>0</v>
      </c>
      <c r="AB49" s="24">
        <f t="shared" ca="1" si="17"/>
        <v>0</v>
      </c>
    </row>
    <row r="50" spans="1:28" x14ac:dyDescent="0.25">
      <c r="A50" s="15">
        <v>46144</v>
      </c>
      <c r="B50" t="s">
        <v>3</v>
      </c>
      <c r="C50" s="24">
        <f t="shared" ca="1" si="2"/>
        <v>24506.837367105345</v>
      </c>
      <c r="D50" s="25">
        <f t="shared" ca="1" si="3"/>
        <v>304</v>
      </c>
      <c r="E50" cm="1">
        <f t="array" aca="1" ref="E50" ca="1">metadata!$E$11+_xlfn.XLOOKUP(sku_c!$A50,_xlfn.ANCHORARRAY(metadata!$K$3),metadata!$Q$3:$Q$106)</f>
        <v>80.614596602320219</v>
      </c>
      <c r="F50">
        <f t="shared" ca="1" si="4"/>
        <v>5</v>
      </c>
      <c r="G50">
        <f t="shared" ca="1" si="5"/>
        <v>0</v>
      </c>
      <c r="H50">
        <v>0</v>
      </c>
      <c r="I50" s="25">
        <f t="shared" ca="1" si="18"/>
        <v>5</v>
      </c>
      <c r="J50" s="24">
        <v>0</v>
      </c>
      <c r="K50" s="24">
        <f t="shared" ca="1" si="7"/>
        <v>1.5</v>
      </c>
      <c r="L50" s="24">
        <f ca="1"/>
        <v>2.2589500399944669</v>
      </c>
      <c r="M50" s="24">
        <f t="shared" ca="1" si="8"/>
        <v>11.294750199972334</v>
      </c>
      <c r="N50">
        <v>15</v>
      </c>
      <c r="O50">
        <f t="shared" ca="1" si="9"/>
        <v>355</v>
      </c>
      <c r="P50" s="24">
        <f t="shared" ca="1" si="10"/>
        <v>1511.9272641980358</v>
      </c>
      <c r="Q50">
        <v>8</v>
      </c>
      <c r="R50">
        <f t="shared" ca="1" si="11"/>
        <v>296</v>
      </c>
      <c r="S50">
        <f t="shared" ca="1" si="12"/>
        <v>1260.6492118383621</v>
      </c>
      <c r="T50" s="25">
        <v>12</v>
      </c>
      <c r="U50">
        <f t="shared" ca="1" si="1"/>
        <v>325</v>
      </c>
      <c r="V50">
        <f t="shared" ca="1" si="13"/>
        <v>2034.1587629982018</v>
      </c>
      <c r="W50">
        <v>6</v>
      </c>
      <c r="X50">
        <f t="shared" ca="1" si="14"/>
        <v>273</v>
      </c>
      <c r="Y50">
        <f t="shared" ca="1" si="15"/>
        <v>1981.6933609184894</v>
      </c>
      <c r="Z50">
        <v>0</v>
      </c>
      <c r="AA50">
        <f t="shared" ca="1" si="16"/>
        <v>0</v>
      </c>
      <c r="AB50" s="24">
        <f t="shared" ca="1" si="17"/>
        <v>0</v>
      </c>
    </row>
    <row r="51" spans="1:28" x14ac:dyDescent="0.25">
      <c r="A51" s="15">
        <v>46151</v>
      </c>
      <c r="B51" t="s">
        <v>3</v>
      </c>
      <c r="C51" s="24">
        <f t="shared" ca="1" si="2"/>
        <v>24886.403232145829</v>
      </c>
      <c r="D51" s="25">
        <f t="shared" ca="1" si="3"/>
        <v>311</v>
      </c>
      <c r="E51" cm="1">
        <f t="array" aca="1" ref="E51" ca="1">metadata!$E$11+_xlfn.XLOOKUP(sku_c!$A51,_xlfn.ANCHORARRAY(metadata!$K$3),metadata!$Q$3:$Q$106)</f>
        <v>80.020589170886907</v>
      </c>
      <c r="F51">
        <f t="shared" ca="1" si="4"/>
        <v>0</v>
      </c>
      <c r="G51">
        <f t="shared" ca="1" si="5"/>
        <v>0</v>
      </c>
      <c r="H51">
        <v>0</v>
      </c>
      <c r="I51" s="25">
        <f t="shared" ca="1" si="18"/>
        <v>17</v>
      </c>
      <c r="J51" s="24">
        <v>0</v>
      </c>
      <c r="K51" s="24">
        <f t="shared" ca="1" si="7"/>
        <v>1.8</v>
      </c>
      <c r="L51" s="24">
        <f ca="1"/>
        <v>2.2589500399944669</v>
      </c>
      <c r="M51" s="24">
        <f t="shared" ca="1" si="8"/>
        <v>38.402150679905937</v>
      </c>
      <c r="N51">
        <v>15</v>
      </c>
      <c r="O51">
        <f t="shared" ca="1" si="9"/>
        <v>353</v>
      </c>
      <c r="P51" s="24">
        <f t="shared" ca="1" si="10"/>
        <v>1150.4093641180468</v>
      </c>
      <c r="Q51">
        <v>8</v>
      </c>
      <c r="R51">
        <f t="shared" ca="1" si="11"/>
        <v>286</v>
      </c>
      <c r="S51">
        <f t="shared" ca="1" si="12"/>
        <v>1504.0597114384175</v>
      </c>
      <c r="T51" s="25">
        <v>12</v>
      </c>
      <c r="U51">
        <f t="shared" ca="1" si="1"/>
        <v>329</v>
      </c>
      <c r="V51">
        <f t="shared" ca="1" si="13"/>
        <v>1730.1945631581796</v>
      </c>
      <c r="W51">
        <v>3</v>
      </c>
      <c r="X51">
        <f t="shared" ca="1" si="14"/>
        <v>248</v>
      </c>
      <c r="Y51">
        <f t="shared" ca="1" si="15"/>
        <v>1304.2196099186278</v>
      </c>
      <c r="Z51">
        <v>0</v>
      </c>
      <c r="AA51">
        <f t="shared" ca="1" si="16"/>
        <v>0</v>
      </c>
      <c r="AB51" s="24">
        <f t="shared" ca="1" si="17"/>
        <v>0</v>
      </c>
    </row>
    <row r="52" spans="1:28" x14ac:dyDescent="0.25">
      <c r="A52" s="15">
        <v>46158</v>
      </c>
      <c r="B52" t="s">
        <v>3</v>
      </c>
      <c r="C52" s="24">
        <f t="shared" ca="1" si="2"/>
        <v>24907.667388389855</v>
      </c>
      <c r="D52" s="25">
        <f t="shared" ca="1" si="3"/>
        <v>311</v>
      </c>
      <c r="E52" cm="1">
        <f t="array" aca="1" ref="E52" ca="1">metadata!$E$11+_xlfn.XLOOKUP(sku_c!$A52,_xlfn.ANCHORARRAY(metadata!$K$3),metadata!$Q$3:$Q$106)</f>
        <v>80.088962663632969</v>
      </c>
      <c r="F52">
        <f t="shared" ca="1" si="4"/>
        <v>1</v>
      </c>
      <c r="G52">
        <f t="shared" ca="1" si="5"/>
        <v>0</v>
      </c>
      <c r="H52">
        <v>0</v>
      </c>
      <c r="I52" s="25">
        <f t="shared" ca="1" si="18"/>
        <v>13</v>
      </c>
      <c r="J52" s="24">
        <v>0</v>
      </c>
      <c r="K52" s="24">
        <f t="shared" ca="1" si="7"/>
        <v>2.2999999999999998</v>
      </c>
      <c r="L52" s="24">
        <f ca="1"/>
        <v>2.2589500399944669</v>
      </c>
      <c r="M52" s="24">
        <f t="shared" ca="1" si="8"/>
        <v>29.366350519928069</v>
      </c>
      <c r="N52">
        <v>15</v>
      </c>
      <c r="O52">
        <f t="shared" ca="1" si="9"/>
        <v>357</v>
      </c>
      <c r="P52" s="24">
        <f t="shared" ca="1" si="10"/>
        <v>1163.4451642780248</v>
      </c>
      <c r="Q52">
        <v>8</v>
      </c>
      <c r="R52">
        <f t="shared" ca="1" si="11"/>
        <v>287</v>
      </c>
      <c r="S52">
        <f t="shared" ca="1" si="12"/>
        <v>1509.318661478412</v>
      </c>
      <c r="T52" s="25">
        <v>12</v>
      </c>
      <c r="U52">
        <f t="shared" ca="1" si="1"/>
        <v>332</v>
      </c>
      <c r="V52">
        <f t="shared" ca="1" si="13"/>
        <v>1745.971413278163</v>
      </c>
      <c r="W52">
        <v>4</v>
      </c>
      <c r="X52">
        <f t="shared" ca="1" si="14"/>
        <v>241</v>
      </c>
      <c r="Y52">
        <f t="shared" ca="1" si="15"/>
        <v>1508.4069596386664</v>
      </c>
      <c r="Z52">
        <v>0</v>
      </c>
      <c r="AA52">
        <f t="shared" ca="1" si="16"/>
        <v>0</v>
      </c>
      <c r="AB52" s="24">
        <f t="shared" ca="1" si="17"/>
        <v>0</v>
      </c>
    </row>
    <row r="53" spans="1:28" x14ac:dyDescent="0.25">
      <c r="A53" s="15">
        <v>46165</v>
      </c>
      <c r="B53" t="s">
        <v>3</v>
      </c>
      <c r="C53" s="24">
        <f t="shared" ca="1" si="2"/>
        <v>22908.719388274443</v>
      </c>
      <c r="D53" s="25">
        <f t="shared" ca="1" si="3"/>
        <v>283</v>
      </c>
      <c r="E53" cm="1">
        <f t="array" aca="1" ref="E53" ca="1">metadata!$E$11+_xlfn.XLOOKUP(sku_c!$A53,_xlfn.ANCHORARRAY(metadata!$K$3),metadata!$Q$3:$Q$106)</f>
        <v>80.949538474468</v>
      </c>
      <c r="F53">
        <f t="shared" ca="1" si="4"/>
        <v>5</v>
      </c>
      <c r="G53">
        <f t="shared" ca="1" si="5"/>
        <v>0</v>
      </c>
      <c r="H53">
        <v>0</v>
      </c>
      <c r="I53" s="25">
        <f t="shared" ca="1" si="18"/>
        <v>14</v>
      </c>
      <c r="J53" s="24">
        <v>0</v>
      </c>
      <c r="K53" s="24">
        <f t="shared" ca="1" si="7"/>
        <v>2.2000000000000002</v>
      </c>
      <c r="L53" s="24">
        <f ca="1"/>
        <v>2.2589500399944669</v>
      </c>
      <c r="M53" s="24">
        <f t="shared" ca="1" si="8"/>
        <v>31.625300559922536</v>
      </c>
      <c r="N53">
        <v>8</v>
      </c>
      <c r="O53">
        <f t="shared" ca="1" si="9"/>
        <v>282</v>
      </c>
      <c r="P53" s="24">
        <f t="shared" ca="1" si="10"/>
        <v>919.02391127843964</v>
      </c>
      <c r="Q53">
        <v>8</v>
      </c>
      <c r="R53">
        <f t="shared" ca="1" si="11"/>
        <v>288</v>
      </c>
      <c r="S53">
        <f t="shared" ca="1" si="12"/>
        <v>1514.5776115184065</v>
      </c>
      <c r="T53" s="25">
        <v>12</v>
      </c>
      <c r="U53">
        <f t="shared" ca="1" si="1"/>
        <v>336</v>
      </c>
      <c r="V53">
        <f t="shared" ca="1" si="13"/>
        <v>1767.0072134381408</v>
      </c>
      <c r="W53">
        <v>4</v>
      </c>
      <c r="X53">
        <f t="shared" ca="1" si="14"/>
        <v>243</v>
      </c>
      <c r="Y53">
        <f t="shared" ca="1" si="15"/>
        <v>1034.9248597186554</v>
      </c>
      <c r="Z53">
        <v>0</v>
      </c>
      <c r="AA53">
        <f t="shared" ca="1" si="16"/>
        <v>0</v>
      </c>
      <c r="AB53" s="24">
        <f t="shared" ca="1" si="17"/>
        <v>0</v>
      </c>
    </row>
    <row r="54" spans="1:28" x14ac:dyDescent="0.25">
      <c r="A54" s="15">
        <v>46172</v>
      </c>
      <c r="B54" t="s">
        <v>3</v>
      </c>
      <c r="C54" s="24">
        <f t="shared" ca="1" si="2"/>
        <v>23510.246062443355</v>
      </c>
      <c r="D54" s="25">
        <f t="shared" ca="1" si="3"/>
        <v>293</v>
      </c>
      <c r="E54" cm="1">
        <f t="array" aca="1" ref="E54" ca="1">metadata!$E$11+_xlfn.XLOOKUP(sku_c!$A54,_xlfn.ANCHORARRAY(metadata!$K$3),metadata!$Q$3:$Q$106)</f>
        <v>80.239747653390296</v>
      </c>
      <c r="F54">
        <f t="shared" ca="1" si="4"/>
        <v>0</v>
      </c>
      <c r="G54">
        <f t="shared" ca="1" si="5"/>
        <v>0</v>
      </c>
      <c r="H54">
        <v>0</v>
      </c>
      <c r="I54" s="25">
        <f t="shared" ca="1" si="18"/>
        <v>12</v>
      </c>
      <c r="J54" s="24">
        <v>0</v>
      </c>
      <c r="K54" s="24">
        <f t="shared" ca="1" si="7"/>
        <v>3</v>
      </c>
      <c r="L54" s="24">
        <f ca="1"/>
        <v>2.2589500399944669</v>
      </c>
      <c r="M54" s="24">
        <f t="shared" ca="1" si="8"/>
        <v>27.107400479933602</v>
      </c>
      <c r="N54">
        <v>8</v>
      </c>
      <c r="O54">
        <f t="shared" ca="1" si="9"/>
        <v>288</v>
      </c>
      <c r="P54" s="24">
        <f t="shared" ca="1" si="10"/>
        <v>1226.5776115184065</v>
      </c>
      <c r="Q54">
        <v>8</v>
      </c>
      <c r="R54">
        <f t="shared" ca="1" si="11"/>
        <v>288</v>
      </c>
      <c r="S54">
        <f t="shared" ca="1" si="12"/>
        <v>1802.5776115184065</v>
      </c>
      <c r="T54" s="25">
        <v>12</v>
      </c>
      <c r="U54">
        <f t="shared" ca="1" si="1"/>
        <v>328</v>
      </c>
      <c r="V54">
        <f t="shared" ca="1" si="13"/>
        <v>1396.9356131181851</v>
      </c>
      <c r="W54">
        <v>4</v>
      </c>
      <c r="X54">
        <f t="shared" ca="1" si="14"/>
        <v>248</v>
      </c>
      <c r="Y54">
        <f t="shared" ca="1" si="15"/>
        <v>1552.2196099186278</v>
      </c>
      <c r="Z54">
        <v>0</v>
      </c>
      <c r="AA54">
        <f t="shared" ca="1" si="16"/>
        <v>0</v>
      </c>
      <c r="AB54" s="24">
        <f t="shared" ca="1" si="17"/>
        <v>0</v>
      </c>
    </row>
    <row r="55" spans="1:28" x14ac:dyDescent="0.25">
      <c r="A55" s="15">
        <v>46179</v>
      </c>
      <c r="B55" t="s">
        <v>3</v>
      </c>
      <c r="C55" s="24">
        <f t="shared" ca="1" si="2"/>
        <v>17678.08898478996</v>
      </c>
      <c r="D55" s="25">
        <f t="shared" ca="1" si="3"/>
        <v>220</v>
      </c>
      <c r="E55" cm="1">
        <f t="array" aca="1" ref="E55" ca="1">metadata!$E$11+_xlfn.XLOOKUP(sku_c!$A55,_xlfn.ANCHORARRAY(metadata!$K$3),metadata!$Q$3:$Q$106)</f>
        <v>80.354949930863455</v>
      </c>
      <c r="F55">
        <f t="shared" ca="1" si="4"/>
        <v>0</v>
      </c>
      <c r="G55">
        <f t="shared" ca="1" si="5"/>
        <v>0</v>
      </c>
      <c r="H55">
        <v>0</v>
      </c>
      <c r="I55" s="25">
        <f ca="1">IF(H55=0,0,H55+60)*10 +RANDBETWEEN(1,19)</f>
        <v>6</v>
      </c>
      <c r="J55" s="24">
        <v>0</v>
      </c>
      <c r="K55" s="24">
        <f t="shared" ca="1" si="7"/>
        <v>1.8</v>
      </c>
      <c r="L55" s="24">
        <f ca="1"/>
        <v>2.2589500399944669</v>
      </c>
      <c r="M55" s="24">
        <f t="shared" ca="1" si="8"/>
        <v>13.553700239966801</v>
      </c>
      <c r="N55">
        <v>8</v>
      </c>
      <c r="O55">
        <f t="shared" ca="1" si="9"/>
        <v>293</v>
      </c>
      <c r="P55" s="24">
        <f t="shared" ca="1" si="10"/>
        <v>954.87236171837878</v>
      </c>
      <c r="Q55">
        <v>0</v>
      </c>
      <c r="R55">
        <f t="shared" ca="1" si="11"/>
        <v>13</v>
      </c>
      <c r="S55">
        <f t="shared" ca="1" si="12"/>
        <v>81.366350519928062</v>
      </c>
      <c r="T55" s="25">
        <v>12</v>
      </c>
      <c r="U55">
        <f t="shared" ca="1" si="1"/>
        <v>335</v>
      </c>
      <c r="V55">
        <f t="shared" ca="1" si="13"/>
        <v>1761.7482633981465</v>
      </c>
      <c r="W55">
        <v>4</v>
      </c>
      <c r="X55">
        <f t="shared" ca="1" si="14"/>
        <v>241</v>
      </c>
      <c r="Y55">
        <f t="shared" ca="1" si="15"/>
        <v>1267.4069596386664</v>
      </c>
      <c r="Z55">
        <v>0</v>
      </c>
      <c r="AA55">
        <f t="shared" ca="1" si="16"/>
        <v>0</v>
      </c>
      <c r="AB55" s="24">
        <f t="shared" ca="1" si="17"/>
        <v>0</v>
      </c>
    </row>
    <row r="56" spans="1:28" x14ac:dyDescent="0.25">
      <c r="A56" s="15">
        <v>46186</v>
      </c>
      <c r="B56" t="s">
        <v>3</v>
      </c>
      <c r="C56" s="24">
        <f t="shared" ca="1" si="2"/>
        <v>17459.652243172466</v>
      </c>
      <c r="D56" s="25">
        <f t="shared" ca="1" si="3"/>
        <v>216</v>
      </c>
      <c r="E56" cm="1">
        <f t="array" aca="1" ref="E56" ca="1">metadata!$E$11+_xlfn.XLOOKUP(sku_c!$A56,_xlfn.ANCHORARRAY(metadata!$K$3),metadata!$Q$3:$Q$106)</f>
        <v>80.831723348020674</v>
      </c>
      <c r="F56">
        <f t="shared" ca="1" si="4"/>
        <v>0</v>
      </c>
      <c r="G56">
        <f t="shared" ca="1" si="5"/>
        <v>1</v>
      </c>
      <c r="H56">
        <v>0</v>
      </c>
      <c r="I56" s="25">
        <f t="shared" ref="I56:I106" ca="1" si="20">IF(H56=0,0,H56+60)*10 +RANDBETWEEN(1,19)</f>
        <v>3</v>
      </c>
      <c r="J56" s="24">
        <v>0</v>
      </c>
      <c r="K56" s="24">
        <f t="shared" ca="1" si="7"/>
        <v>1.6</v>
      </c>
      <c r="L56" s="24">
        <f ca="1"/>
        <v>2.2589500399944669</v>
      </c>
      <c r="M56" s="24">
        <f t="shared" ca="1" si="8"/>
        <v>6.7768501199834006</v>
      </c>
      <c r="N56">
        <v>8</v>
      </c>
      <c r="O56">
        <f t="shared" ca="1" si="9"/>
        <v>286</v>
      </c>
      <c r="P56" s="24">
        <f t="shared" ca="1" si="10"/>
        <v>932.05971143841748</v>
      </c>
      <c r="Q56">
        <v>0</v>
      </c>
      <c r="R56">
        <f t="shared" ca="1" si="11"/>
        <v>18</v>
      </c>
      <c r="S56">
        <f t="shared" ca="1" si="12"/>
        <v>112.6611007199004</v>
      </c>
      <c r="T56" s="25">
        <v>12</v>
      </c>
      <c r="U56">
        <f t="shared" ca="1" si="1"/>
        <v>322</v>
      </c>
      <c r="V56">
        <f t="shared" ca="1" si="13"/>
        <v>1371.3819128782184</v>
      </c>
      <c r="W56">
        <v>3</v>
      </c>
      <c r="X56">
        <f t="shared" ca="1" si="14"/>
        <v>238</v>
      </c>
      <c r="Y56">
        <f t="shared" ca="1" si="15"/>
        <v>1251.6301095186832</v>
      </c>
      <c r="Z56">
        <v>0</v>
      </c>
      <c r="AA56">
        <f t="shared" ca="1" si="16"/>
        <v>0</v>
      </c>
      <c r="AB56" s="24">
        <f t="shared" ca="1" si="17"/>
        <v>0</v>
      </c>
    </row>
    <row r="57" spans="1:28" x14ac:dyDescent="0.25">
      <c r="A57" s="15">
        <v>46193</v>
      </c>
      <c r="B57" t="s">
        <v>3</v>
      </c>
      <c r="C57" s="24">
        <f t="shared" ca="1" si="2"/>
        <v>13840.726897078763</v>
      </c>
      <c r="D57" s="25">
        <f t="shared" ca="1" si="3"/>
        <v>173</v>
      </c>
      <c r="E57" cm="1">
        <f t="array" aca="1" ref="E57" ca="1">metadata!$E$11+_xlfn.XLOOKUP(sku_c!$A57,_xlfn.ANCHORARRAY(metadata!$K$3),metadata!$Q$3:$Q$106)</f>
        <v>80.00420171721828</v>
      </c>
      <c r="F57">
        <f t="shared" ca="1" si="4"/>
        <v>0</v>
      </c>
      <c r="G57">
        <f t="shared" ca="1" si="5"/>
        <v>0</v>
      </c>
      <c r="H57">
        <v>0</v>
      </c>
      <c r="I57" s="25">
        <f t="shared" ca="1" si="20"/>
        <v>2</v>
      </c>
      <c r="J57" s="24">
        <v>0</v>
      </c>
      <c r="K57" s="24">
        <f t="shared" ca="1" si="7"/>
        <v>1.6</v>
      </c>
      <c r="L57" s="24">
        <f ca="1"/>
        <v>2.2589500399944669</v>
      </c>
      <c r="M57" s="24">
        <f t="shared" ca="1" si="8"/>
        <v>4.5179000799889337</v>
      </c>
      <c r="N57">
        <v>8</v>
      </c>
      <c r="O57">
        <f t="shared" ca="1" si="9"/>
        <v>281</v>
      </c>
      <c r="P57" s="24">
        <f t="shared" ca="1" si="10"/>
        <v>1196.7649612384453</v>
      </c>
      <c r="Q57">
        <v>0</v>
      </c>
      <c r="R57">
        <f t="shared" ca="1" si="11"/>
        <v>10</v>
      </c>
      <c r="S57">
        <f t="shared" ca="1" si="12"/>
        <v>42.589500399944669</v>
      </c>
      <c r="T57" s="25">
        <v>12</v>
      </c>
      <c r="U57">
        <f t="shared" ca="1" si="1"/>
        <v>337</v>
      </c>
      <c r="V57">
        <f t="shared" ca="1" si="13"/>
        <v>1772.2661634781352</v>
      </c>
      <c r="W57">
        <v>0</v>
      </c>
      <c r="X57">
        <f t="shared" ca="1" si="14"/>
        <v>0</v>
      </c>
      <c r="Y57">
        <f t="shared" ca="1" si="15"/>
        <v>0</v>
      </c>
      <c r="Z57">
        <v>0</v>
      </c>
      <c r="AA57">
        <f t="shared" ca="1" si="16"/>
        <v>0</v>
      </c>
      <c r="AB57" s="24">
        <f t="shared" ca="1" si="17"/>
        <v>0</v>
      </c>
    </row>
    <row r="58" spans="1:28" x14ac:dyDescent="0.25">
      <c r="A58" s="15">
        <v>46200</v>
      </c>
      <c r="B58" t="s">
        <v>3</v>
      </c>
      <c r="C58" s="24">
        <f t="shared" ca="1" si="2"/>
        <v>14367.685785530877</v>
      </c>
      <c r="D58" s="25">
        <f t="shared" ca="1" si="3"/>
        <v>178</v>
      </c>
      <c r="E58" cm="1">
        <f t="array" aca="1" ref="E58" ca="1">metadata!$E$11+_xlfn.XLOOKUP(sku_c!$A58,_xlfn.ANCHORARRAY(metadata!$K$3),metadata!$Q$3:$Q$106)</f>
        <v>80.717335873768974</v>
      </c>
      <c r="F58">
        <f t="shared" ca="1" si="4"/>
        <v>0</v>
      </c>
      <c r="G58">
        <f t="shared" ca="1" si="5"/>
        <v>0</v>
      </c>
      <c r="H58">
        <v>0</v>
      </c>
      <c r="I58" s="25">
        <f t="shared" ca="1" si="20"/>
        <v>17</v>
      </c>
      <c r="J58" s="24">
        <v>0</v>
      </c>
      <c r="K58" s="24">
        <f t="shared" ca="1" si="7"/>
        <v>1.6</v>
      </c>
      <c r="L58" s="24">
        <f ca="1"/>
        <v>2.2589500399944669</v>
      </c>
      <c r="M58" s="24">
        <f t="shared" ca="1" si="8"/>
        <v>38.402150679905937</v>
      </c>
      <c r="N58">
        <v>8</v>
      </c>
      <c r="O58">
        <f t="shared" ca="1" si="9"/>
        <v>284</v>
      </c>
      <c r="P58" s="24">
        <f t="shared" ca="1" si="10"/>
        <v>1209.5418113584285</v>
      </c>
      <c r="Q58">
        <v>0</v>
      </c>
      <c r="R58">
        <f t="shared" ca="1" si="11"/>
        <v>12</v>
      </c>
      <c r="S58">
        <f t="shared" ca="1" si="12"/>
        <v>63.107400479933602</v>
      </c>
      <c r="T58" s="25">
        <v>12</v>
      </c>
      <c r="U58">
        <f t="shared" ca="1" si="1"/>
        <v>334</v>
      </c>
      <c r="V58">
        <f t="shared" ca="1" si="13"/>
        <v>1422.489313358152</v>
      </c>
      <c r="W58">
        <v>0</v>
      </c>
      <c r="X58">
        <f t="shared" ca="1" si="14"/>
        <v>0</v>
      </c>
      <c r="Y58">
        <f t="shared" ca="1" si="15"/>
        <v>0</v>
      </c>
      <c r="Z58">
        <v>0</v>
      </c>
      <c r="AA58">
        <f t="shared" ca="1" si="16"/>
        <v>0</v>
      </c>
      <c r="AB58" s="24">
        <f t="shared" ca="1" si="17"/>
        <v>0</v>
      </c>
    </row>
    <row r="59" spans="1:28" x14ac:dyDescent="0.25">
      <c r="A59" s="15">
        <v>46207</v>
      </c>
      <c r="B59" t="s">
        <v>3</v>
      </c>
      <c r="C59" s="24">
        <f t="shared" ca="1" si="2"/>
        <v>13398.348233816516</v>
      </c>
      <c r="D59" s="25">
        <f t="shared" ca="1" si="3"/>
        <v>166</v>
      </c>
      <c r="E59" cm="1">
        <f t="array" aca="1" ref="E59" ca="1">metadata!$E$11+_xlfn.XLOOKUP(sku_c!$A59,_xlfn.ANCHORARRAY(metadata!$K$3),metadata!$Q$3:$Q$106)</f>
        <v>80.712941167569369</v>
      </c>
      <c r="F59">
        <f t="shared" ca="1" si="4"/>
        <v>6</v>
      </c>
      <c r="G59">
        <f t="shared" ca="1" si="5"/>
        <v>0</v>
      </c>
      <c r="H59">
        <v>0</v>
      </c>
      <c r="I59" s="25">
        <f t="shared" ca="1" si="20"/>
        <v>13</v>
      </c>
      <c r="J59" s="24">
        <v>0</v>
      </c>
      <c r="K59" s="24">
        <f t="shared" ca="1" si="7"/>
        <v>1.7</v>
      </c>
      <c r="L59" s="24">
        <f ca="1"/>
        <v>2.2589500399944669</v>
      </c>
      <c r="M59" s="24">
        <f t="shared" ca="1" si="8"/>
        <v>29.366350519928069</v>
      </c>
      <c r="N59">
        <v>8</v>
      </c>
      <c r="O59">
        <f t="shared" ca="1" si="9"/>
        <v>293</v>
      </c>
      <c r="P59" s="24">
        <f t="shared" ca="1" si="10"/>
        <v>954.87236171837878</v>
      </c>
      <c r="Q59">
        <v>0</v>
      </c>
      <c r="R59">
        <f t="shared" ca="1" si="11"/>
        <v>15</v>
      </c>
      <c r="S59">
        <f t="shared" ca="1" si="12"/>
        <v>63.884250599917003</v>
      </c>
      <c r="T59" s="25">
        <v>12</v>
      </c>
      <c r="U59">
        <f t="shared" ca="1" si="1"/>
        <v>322</v>
      </c>
      <c r="V59">
        <f t="shared" ca="1" si="13"/>
        <v>1693.3819128782184</v>
      </c>
      <c r="W59">
        <v>0</v>
      </c>
      <c r="X59">
        <f t="shared" ca="1" si="14"/>
        <v>0</v>
      </c>
      <c r="Y59">
        <f t="shared" ca="1" si="15"/>
        <v>0</v>
      </c>
      <c r="Z59">
        <v>0</v>
      </c>
      <c r="AA59">
        <f t="shared" ca="1" si="16"/>
        <v>0</v>
      </c>
      <c r="AB59" s="24">
        <f t="shared" ca="1" si="17"/>
        <v>0</v>
      </c>
    </row>
    <row r="60" spans="1:28" x14ac:dyDescent="0.25">
      <c r="A60" s="15">
        <v>46214</v>
      </c>
      <c r="B60" t="s">
        <v>3</v>
      </c>
      <c r="C60" s="24">
        <f t="shared" ca="1" si="2"/>
        <v>13825.735960731259</v>
      </c>
      <c r="D60" s="25">
        <f t="shared" ca="1" si="3"/>
        <v>171</v>
      </c>
      <c r="E60" cm="1">
        <f t="array" aca="1" ref="E60" ca="1">metadata!$E$11+_xlfn.XLOOKUP(sku_c!$A60,_xlfn.ANCHORARRAY(metadata!$K$3),metadata!$Q$3:$Q$106)</f>
        <v>80.852257080299765</v>
      </c>
      <c r="F60">
        <f t="shared" ca="1" si="4"/>
        <v>0</v>
      </c>
      <c r="G60">
        <f t="shared" ca="1" si="5"/>
        <v>0</v>
      </c>
      <c r="H60">
        <v>0</v>
      </c>
      <c r="I60" s="25">
        <f t="shared" ca="1" si="20"/>
        <v>1</v>
      </c>
      <c r="J60" s="24" cm="1">
        <f t="array" ref="J60:J69">_xlfn.SEQUENCE(10,1,10,-1)</f>
        <v>10</v>
      </c>
      <c r="K60" s="24">
        <f t="shared" ca="1" si="7"/>
        <v>2.9</v>
      </c>
      <c r="L60" s="24">
        <f ca="1"/>
        <v>2.4682870394417069</v>
      </c>
      <c r="M60" s="24">
        <f t="shared" ca="1" si="8"/>
        <v>2.4682870394417069</v>
      </c>
      <c r="N60">
        <v>8</v>
      </c>
      <c r="O60">
        <f t="shared" ca="1" si="9"/>
        <v>285</v>
      </c>
      <c r="P60" s="24">
        <f t="shared" ca="1" si="10"/>
        <v>1273.4618062408865</v>
      </c>
      <c r="Q60">
        <v>0</v>
      </c>
      <c r="R60">
        <f t="shared" ca="1" si="11"/>
        <v>7</v>
      </c>
      <c r="S60">
        <f t="shared" ca="1" si="12"/>
        <v>38.27800927609195</v>
      </c>
      <c r="T60" s="25">
        <v>12</v>
      </c>
      <c r="U60">
        <f t="shared" ca="1" si="1"/>
        <v>335</v>
      </c>
      <c r="V60">
        <f t="shared" ca="1" si="13"/>
        <v>2166.8761582129719</v>
      </c>
      <c r="W60">
        <v>0</v>
      </c>
      <c r="X60">
        <f t="shared" ca="1" si="14"/>
        <v>0</v>
      </c>
      <c r="Y60">
        <f t="shared" ca="1" si="15"/>
        <v>0</v>
      </c>
      <c r="Z60">
        <v>0</v>
      </c>
      <c r="AA60">
        <f t="shared" ca="1" si="16"/>
        <v>0</v>
      </c>
      <c r="AB60" s="24">
        <f t="shared" ca="1" si="17"/>
        <v>0</v>
      </c>
    </row>
    <row r="61" spans="1:28" x14ac:dyDescent="0.25">
      <c r="A61" s="15">
        <v>46221</v>
      </c>
      <c r="B61" t="s">
        <v>3</v>
      </c>
      <c r="C61" s="24">
        <f t="shared" ca="1" si="2"/>
        <v>28672.813099073486</v>
      </c>
      <c r="D61" s="25">
        <f t="shared" ca="1" si="3"/>
        <v>358</v>
      </c>
      <c r="E61" cm="1">
        <f t="array" aca="1" ref="E61" ca="1">metadata!$E$11+_xlfn.XLOOKUP(sku_c!$A61,_xlfn.ANCHORARRAY(metadata!$K$3),metadata!$Q$3:$Q$106)</f>
        <v>80.091656701322592</v>
      </c>
      <c r="F61">
        <f t="shared" ca="1" si="4"/>
        <v>6</v>
      </c>
      <c r="G61">
        <f t="shared" ca="1" si="5"/>
        <v>0</v>
      </c>
      <c r="H61">
        <v>0</v>
      </c>
      <c r="I61" s="25">
        <f t="shared" ca="1" si="20"/>
        <v>17</v>
      </c>
      <c r="J61" s="24">
        <v>9</v>
      </c>
      <c r="K61" s="24">
        <f t="shared" ca="1" si="7"/>
        <v>2</v>
      </c>
      <c r="L61" s="24">
        <f ca="1"/>
        <v>2.4473533394969826</v>
      </c>
      <c r="M61" s="24">
        <f t="shared" ca="1" si="8"/>
        <v>41.605006771448707</v>
      </c>
      <c r="N61">
        <v>8</v>
      </c>
      <c r="O61">
        <f t="shared" ca="1" si="9"/>
        <v>299</v>
      </c>
      <c r="P61" s="24">
        <f t="shared" ca="1" si="10"/>
        <v>1030.7586485095978</v>
      </c>
      <c r="Q61">
        <v>19</v>
      </c>
      <c r="R61">
        <f t="shared" ca="1" si="11"/>
        <v>405</v>
      </c>
      <c r="S61">
        <f t="shared" ca="1" si="12"/>
        <v>2611.1781024962784</v>
      </c>
      <c r="T61" s="25">
        <f t="shared" ref="T61:T70" ca="1" si="21">40-X61</f>
        <v>40</v>
      </c>
      <c r="U61">
        <f t="shared" ca="1" si="1"/>
        <v>614</v>
      </c>
      <c r="V61">
        <f t="shared" ca="1" si="13"/>
        <v>2730.6749504511477</v>
      </c>
      <c r="W61">
        <v>0</v>
      </c>
      <c r="X61">
        <f t="shared" ca="1" si="14"/>
        <v>0</v>
      </c>
      <c r="Y61">
        <f t="shared" ca="1" si="15"/>
        <v>0</v>
      </c>
      <c r="Z61">
        <v>0</v>
      </c>
      <c r="AA61">
        <f t="shared" ca="1" si="16"/>
        <v>0</v>
      </c>
      <c r="AB61" s="24">
        <f t="shared" ca="1" si="17"/>
        <v>0</v>
      </c>
    </row>
    <row r="62" spans="1:28" x14ac:dyDescent="0.25">
      <c r="A62" s="15">
        <v>46228</v>
      </c>
      <c r="B62" t="s">
        <v>3</v>
      </c>
      <c r="C62" s="24">
        <f t="shared" ca="1" si="2"/>
        <v>28190.672142889773</v>
      </c>
      <c r="D62" s="25">
        <f t="shared" ca="1" si="3"/>
        <v>351</v>
      </c>
      <c r="E62" cm="1">
        <f t="array" aca="1" ref="E62" ca="1">metadata!$E$11+_xlfn.XLOOKUP(sku_c!$A62,_xlfn.ANCHORARRAY(metadata!$K$3),metadata!$Q$3:$Q$106)</f>
        <v>80.315305250398211</v>
      </c>
      <c r="F62">
        <f t="shared" ca="1" si="4"/>
        <v>0</v>
      </c>
      <c r="G62">
        <f t="shared" ca="1" si="5"/>
        <v>0</v>
      </c>
      <c r="H62">
        <v>0</v>
      </c>
      <c r="I62" s="25">
        <f t="shared" ca="1" si="20"/>
        <v>15</v>
      </c>
      <c r="J62" s="24">
        <v>8</v>
      </c>
      <c r="K62" s="24">
        <f t="shared" ca="1" si="7"/>
        <v>2.2999999999999998</v>
      </c>
      <c r="L62" s="24">
        <f ca="1"/>
        <v>2.4264196395522588</v>
      </c>
      <c r="M62" s="24">
        <f t="shared" ca="1" si="8"/>
        <v>36.396294593283884</v>
      </c>
      <c r="N62">
        <v>4</v>
      </c>
      <c r="O62">
        <f t="shared" ca="1" si="9"/>
        <v>242</v>
      </c>
      <c r="P62" s="24">
        <f t="shared" ca="1" si="10"/>
        <v>829.19355277164664</v>
      </c>
      <c r="Q62">
        <v>19</v>
      </c>
      <c r="R62">
        <f t="shared" ca="1" si="11"/>
        <v>394</v>
      </c>
      <c r="S62">
        <f t="shared" ca="1" si="12"/>
        <v>2532.0093379835903</v>
      </c>
      <c r="T62" s="25">
        <f t="shared" ca="1" si="21"/>
        <v>40</v>
      </c>
      <c r="U62">
        <f t="shared" ca="1" si="1"/>
        <v>617</v>
      </c>
      <c r="V62">
        <f t="shared" ca="1" si="13"/>
        <v>3965.1009176037442</v>
      </c>
      <c r="W62">
        <v>0</v>
      </c>
      <c r="X62">
        <f t="shared" ca="1" si="14"/>
        <v>0</v>
      </c>
      <c r="Y62">
        <f t="shared" ca="1" si="15"/>
        <v>0</v>
      </c>
      <c r="Z62">
        <v>0</v>
      </c>
      <c r="AA62">
        <f t="shared" ca="1" si="16"/>
        <v>0</v>
      </c>
      <c r="AB62" s="24">
        <f t="shared" ca="1" si="17"/>
        <v>0</v>
      </c>
    </row>
    <row r="63" spans="1:28" x14ac:dyDescent="0.25">
      <c r="A63" s="15">
        <v>46235</v>
      </c>
      <c r="B63" t="s">
        <v>3</v>
      </c>
      <c r="C63" s="24">
        <f t="shared" ca="1" si="2"/>
        <v>28270.077747850519</v>
      </c>
      <c r="D63" s="25">
        <f t="shared" ca="1" si="3"/>
        <v>352</v>
      </c>
      <c r="E63" cm="1">
        <f t="array" aca="1" ref="E63" ca="1">metadata!$E$11+_xlfn.XLOOKUP(sku_c!$A63,_xlfn.ANCHORARRAY(metadata!$K$3),metadata!$Q$3:$Q$106)</f>
        <v>80.312720874575334</v>
      </c>
      <c r="F63">
        <f t="shared" ca="1" si="4"/>
        <v>2</v>
      </c>
      <c r="G63">
        <f t="shared" ca="1" si="5"/>
        <v>0</v>
      </c>
      <c r="H63">
        <v>0</v>
      </c>
      <c r="I63" s="25">
        <f t="shared" ca="1" si="20"/>
        <v>11</v>
      </c>
      <c r="J63" s="24">
        <v>7</v>
      </c>
      <c r="K63" s="24">
        <f t="shared" ca="1" si="7"/>
        <v>1.9</v>
      </c>
      <c r="L63" s="24">
        <f ca="1"/>
        <v>2.405485939607535</v>
      </c>
      <c r="M63" s="24">
        <f t="shared" ca="1" si="8"/>
        <v>26.460345335682884</v>
      </c>
      <c r="N63">
        <v>4</v>
      </c>
      <c r="O63">
        <f t="shared" ca="1" si="9"/>
        <v>251</v>
      </c>
      <c r="P63" s="24">
        <f t="shared" ca="1" si="10"/>
        <v>1105.7769708414914</v>
      </c>
      <c r="Q63">
        <v>19</v>
      </c>
      <c r="R63">
        <f t="shared" ca="1" si="11"/>
        <v>405</v>
      </c>
      <c r="S63">
        <f t="shared" ca="1" si="12"/>
        <v>2189.2218055410517</v>
      </c>
      <c r="T63" s="25">
        <f t="shared" ca="1" si="21"/>
        <v>40</v>
      </c>
      <c r="U63">
        <f t="shared" ca="1" si="1"/>
        <v>612</v>
      </c>
      <c r="V63">
        <f t="shared" ca="1" si="13"/>
        <v>3920.1573950398115</v>
      </c>
      <c r="W63">
        <v>0</v>
      </c>
      <c r="X63">
        <f t="shared" ca="1" si="14"/>
        <v>0</v>
      </c>
      <c r="Y63">
        <f t="shared" ca="1" si="15"/>
        <v>0</v>
      </c>
      <c r="Z63">
        <v>0</v>
      </c>
      <c r="AA63">
        <f t="shared" ca="1" si="16"/>
        <v>0</v>
      </c>
      <c r="AB63" s="24">
        <f t="shared" ca="1" si="17"/>
        <v>0</v>
      </c>
    </row>
    <row r="64" spans="1:28" x14ac:dyDescent="0.25">
      <c r="A64" s="15">
        <v>46242</v>
      </c>
      <c r="B64" t="s">
        <v>3</v>
      </c>
      <c r="C64" s="24">
        <f t="shared" ca="1" si="2"/>
        <v>28886.81586201171</v>
      </c>
      <c r="D64" s="25">
        <f t="shared" ca="1" si="3"/>
        <v>358</v>
      </c>
      <c r="E64" cm="1">
        <f t="array" aca="1" ref="E64" ca="1">metadata!$E$11+_xlfn.XLOOKUP(sku_c!$A64,_xlfn.ANCHORARRAY(metadata!$K$3),metadata!$Q$3:$Q$106)</f>
        <v>80.689429782155614</v>
      </c>
      <c r="F64">
        <f t="shared" ca="1" si="4"/>
        <v>0</v>
      </c>
      <c r="G64">
        <f t="shared" ca="1" si="5"/>
        <v>0</v>
      </c>
      <c r="H64">
        <v>0</v>
      </c>
      <c r="I64" s="25">
        <f t="shared" ca="1" si="20"/>
        <v>9</v>
      </c>
      <c r="J64" s="24">
        <v>6</v>
      </c>
      <c r="K64" s="24">
        <f t="shared" ca="1" si="7"/>
        <v>2.8</v>
      </c>
      <c r="L64" s="24">
        <f ca="1"/>
        <v>2.3845522396628107</v>
      </c>
      <c r="M64" s="24">
        <f t="shared" ca="1" si="8"/>
        <v>21.460970156965296</v>
      </c>
      <c r="N64">
        <v>4</v>
      </c>
      <c r="O64">
        <f t="shared" ca="1" si="9"/>
        <v>255</v>
      </c>
      <c r="P64" s="24">
        <f t="shared" ca="1" si="10"/>
        <v>863.06082111401668</v>
      </c>
      <c r="Q64">
        <v>20</v>
      </c>
      <c r="R64">
        <f t="shared" ca="1" si="11"/>
        <v>413</v>
      </c>
      <c r="S64">
        <f t="shared" ca="1" si="12"/>
        <v>2223.8200749807406</v>
      </c>
      <c r="T64" s="25">
        <f t="shared" ca="1" si="21"/>
        <v>40</v>
      </c>
      <c r="U64">
        <f t="shared" ca="1" si="1"/>
        <v>607</v>
      </c>
      <c r="V64">
        <f t="shared" ca="1" si="13"/>
        <v>3875.4232094753261</v>
      </c>
      <c r="W64">
        <v>0</v>
      </c>
      <c r="X64">
        <f t="shared" ca="1" si="14"/>
        <v>0</v>
      </c>
      <c r="Y64">
        <f t="shared" ca="1" si="15"/>
        <v>0</v>
      </c>
      <c r="Z64">
        <v>0</v>
      </c>
      <c r="AA64">
        <f t="shared" ca="1" si="16"/>
        <v>0</v>
      </c>
      <c r="AB64" s="24">
        <f t="shared" ca="1" si="17"/>
        <v>0</v>
      </c>
    </row>
    <row r="65" spans="1:28" x14ac:dyDescent="0.25">
      <c r="A65" s="15">
        <v>46249</v>
      </c>
      <c r="B65" t="s">
        <v>3</v>
      </c>
      <c r="C65" s="24">
        <f t="shared" ca="1" si="2"/>
        <v>28427.745649505701</v>
      </c>
      <c r="D65" s="25">
        <f t="shared" ca="1" si="3"/>
        <v>353</v>
      </c>
      <c r="E65" cm="1">
        <f t="array" aca="1" ref="E65" ca="1">metadata!$E$11+_xlfn.XLOOKUP(sku_c!$A65,_xlfn.ANCHORARRAY(metadata!$K$3),metadata!$Q$3:$Q$106)</f>
        <v>80.531857364038814</v>
      </c>
      <c r="F65">
        <f t="shared" ca="1" si="4"/>
        <v>2</v>
      </c>
      <c r="G65">
        <f t="shared" ca="1" si="5"/>
        <v>0</v>
      </c>
      <c r="H65">
        <v>0</v>
      </c>
      <c r="I65" s="25">
        <f t="shared" ca="1" si="20"/>
        <v>10</v>
      </c>
      <c r="J65" s="24">
        <v>5</v>
      </c>
      <c r="K65" s="24">
        <f t="shared" ca="1" si="7"/>
        <v>2.1</v>
      </c>
      <c r="L65" s="24">
        <f ca="1"/>
        <v>2.3636185397180869</v>
      </c>
      <c r="M65" s="24">
        <f t="shared" ca="1" si="8"/>
        <v>23.636185397180867</v>
      </c>
      <c r="N65">
        <v>4</v>
      </c>
      <c r="O65">
        <f t="shared" ca="1" si="9"/>
        <v>251</v>
      </c>
      <c r="P65" s="24">
        <f t="shared" ca="1" si="10"/>
        <v>1095.2682534692399</v>
      </c>
      <c r="Q65">
        <v>20</v>
      </c>
      <c r="R65">
        <f t="shared" ca="1" si="11"/>
        <v>411</v>
      </c>
      <c r="S65">
        <f t="shared" ca="1" si="12"/>
        <v>2615.4472198241338</v>
      </c>
      <c r="T65" s="25">
        <f t="shared" ca="1" si="21"/>
        <v>40</v>
      </c>
      <c r="U65">
        <f t="shared" ca="1" si="1"/>
        <v>610</v>
      </c>
      <c r="V65">
        <f t="shared" ca="1" si="13"/>
        <v>2661.8073092280329</v>
      </c>
      <c r="W65">
        <v>0</v>
      </c>
      <c r="X65">
        <f t="shared" ca="1" si="14"/>
        <v>0</v>
      </c>
      <c r="Y65">
        <f t="shared" ca="1" si="15"/>
        <v>0</v>
      </c>
      <c r="Z65">
        <v>0</v>
      </c>
      <c r="AA65">
        <f t="shared" ca="1" si="16"/>
        <v>0</v>
      </c>
      <c r="AB65" s="24">
        <f t="shared" ca="1" si="17"/>
        <v>0</v>
      </c>
    </row>
    <row r="66" spans="1:28" x14ac:dyDescent="0.25">
      <c r="A66" s="15">
        <v>46256</v>
      </c>
      <c r="B66" t="s">
        <v>3</v>
      </c>
      <c r="C66" s="24">
        <f t="shared" ca="1" si="2"/>
        <v>28960.327188309842</v>
      </c>
      <c r="D66" s="25">
        <f t="shared" ca="1" si="3"/>
        <v>358</v>
      </c>
      <c r="E66" cm="1">
        <f t="array" aca="1" ref="E66" ca="1">metadata!$E$11+_xlfn.XLOOKUP(sku_c!$A66,_xlfn.ANCHORARRAY(metadata!$K$3),metadata!$Q$3:$Q$106)</f>
        <v>80.894768682429728</v>
      </c>
      <c r="F66">
        <f t="shared" ca="1" si="4"/>
        <v>0</v>
      </c>
      <c r="G66">
        <f t="shared" ca="1" si="5"/>
        <v>0</v>
      </c>
      <c r="H66">
        <v>0</v>
      </c>
      <c r="I66" s="25">
        <f t="shared" ca="1" si="20"/>
        <v>14</v>
      </c>
      <c r="J66" s="24">
        <v>4</v>
      </c>
      <c r="K66" s="24">
        <f t="shared" ca="1" si="7"/>
        <v>1.6</v>
      </c>
      <c r="L66" s="24">
        <f ca="1"/>
        <v>2.3426848397733626</v>
      </c>
      <c r="M66" s="24">
        <f t="shared" ca="1" si="8"/>
        <v>32.797587756827077</v>
      </c>
      <c r="N66">
        <v>4</v>
      </c>
      <c r="O66">
        <f t="shared" ca="1" si="9"/>
        <v>258</v>
      </c>
      <c r="P66" s="24">
        <f t="shared" ca="1" si="10"/>
        <v>1120.4126886615275</v>
      </c>
      <c r="Q66">
        <v>20</v>
      </c>
      <c r="R66">
        <f t="shared" ca="1" si="11"/>
        <v>410</v>
      </c>
      <c r="S66">
        <f t="shared" ca="1" si="12"/>
        <v>1780.5007843070784</v>
      </c>
      <c r="T66" s="25">
        <f t="shared" ca="1" si="21"/>
        <v>40</v>
      </c>
      <c r="U66">
        <f t="shared" ca="1" si="1"/>
        <v>609</v>
      </c>
      <c r="V66">
        <f t="shared" ca="1" si="13"/>
        <v>2644.6950674219775</v>
      </c>
      <c r="W66">
        <v>0</v>
      </c>
      <c r="X66">
        <f t="shared" ca="1" si="14"/>
        <v>0</v>
      </c>
      <c r="Y66">
        <f t="shared" ca="1" si="15"/>
        <v>0</v>
      </c>
      <c r="Z66">
        <v>0</v>
      </c>
      <c r="AA66">
        <f t="shared" ca="1" si="16"/>
        <v>0</v>
      </c>
      <c r="AB66" s="24">
        <f t="shared" ca="1" si="17"/>
        <v>0</v>
      </c>
    </row>
    <row r="67" spans="1:28" x14ac:dyDescent="0.25">
      <c r="A67" s="15">
        <v>46263</v>
      </c>
      <c r="B67" t="s">
        <v>3</v>
      </c>
      <c r="C67" s="24">
        <f t="shared" ca="1" si="2"/>
        <v>28985.885894347532</v>
      </c>
      <c r="D67" s="25">
        <f t="shared" ca="1" si="3"/>
        <v>361</v>
      </c>
      <c r="E67" cm="1">
        <f t="array" aca="1" ref="E67" ca="1">metadata!$E$11+_xlfn.XLOOKUP(sku_c!$A67,_xlfn.ANCHORARRAY(metadata!$K$3),metadata!$Q$3:$Q$106)</f>
        <v>80.293312726724466</v>
      </c>
      <c r="F67">
        <f t="shared" ca="1" si="4"/>
        <v>0</v>
      </c>
      <c r="G67">
        <f t="shared" ca="1" si="5"/>
        <v>0</v>
      </c>
      <c r="H67">
        <v>0</v>
      </c>
      <c r="I67" s="25">
        <f t="shared" ca="1" si="20"/>
        <v>14</v>
      </c>
      <c r="J67" s="24">
        <v>3</v>
      </c>
      <c r="K67" s="24">
        <f t="shared" ca="1" si="7"/>
        <v>2.4</v>
      </c>
      <c r="L67" s="24">
        <f ca="1"/>
        <v>2.3217511398286388</v>
      </c>
      <c r="M67" s="24">
        <f t="shared" ca="1" si="8"/>
        <v>32.504515957600944</v>
      </c>
      <c r="N67">
        <v>4</v>
      </c>
      <c r="O67">
        <f t="shared" ca="1" si="9"/>
        <v>253</v>
      </c>
      <c r="P67" s="24">
        <f t="shared" ca="1" si="10"/>
        <v>1093.4030383766456</v>
      </c>
      <c r="Q67">
        <v>20</v>
      </c>
      <c r="R67">
        <f t="shared" ca="1" si="11"/>
        <v>415</v>
      </c>
      <c r="S67">
        <f t="shared" ca="1" si="12"/>
        <v>2208.526723028885</v>
      </c>
      <c r="T67" s="25">
        <f t="shared" ca="1" si="21"/>
        <v>40</v>
      </c>
      <c r="U67">
        <f t="shared" ref="U67:U106" ca="1" si="22">IF(T67=0,0,T67+20)*10 +RANDBETWEEN(1,19)</f>
        <v>618</v>
      </c>
      <c r="V67">
        <f t="shared" ca="1" si="13"/>
        <v>2670.8422044140984</v>
      </c>
      <c r="W67">
        <v>0</v>
      </c>
      <c r="X67">
        <f t="shared" ca="1" si="14"/>
        <v>0</v>
      </c>
      <c r="Y67">
        <f t="shared" ca="1" si="15"/>
        <v>0</v>
      </c>
      <c r="Z67">
        <v>0</v>
      </c>
      <c r="AA67">
        <f t="shared" ca="1" si="16"/>
        <v>0</v>
      </c>
      <c r="AB67" s="24">
        <f t="shared" ca="1" si="17"/>
        <v>0</v>
      </c>
    </row>
    <row r="68" spans="1:28" x14ac:dyDescent="0.25">
      <c r="A68" s="15">
        <v>46270</v>
      </c>
      <c r="B68" t="s">
        <v>3</v>
      </c>
      <c r="C68" s="24">
        <f t="shared" ref="C68:C106" ca="1" si="23">D68*E68</f>
        <v>22997.289793807326</v>
      </c>
      <c r="D68" s="25">
        <f t="shared" ref="D68:D106" ca="1" si="24">INT(((E68*E$1)+(F68*F$1)+(G68*G$1)+(I68*I$1)+(O68*O$1)+(R68*R$1)+(U68*U$1)+(X68*X$1)+(AA68*AA$1)+RANDBETWEEN(10,13)))</f>
        <v>284</v>
      </c>
      <c r="E68" cm="1">
        <f t="array" aca="1" ref="E68" ca="1">metadata!$E$11+_xlfn.XLOOKUP(sku_c!$A68,_xlfn.ANCHORARRAY(metadata!$K$3),metadata!$Q$3:$Q$106)</f>
        <v>80.976372513406076</v>
      </c>
      <c r="F68">
        <f t="shared" ref="F68:F106" ca="1" si="25">IF(RAND() &lt; 0.7, 0, 1)*RANDBETWEEN(1,7)</f>
        <v>0</v>
      </c>
      <c r="G68">
        <f t="shared" ref="G68:G106" ca="1" si="26">IF(RAND() &lt; 0.9, 0, 1)</f>
        <v>1</v>
      </c>
      <c r="H68">
        <v>0</v>
      </c>
      <c r="I68" s="25">
        <f t="shared" ca="1" si="20"/>
        <v>13</v>
      </c>
      <c r="J68" s="24">
        <v>2</v>
      </c>
      <c r="K68" s="24">
        <f t="shared" ref="K68:K106" ca="1" si="27">RANDBETWEEN(15,30)/10</f>
        <v>2.5</v>
      </c>
      <c r="L68" s="24">
        <f ca="1"/>
        <v>2.300817439883915</v>
      </c>
      <c r="M68" s="24">
        <f t="shared" ref="M68:M106" ca="1" si="28">L68*I68</f>
        <v>29.910626718490896</v>
      </c>
      <c r="N68">
        <v>0</v>
      </c>
      <c r="O68">
        <f t="shared" ref="O68:O106" ca="1" si="29">IF(N68=0,0,N68+20)*10 +RANDBETWEEN(1,19)</f>
        <v>11</v>
      </c>
      <c r="P68" s="24">
        <f t="shared" ref="P68:P106" ca="1" si="30">(L68+RANDBETWEEN(1,2))*O68</f>
        <v>36.308991838723067</v>
      </c>
      <c r="Q68">
        <v>19</v>
      </c>
      <c r="R68">
        <f t="shared" ref="R68:R106" ca="1" si="31">IF(Q68=0,0,Q68+20)*10 +RANDBETWEEN(1,19)</f>
        <v>404</v>
      </c>
      <c r="S68">
        <f t="shared" ref="S68:S106" ca="1" si="32">(L68+RANDBETWEEN(2,4))*R68</f>
        <v>2141.5302457131015</v>
      </c>
      <c r="T68" s="25">
        <f t="shared" ca="1" si="21"/>
        <v>40</v>
      </c>
      <c r="U68">
        <f t="shared" ca="1" si="22"/>
        <v>601</v>
      </c>
      <c r="V68">
        <f t="shared" ref="V68:V106" ca="1" si="33">(L68+RANDBETWEEN(2,4))*U68</f>
        <v>3786.7912813702328</v>
      </c>
      <c r="W68">
        <v>0</v>
      </c>
      <c r="X68">
        <f t="shared" ref="X68:X106" ca="1" si="34">IF(W68=0,0,IF(W68=0,0,W68+20)*10 +RANDBETWEEN(1,19))</f>
        <v>0</v>
      </c>
      <c r="Y68">
        <f t="shared" ref="Y68:Y106" ca="1" si="35">(L68+RANDBETWEEN(1.9,5))*X68</f>
        <v>0</v>
      </c>
      <c r="Z68">
        <v>0</v>
      </c>
      <c r="AA68">
        <f t="shared" ref="AA68:AA106" ca="1" si="36">IF(Z68=0,0,IF(Z68=0,0,Z68+20)*10 +RANDBETWEEN(1,19))</f>
        <v>0</v>
      </c>
      <c r="AB68" s="24">
        <f t="shared" ref="AB68:AB106" ca="1" si="37">(L68+RANDBETWEEN(1.9,5))*AA68</f>
        <v>0</v>
      </c>
    </row>
    <row r="69" spans="1:28" x14ac:dyDescent="0.25">
      <c r="A69" s="15">
        <v>46277</v>
      </c>
      <c r="B69" t="s">
        <v>3</v>
      </c>
      <c r="C69" s="24">
        <f t="shared" ca="1" si="23"/>
        <v>22643.202278478177</v>
      </c>
      <c r="D69" s="25">
        <f t="shared" ca="1" si="24"/>
        <v>280</v>
      </c>
      <c r="E69" cm="1">
        <f t="array" aca="1" ref="E69" ca="1">metadata!$E$11+_xlfn.XLOOKUP(sku_c!$A69,_xlfn.ANCHORARRAY(metadata!$K$3),metadata!$Q$3:$Q$106)</f>
        <v>80.868579565993485</v>
      </c>
      <c r="F69">
        <f t="shared" ca="1" si="25"/>
        <v>0</v>
      </c>
      <c r="G69">
        <f t="shared" ca="1" si="26"/>
        <v>0</v>
      </c>
      <c r="H69">
        <v>0</v>
      </c>
      <c r="I69" s="25">
        <f t="shared" ca="1" si="20"/>
        <v>7</v>
      </c>
      <c r="J69" s="24">
        <v>1</v>
      </c>
      <c r="K69" s="24">
        <f t="shared" ca="1" si="27"/>
        <v>2</v>
      </c>
      <c r="L69" s="24">
        <f ca="1"/>
        <v>2.2798837399391907</v>
      </c>
      <c r="M69" s="24">
        <f t="shared" ca="1" si="28"/>
        <v>15.959186179574335</v>
      </c>
      <c r="N69">
        <v>0</v>
      </c>
      <c r="O69">
        <f t="shared" ca="1" si="29"/>
        <v>7</v>
      </c>
      <c r="P69" s="24">
        <f t="shared" ca="1" si="30"/>
        <v>22.959186179574335</v>
      </c>
      <c r="Q69">
        <v>18</v>
      </c>
      <c r="R69">
        <f t="shared" ca="1" si="31"/>
        <v>385</v>
      </c>
      <c r="S69">
        <f t="shared" ca="1" si="32"/>
        <v>2417.7552398765883</v>
      </c>
      <c r="T69" s="25">
        <f t="shared" ca="1" si="21"/>
        <v>40</v>
      </c>
      <c r="U69">
        <f t="shared" ca="1" si="22"/>
        <v>614</v>
      </c>
      <c r="V69">
        <f t="shared" ca="1" si="33"/>
        <v>3855.848616322663</v>
      </c>
      <c r="W69">
        <v>0</v>
      </c>
      <c r="X69">
        <f t="shared" ca="1" si="34"/>
        <v>0</v>
      </c>
      <c r="Y69">
        <f t="shared" ca="1" si="35"/>
        <v>0</v>
      </c>
      <c r="Z69">
        <v>0</v>
      </c>
      <c r="AA69">
        <f t="shared" ca="1" si="36"/>
        <v>0</v>
      </c>
      <c r="AB69" s="24">
        <f t="shared" ca="1" si="37"/>
        <v>0</v>
      </c>
    </row>
    <row r="70" spans="1:28" x14ac:dyDescent="0.25">
      <c r="A70" s="15">
        <v>46284</v>
      </c>
      <c r="B70" t="s">
        <v>3</v>
      </c>
      <c r="C70" s="24">
        <f t="shared" ca="1" si="23"/>
        <v>22842.926133494733</v>
      </c>
      <c r="D70" s="25">
        <f t="shared" ca="1" si="24"/>
        <v>280</v>
      </c>
      <c r="E70" cm="1">
        <f t="array" aca="1" ref="E70" ca="1">metadata!$E$11+_xlfn.XLOOKUP(sku_c!$A70,_xlfn.ANCHORARRAY(metadata!$K$3),metadata!$Q$3:$Q$106)</f>
        <v>81.581879048195475</v>
      </c>
      <c r="F70">
        <f t="shared" ca="1" si="25"/>
        <v>0</v>
      </c>
      <c r="G70">
        <f t="shared" ca="1" si="26"/>
        <v>0</v>
      </c>
      <c r="H70">
        <v>0</v>
      </c>
      <c r="I70" s="25">
        <f t="shared" ca="1" si="20"/>
        <v>7</v>
      </c>
      <c r="J70" s="24">
        <v>0</v>
      </c>
      <c r="K70" s="24">
        <f t="shared" ca="1" si="27"/>
        <v>1.8</v>
      </c>
      <c r="L70" s="24">
        <f ca="1"/>
        <v>2.2589500399944669</v>
      </c>
      <c r="M70" s="24">
        <f t="shared" ca="1" si="28"/>
        <v>15.812650279961268</v>
      </c>
      <c r="N70">
        <v>0</v>
      </c>
      <c r="O70">
        <f t="shared" ca="1" si="29"/>
        <v>13</v>
      </c>
      <c r="P70" s="24">
        <f t="shared" ca="1" si="30"/>
        <v>42.366350519928069</v>
      </c>
      <c r="Q70">
        <v>18</v>
      </c>
      <c r="R70">
        <f t="shared" ca="1" si="31"/>
        <v>391</v>
      </c>
      <c r="S70">
        <f t="shared" ca="1" si="32"/>
        <v>2056.2494656378367</v>
      </c>
      <c r="T70" s="25">
        <f t="shared" ca="1" si="21"/>
        <v>40</v>
      </c>
      <c r="U70">
        <f t="shared" ca="1" si="22"/>
        <v>606</v>
      </c>
      <c r="V70">
        <f t="shared" ca="1" si="33"/>
        <v>3186.9237242366471</v>
      </c>
      <c r="W70">
        <v>0</v>
      </c>
      <c r="X70">
        <f t="shared" ca="1" si="34"/>
        <v>0</v>
      </c>
      <c r="Y70">
        <f t="shared" ca="1" si="35"/>
        <v>0</v>
      </c>
      <c r="Z70">
        <v>0</v>
      </c>
      <c r="AA70">
        <f t="shared" ca="1" si="36"/>
        <v>0</v>
      </c>
      <c r="AB70" s="24">
        <f t="shared" ca="1" si="37"/>
        <v>0</v>
      </c>
    </row>
    <row r="71" spans="1:28" x14ac:dyDescent="0.25">
      <c r="A71" s="15">
        <v>46291</v>
      </c>
      <c r="B71" t="s">
        <v>3</v>
      </c>
      <c r="C71" s="24">
        <f t="shared" ca="1" si="23"/>
        <v>25201.325607533119</v>
      </c>
      <c r="D71" s="25">
        <f t="shared" ca="1" si="24"/>
        <v>309</v>
      </c>
      <c r="E71" cm="1">
        <f t="array" aca="1" ref="E71" ca="1">metadata!$E$11+_xlfn.XLOOKUP(sku_c!$A71,_xlfn.ANCHORARRAY(metadata!$K$3),metadata!$Q$3:$Q$106)</f>
        <v>81.557688050268993</v>
      </c>
      <c r="F71">
        <f t="shared" ca="1" si="25"/>
        <v>0</v>
      </c>
      <c r="G71">
        <f t="shared" ca="1" si="26"/>
        <v>0</v>
      </c>
      <c r="H71">
        <v>0</v>
      </c>
      <c r="I71" s="25">
        <f t="shared" ca="1" si="20"/>
        <v>10</v>
      </c>
      <c r="J71" s="24">
        <v>0</v>
      </c>
      <c r="K71" s="24">
        <f t="shared" ca="1" si="27"/>
        <v>2.1</v>
      </c>
      <c r="L71" s="24">
        <f ca="1"/>
        <v>2.2589500399944669</v>
      </c>
      <c r="M71" s="24">
        <f t="shared" ca="1" si="28"/>
        <v>22.589500399944669</v>
      </c>
      <c r="N71">
        <v>0</v>
      </c>
      <c r="O71">
        <f t="shared" ca="1" si="29"/>
        <v>10</v>
      </c>
      <c r="P71" s="24">
        <f t="shared" ca="1" si="30"/>
        <v>42.589500399944669</v>
      </c>
      <c r="Q71">
        <v>19</v>
      </c>
      <c r="R71">
        <f t="shared" ca="1" si="31"/>
        <v>400</v>
      </c>
      <c r="S71">
        <f t="shared" ca="1" si="32"/>
        <v>2503.5800159977866</v>
      </c>
      <c r="T71" s="25">
        <v>32</v>
      </c>
      <c r="U71">
        <f t="shared" ca="1" si="22"/>
        <v>521</v>
      </c>
      <c r="V71">
        <f t="shared" ca="1" si="33"/>
        <v>2739.9129708371174</v>
      </c>
      <c r="W71">
        <v>6</v>
      </c>
      <c r="X71">
        <f t="shared" ca="1" si="34"/>
        <v>275</v>
      </c>
      <c r="Y71">
        <f t="shared" ca="1" si="35"/>
        <v>1721.2112609984783</v>
      </c>
      <c r="Z71">
        <v>0</v>
      </c>
      <c r="AA71">
        <f t="shared" ca="1" si="36"/>
        <v>0</v>
      </c>
      <c r="AB71" s="24">
        <f t="shared" ca="1" si="37"/>
        <v>0</v>
      </c>
    </row>
    <row r="72" spans="1:28" x14ac:dyDescent="0.25">
      <c r="A72" s="15">
        <v>46298</v>
      </c>
      <c r="B72" t="s">
        <v>3</v>
      </c>
      <c r="C72" s="24">
        <f t="shared" ca="1" si="23"/>
        <v>24002.144066454308</v>
      </c>
      <c r="D72" s="25">
        <f t="shared" ca="1" si="24"/>
        <v>295</v>
      </c>
      <c r="E72" cm="1">
        <f t="array" aca="1" ref="E72" ca="1">metadata!$E$11+_xlfn.XLOOKUP(sku_c!$A72,_xlfn.ANCHORARRAY(metadata!$K$3),metadata!$Q$3:$Q$106)</f>
        <v>81.363200225268841</v>
      </c>
      <c r="F72">
        <f t="shared" ca="1" si="25"/>
        <v>4</v>
      </c>
      <c r="G72">
        <f t="shared" ca="1" si="26"/>
        <v>0</v>
      </c>
      <c r="H72">
        <v>0</v>
      </c>
      <c r="I72" s="25">
        <f t="shared" ca="1" si="20"/>
        <v>2</v>
      </c>
      <c r="J72" s="24">
        <v>0</v>
      </c>
      <c r="K72" s="24">
        <f t="shared" ca="1" si="27"/>
        <v>2</v>
      </c>
      <c r="L72" s="24">
        <f ca="1"/>
        <v>2.2589500399944669</v>
      </c>
      <c r="M72" s="24">
        <f t="shared" ca="1" si="28"/>
        <v>4.5179000799889337</v>
      </c>
      <c r="N72">
        <v>0</v>
      </c>
      <c r="O72">
        <f t="shared" ca="1" si="29"/>
        <v>1</v>
      </c>
      <c r="P72" s="24">
        <f t="shared" ca="1" si="30"/>
        <v>4.2589500399944669</v>
      </c>
      <c r="Q72">
        <v>20</v>
      </c>
      <c r="R72">
        <f t="shared" ca="1" si="31"/>
        <v>411</v>
      </c>
      <c r="S72">
        <f t="shared" ca="1" si="32"/>
        <v>2161.428466437726</v>
      </c>
      <c r="T72" s="25">
        <v>32</v>
      </c>
      <c r="U72">
        <f t="shared" ca="1" si="22"/>
        <v>521</v>
      </c>
      <c r="V72">
        <f t="shared" ca="1" si="33"/>
        <v>2739.9129708371174</v>
      </c>
      <c r="W72">
        <v>6</v>
      </c>
      <c r="X72">
        <f t="shared" ca="1" si="34"/>
        <v>263</v>
      </c>
      <c r="Y72">
        <f t="shared" ca="1" si="35"/>
        <v>1120.1038605185447</v>
      </c>
      <c r="Z72">
        <v>0</v>
      </c>
      <c r="AA72">
        <f t="shared" ca="1" si="36"/>
        <v>0</v>
      </c>
      <c r="AB72" s="24">
        <f t="shared" ca="1" si="37"/>
        <v>0</v>
      </c>
    </row>
    <row r="73" spans="1:28" x14ac:dyDescent="0.25">
      <c r="A73" s="15">
        <v>46305</v>
      </c>
      <c r="B73" t="s">
        <v>3</v>
      </c>
      <c r="C73" s="24">
        <f t="shared" ca="1" si="23"/>
        <v>25488.441515862909</v>
      </c>
      <c r="D73" s="25">
        <f t="shared" ca="1" si="24"/>
        <v>313</v>
      </c>
      <c r="E73" cm="1">
        <f t="array" aca="1" ref="E73" ca="1">metadata!$E$11+_xlfn.XLOOKUP(sku_c!$A73,_xlfn.ANCHORARRAY(metadata!$K$3),metadata!$Q$3:$Q$106)</f>
        <v>81.432720497964567</v>
      </c>
      <c r="F73">
        <f t="shared" ca="1" si="25"/>
        <v>0</v>
      </c>
      <c r="G73">
        <f t="shared" ca="1" si="26"/>
        <v>0</v>
      </c>
      <c r="H73">
        <v>0</v>
      </c>
      <c r="I73" s="25">
        <f t="shared" ca="1" si="20"/>
        <v>4</v>
      </c>
      <c r="J73" s="24">
        <v>0</v>
      </c>
      <c r="K73" s="24">
        <f t="shared" ca="1" si="27"/>
        <v>2.9</v>
      </c>
      <c r="L73" s="24">
        <f ca="1"/>
        <v>2.2589500399944669</v>
      </c>
      <c r="M73" s="24">
        <f t="shared" ca="1" si="28"/>
        <v>9.0358001599778675</v>
      </c>
      <c r="N73">
        <v>0</v>
      </c>
      <c r="O73">
        <f t="shared" ca="1" si="29"/>
        <v>2</v>
      </c>
      <c r="P73" s="24">
        <f t="shared" ca="1" si="30"/>
        <v>8.5179000799889337</v>
      </c>
      <c r="Q73">
        <v>21</v>
      </c>
      <c r="R73">
        <f t="shared" ca="1" si="31"/>
        <v>425</v>
      </c>
      <c r="S73">
        <f t="shared" ca="1" si="32"/>
        <v>1810.0537669976484</v>
      </c>
      <c r="T73" s="25">
        <v>32</v>
      </c>
      <c r="U73">
        <f t="shared" ca="1" si="22"/>
        <v>532</v>
      </c>
      <c r="V73">
        <f t="shared" ca="1" si="33"/>
        <v>2797.7614212770563</v>
      </c>
      <c r="W73">
        <v>6</v>
      </c>
      <c r="X73">
        <f t="shared" ca="1" si="34"/>
        <v>277</v>
      </c>
      <c r="Y73">
        <f t="shared" ca="1" si="35"/>
        <v>1733.7291610784673</v>
      </c>
      <c r="Z73">
        <v>0</v>
      </c>
      <c r="AA73">
        <f t="shared" ca="1" si="36"/>
        <v>0</v>
      </c>
      <c r="AB73" s="24">
        <f t="shared" ca="1" si="37"/>
        <v>0</v>
      </c>
    </row>
    <row r="74" spans="1:28" x14ac:dyDescent="0.25">
      <c r="A74" s="15">
        <v>46312</v>
      </c>
      <c r="B74" t="s">
        <v>3</v>
      </c>
      <c r="C74" s="24">
        <f t="shared" ca="1" si="23"/>
        <v>25451.747702312354</v>
      </c>
      <c r="D74" s="25">
        <f t="shared" ca="1" si="24"/>
        <v>314</v>
      </c>
      <c r="E74" cm="1">
        <f t="array" aca="1" ref="E74" ca="1">metadata!$E$11+_xlfn.XLOOKUP(sku_c!$A74,_xlfn.ANCHORARRAY(metadata!$K$3),metadata!$Q$3:$Q$106)</f>
        <v>81.056521344943803</v>
      </c>
      <c r="F74">
        <f t="shared" ca="1" si="25"/>
        <v>1</v>
      </c>
      <c r="G74">
        <f t="shared" ca="1" si="26"/>
        <v>0</v>
      </c>
      <c r="H74">
        <v>0</v>
      </c>
      <c r="I74" s="25">
        <f t="shared" ca="1" si="20"/>
        <v>14</v>
      </c>
      <c r="J74" s="24">
        <v>0</v>
      </c>
      <c r="K74" s="24">
        <f t="shared" ca="1" si="27"/>
        <v>2</v>
      </c>
      <c r="L74" s="24">
        <f ca="1"/>
        <v>2.2589500399944669</v>
      </c>
      <c r="M74" s="24">
        <f t="shared" ca="1" si="28"/>
        <v>31.625300559922536</v>
      </c>
      <c r="N74">
        <v>0</v>
      </c>
      <c r="O74">
        <f t="shared" ca="1" si="29"/>
        <v>10</v>
      </c>
      <c r="P74" s="24">
        <f t="shared" ca="1" si="30"/>
        <v>42.589500399944669</v>
      </c>
      <c r="Q74">
        <v>22</v>
      </c>
      <c r="R74">
        <f t="shared" ca="1" si="31"/>
        <v>423</v>
      </c>
      <c r="S74">
        <f t="shared" ca="1" si="32"/>
        <v>1801.5358669176594</v>
      </c>
      <c r="T74" s="25">
        <v>32</v>
      </c>
      <c r="U74">
        <f t="shared" ca="1" si="22"/>
        <v>530</v>
      </c>
      <c r="V74">
        <f t="shared" ca="1" si="33"/>
        <v>2257.2435211970674</v>
      </c>
      <c r="W74">
        <v>6</v>
      </c>
      <c r="X74">
        <f t="shared" ca="1" si="34"/>
        <v>264</v>
      </c>
      <c r="Y74">
        <f t="shared" ca="1" si="35"/>
        <v>1652.3628105585392</v>
      </c>
      <c r="Z74">
        <v>0</v>
      </c>
      <c r="AA74">
        <f t="shared" ca="1" si="36"/>
        <v>0</v>
      </c>
      <c r="AB74" s="24">
        <f t="shared" ca="1" si="37"/>
        <v>0</v>
      </c>
    </row>
    <row r="75" spans="1:28" x14ac:dyDescent="0.25">
      <c r="A75" s="15">
        <v>46319</v>
      </c>
      <c r="B75" t="s">
        <v>3</v>
      </c>
      <c r="C75" s="24">
        <f t="shared" ca="1" si="23"/>
        <v>25849.016386269868</v>
      </c>
      <c r="D75" s="25">
        <f t="shared" ca="1" si="24"/>
        <v>320</v>
      </c>
      <c r="E75" cm="1">
        <f t="array" aca="1" ref="E75" ca="1">metadata!$E$11+_xlfn.XLOOKUP(sku_c!$A75,_xlfn.ANCHORARRAY(metadata!$K$3),metadata!$Q$3:$Q$106)</f>
        <v>80.778176207093338</v>
      </c>
      <c r="F75">
        <f t="shared" ca="1" si="25"/>
        <v>0</v>
      </c>
      <c r="G75">
        <f t="shared" ca="1" si="26"/>
        <v>0</v>
      </c>
      <c r="H75">
        <v>0</v>
      </c>
      <c r="I75" s="25">
        <f t="shared" ca="1" si="20"/>
        <v>7</v>
      </c>
      <c r="J75" s="24">
        <v>0</v>
      </c>
      <c r="K75" s="24">
        <f t="shared" ca="1" si="27"/>
        <v>1.7</v>
      </c>
      <c r="L75" s="24">
        <f ca="1"/>
        <v>2.2589500399944669</v>
      </c>
      <c r="M75" s="24">
        <f t="shared" ca="1" si="28"/>
        <v>15.812650279961268</v>
      </c>
      <c r="N75">
        <v>0</v>
      </c>
      <c r="O75">
        <f t="shared" ca="1" si="29"/>
        <v>8</v>
      </c>
      <c r="P75" s="24">
        <f t="shared" ca="1" si="30"/>
        <v>34.071600319955735</v>
      </c>
      <c r="Q75">
        <v>23</v>
      </c>
      <c r="R75">
        <f t="shared" ca="1" si="31"/>
        <v>446</v>
      </c>
      <c r="S75">
        <f t="shared" ca="1" si="32"/>
        <v>2345.4917178375322</v>
      </c>
      <c r="T75" s="25">
        <v>32</v>
      </c>
      <c r="U75">
        <f t="shared" ca="1" si="22"/>
        <v>535</v>
      </c>
      <c r="V75">
        <f t="shared" ca="1" si="33"/>
        <v>2813.5382713970398</v>
      </c>
      <c r="W75">
        <v>6</v>
      </c>
      <c r="X75">
        <f t="shared" ca="1" si="34"/>
        <v>271</v>
      </c>
      <c r="Y75">
        <f t="shared" ca="1" si="35"/>
        <v>1967.1754608385006</v>
      </c>
      <c r="Z75">
        <v>0</v>
      </c>
      <c r="AA75">
        <f t="shared" ca="1" si="36"/>
        <v>0</v>
      </c>
      <c r="AB75" s="24">
        <f t="shared" ca="1" si="37"/>
        <v>0</v>
      </c>
    </row>
    <row r="76" spans="1:28" x14ac:dyDescent="0.25">
      <c r="A76" s="15">
        <v>46326</v>
      </c>
      <c r="B76" t="s">
        <v>3</v>
      </c>
      <c r="C76" s="24">
        <f t="shared" ca="1" si="23"/>
        <v>28446.000816799398</v>
      </c>
      <c r="D76" s="25">
        <f t="shared" ca="1" si="24"/>
        <v>350</v>
      </c>
      <c r="E76" cm="1">
        <f t="array" aca="1" ref="E76" ca="1">metadata!$E$11+_xlfn.XLOOKUP(sku_c!$A76,_xlfn.ANCHORARRAY(metadata!$K$3),metadata!$Q$3:$Q$106)</f>
        <v>81.274288047998283</v>
      </c>
      <c r="F76">
        <f t="shared" ca="1" si="25"/>
        <v>0</v>
      </c>
      <c r="G76">
        <f t="shared" ca="1" si="26"/>
        <v>0</v>
      </c>
      <c r="H76">
        <v>0</v>
      </c>
      <c r="I76" s="25">
        <f t="shared" ca="1" si="20"/>
        <v>14</v>
      </c>
      <c r="J76" s="24">
        <v>0</v>
      </c>
      <c r="K76" s="24">
        <f t="shared" ca="1" si="27"/>
        <v>2.5</v>
      </c>
      <c r="L76" s="24">
        <f ca="1"/>
        <v>2.2589500399944669</v>
      </c>
      <c r="M76" s="24">
        <f t="shared" ca="1" si="28"/>
        <v>31.625300559922536</v>
      </c>
      <c r="N76">
        <v>0</v>
      </c>
      <c r="O76">
        <f t="shared" ca="1" si="29"/>
        <v>2</v>
      </c>
      <c r="P76" s="24">
        <f t="shared" ca="1" si="30"/>
        <v>8.5179000799889337</v>
      </c>
      <c r="Q76">
        <v>25</v>
      </c>
      <c r="R76">
        <f t="shared" ca="1" si="31"/>
        <v>455</v>
      </c>
      <c r="S76">
        <f t="shared" ca="1" si="32"/>
        <v>1937.8222681974823</v>
      </c>
      <c r="T76" s="25">
        <v>32</v>
      </c>
      <c r="U76">
        <f t="shared" ca="1" si="22"/>
        <v>529</v>
      </c>
      <c r="V76">
        <f t="shared" ca="1" si="33"/>
        <v>3310.9845711570729</v>
      </c>
      <c r="W76">
        <v>6</v>
      </c>
      <c r="X76">
        <f t="shared" ca="1" si="34"/>
        <v>270</v>
      </c>
      <c r="Y76">
        <f t="shared" ca="1" si="35"/>
        <v>1959.9165107985061</v>
      </c>
      <c r="Z76">
        <v>4</v>
      </c>
      <c r="AA76">
        <f t="shared" ca="1" si="36"/>
        <v>259</v>
      </c>
      <c r="AB76" s="24">
        <f t="shared" ca="1" si="37"/>
        <v>1103.068060358567</v>
      </c>
    </row>
    <row r="77" spans="1:28" x14ac:dyDescent="0.25">
      <c r="A77" s="15">
        <v>46333</v>
      </c>
      <c r="B77" t="s">
        <v>3</v>
      </c>
      <c r="C77" s="24">
        <f t="shared" ca="1" si="23"/>
        <v>27610.360405948959</v>
      </c>
      <c r="D77" s="25">
        <f t="shared" ca="1" si="24"/>
        <v>341</v>
      </c>
      <c r="E77" cm="1">
        <f t="array" aca="1" ref="E77" ca="1">metadata!$E$11+_xlfn.XLOOKUP(sku_c!$A77,_xlfn.ANCHORARRAY(metadata!$K$3),metadata!$Q$3:$Q$106)</f>
        <v>80.968798844425095</v>
      </c>
      <c r="F77">
        <f t="shared" ca="1" si="25"/>
        <v>0</v>
      </c>
      <c r="G77">
        <f t="shared" ca="1" si="26"/>
        <v>0</v>
      </c>
      <c r="H77">
        <v>0</v>
      </c>
      <c r="I77" s="25">
        <f t="shared" ca="1" si="20"/>
        <v>14</v>
      </c>
      <c r="J77" s="24">
        <v>0</v>
      </c>
      <c r="K77" s="24">
        <f t="shared" ca="1" si="27"/>
        <v>2.6</v>
      </c>
      <c r="L77" s="24">
        <f ca="1"/>
        <v>2.2589500399944669</v>
      </c>
      <c r="M77" s="24">
        <f t="shared" ca="1" si="28"/>
        <v>31.625300559922536</v>
      </c>
      <c r="N77">
        <v>0</v>
      </c>
      <c r="O77">
        <f t="shared" ca="1" si="29"/>
        <v>7</v>
      </c>
      <c r="P77" s="24">
        <f t="shared" ca="1" si="30"/>
        <v>29.812650279961268</v>
      </c>
      <c r="Q77">
        <v>26</v>
      </c>
      <c r="R77">
        <f t="shared" ca="1" si="31"/>
        <v>469</v>
      </c>
      <c r="S77">
        <f t="shared" ca="1" si="32"/>
        <v>2935.447568757405</v>
      </c>
      <c r="T77" s="25">
        <v>28</v>
      </c>
      <c r="U77">
        <f t="shared" ca="1" si="22"/>
        <v>494</v>
      </c>
      <c r="V77">
        <f t="shared" ca="1" si="33"/>
        <v>2103.9213197572667</v>
      </c>
      <c r="W77">
        <v>6</v>
      </c>
      <c r="X77">
        <f t="shared" ca="1" si="34"/>
        <v>266</v>
      </c>
      <c r="Y77">
        <f t="shared" ca="1" si="35"/>
        <v>1398.8807106385282</v>
      </c>
      <c r="Z77">
        <v>4</v>
      </c>
      <c r="AA77">
        <f t="shared" ca="1" si="36"/>
        <v>241</v>
      </c>
      <c r="AB77" s="24">
        <f t="shared" ca="1" si="37"/>
        <v>1508.4069596386664</v>
      </c>
    </row>
    <row r="78" spans="1:28" x14ac:dyDescent="0.25">
      <c r="A78" s="15">
        <v>46340</v>
      </c>
      <c r="B78" t="s">
        <v>3</v>
      </c>
      <c r="C78" s="24">
        <f t="shared" ca="1" si="23"/>
        <v>26786.166211713156</v>
      </c>
      <c r="D78" s="25">
        <f t="shared" ca="1" si="24"/>
        <v>329</v>
      </c>
      <c r="E78" cm="1">
        <f t="array" aca="1" ref="E78" ca="1">metadata!$E$11+_xlfn.XLOOKUP(sku_c!$A78,_xlfn.ANCHORARRAY(metadata!$K$3),metadata!$Q$3:$Q$106)</f>
        <v>81.416918576635737</v>
      </c>
      <c r="F78">
        <f t="shared" ca="1" si="25"/>
        <v>0</v>
      </c>
      <c r="G78">
        <f t="shared" ca="1" si="26"/>
        <v>0</v>
      </c>
      <c r="H78">
        <v>0</v>
      </c>
      <c r="I78" s="25">
        <f t="shared" ca="1" si="20"/>
        <v>7</v>
      </c>
      <c r="J78" s="24">
        <v>0</v>
      </c>
      <c r="K78" s="24">
        <f t="shared" ca="1" si="27"/>
        <v>2.2000000000000002</v>
      </c>
      <c r="L78" s="24">
        <f ca="1"/>
        <v>2.2589500399944669</v>
      </c>
      <c r="M78" s="24">
        <f t="shared" ca="1" si="28"/>
        <v>15.812650279961268</v>
      </c>
      <c r="N78">
        <v>0</v>
      </c>
      <c r="O78">
        <f t="shared" ca="1" si="29"/>
        <v>11</v>
      </c>
      <c r="P78" s="24">
        <f t="shared" ca="1" si="30"/>
        <v>35.848450439939135</v>
      </c>
      <c r="Q78">
        <v>27</v>
      </c>
      <c r="R78">
        <f t="shared" ca="1" si="31"/>
        <v>484</v>
      </c>
      <c r="S78">
        <f t="shared" ca="1" si="32"/>
        <v>3029.3318193573218</v>
      </c>
      <c r="T78" s="25">
        <v>23</v>
      </c>
      <c r="U78">
        <f t="shared" ca="1" si="22"/>
        <v>437</v>
      </c>
      <c r="V78">
        <f t="shared" ca="1" si="33"/>
        <v>2298.1611674775822</v>
      </c>
      <c r="W78">
        <v>6</v>
      </c>
      <c r="X78">
        <f t="shared" ca="1" si="34"/>
        <v>270</v>
      </c>
      <c r="Y78">
        <f t="shared" ca="1" si="35"/>
        <v>1959.9165107985061</v>
      </c>
      <c r="Z78">
        <v>4</v>
      </c>
      <c r="AA78">
        <f t="shared" ca="1" si="36"/>
        <v>250</v>
      </c>
      <c r="AB78" s="24">
        <f t="shared" ca="1" si="37"/>
        <v>1564.7375099986168</v>
      </c>
    </row>
    <row r="79" spans="1:28" x14ac:dyDescent="0.25">
      <c r="A79" s="15">
        <v>46347</v>
      </c>
      <c r="B79" t="s">
        <v>3</v>
      </c>
      <c r="C79" s="24">
        <f t="shared" ca="1" si="23"/>
        <v>25737.031725435714</v>
      </c>
      <c r="D79" s="25">
        <f t="shared" ca="1" si="24"/>
        <v>316</v>
      </c>
      <c r="E79" cm="1">
        <f t="array" aca="1" ref="E79" ca="1">metadata!$E$11+_xlfn.XLOOKUP(sku_c!$A79,_xlfn.ANCHORARRAY(metadata!$K$3),metadata!$Q$3:$Q$106)</f>
        <v>81.446302928594037</v>
      </c>
      <c r="F79">
        <f t="shared" ca="1" si="25"/>
        <v>6</v>
      </c>
      <c r="G79">
        <f t="shared" ca="1" si="26"/>
        <v>0</v>
      </c>
      <c r="H79">
        <v>0</v>
      </c>
      <c r="I79" s="25">
        <f t="shared" ca="1" si="20"/>
        <v>16</v>
      </c>
      <c r="J79" s="24">
        <v>0</v>
      </c>
      <c r="K79" s="24">
        <f t="shared" ca="1" si="27"/>
        <v>2.1</v>
      </c>
      <c r="L79" s="24">
        <f ca="1"/>
        <v>2.2589500399944669</v>
      </c>
      <c r="M79" s="24">
        <f t="shared" ca="1" si="28"/>
        <v>36.14320063991147</v>
      </c>
      <c r="N79">
        <v>0</v>
      </c>
      <c r="O79">
        <f t="shared" ca="1" si="29"/>
        <v>11</v>
      </c>
      <c r="P79" s="24">
        <f t="shared" ca="1" si="30"/>
        <v>35.848450439939135</v>
      </c>
      <c r="Q79">
        <v>28</v>
      </c>
      <c r="R79">
        <f t="shared" ca="1" si="31"/>
        <v>489</v>
      </c>
      <c r="S79">
        <f t="shared" ca="1" si="32"/>
        <v>3060.6265695572943</v>
      </c>
      <c r="T79" s="25">
        <v>22</v>
      </c>
      <c r="U79">
        <f t="shared" ca="1" si="22"/>
        <v>432</v>
      </c>
      <c r="V79">
        <f t="shared" ca="1" si="33"/>
        <v>2271.8664172776098</v>
      </c>
      <c r="W79">
        <v>3</v>
      </c>
      <c r="X79">
        <f t="shared" ca="1" si="34"/>
        <v>246</v>
      </c>
      <c r="Y79">
        <f t="shared" ca="1" si="35"/>
        <v>1047.7017098386389</v>
      </c>
      <c r="Z79">
        <v>4</v>
      </c>
      <c r="AA79">
        <f t="shared" ca="1" si="36"/>
        <v>247</v>
      </c>
      <c r="AB79" s="24">
        <f t="shared" ca="1" si="37"/>
        <v>1051.9606598786334</v>
      </c>
    </row>
    <row r="80" spans="1:28" x14ac:dyDescent="0.25">
      <c r="A80" s="15">
        <v>46354</v>
      </c>
      <c r="B80" t="s">
        <v>3</v>
      </c>
      <c r="C80" s="24">
        <f t="shared" ca="1" si="23"/>
        <v>15260.977558325105</v>
      </c>
      <c r="D80" s="25">
        <f t="shared" ca="1" si="24"/>
        <v>187</v>
      </c>
      <c r="E80" cm="1">
        <f t="array" aca="1" ref="E80" ca="1">metadata!$E$11+_xlfn.XLOOKUP(sku_c!$A80,_xlfn.ANCHORARRAY(metadata!$K$3),metadata!$Q$3:$Q$106)</f>
        <v>81.609505659492541</v>
      </c>
      <c r="F80">
        <f t="shared" ca="1" si="25"/>
        <v>5</v>
      </c>
      <c r="G80">
        <f t="shared" ca="1" si="26"/>
        <v>0</v>
      </c>
      <c r="H80">
        <v>0</v>
      </c>
      <c r="I80" s="25">
        <f t="shared" ca="1" si="20"/>
        <v>18</v>
      </c>
      <c r="J80" s="24">
        <v>0</v>
      </c>
      <c r="K80" s="24">
        <f t="shared" ca="1" si="27"/>
        <v>2.1</v>
      </c>
      <c r="L80" s="24">
        <f ca="1"/>
        <v>2.2589500399944669</v>
      </c>
      <c r="M80" s="24">
        <f t="shared" ca="1" si="28"/>
        <v>40.661100719900404</v>
      </c>
      <c r="N80">
        <v>0</v>
      </c>
      <c r="O80">
        <f t="shared" ca="1" si="29"/>
        <v>15</v>
      </c>
      <c r="P80" s="24">
        <f t="shared" ca="1" si="30"/>
        <v>48.884250599917003</v>
      </c>
      <c r="Q80">
        <v>29</v>
      </c>
      <c r="R80">
        <f t="shared" ca="1" si="31"/>
        <v>501</v>
      </c>
      <c r="S80">
        <f t="shared" ca="1" si="32"/>
        <v>3135.7339700372281</v>
      </c>
      <c r="T80" s="25">
        <v>0</v>
      </c>
      <c r="U80">
        <f t="shared" ca="1" si="22"/>
        <v>15</v>
      </c>
      <c r="V80">
        <f t="shared" ca="1" si="33"/>
        <v>78.88425059991701</v>
      </c>
      <c r="W80">
        <v>1</v>
      </c>
      <c r="X80">
        <f t="shared" ca="1" si="34"/>
        <v>213</v>
      </c>
      <c r="Y80">
        <f t="shared" ca="1" si="35"/>
        <v>907.15635851882143</v>
      </c>
      <c r="Z80">
        <v>4</v>
      </c>
      <c r="AA80">
        <f t="shared" ca="1" si="36"/>
        <v>252</v>
      </c>
      <c r="AB80" s="24">
        <f t="shared" ca="1" si="37"/>
        <v>1325.2554100786056</v>
      </c>
    </row>
    <row r="81" spans="1:28" x14ac:dyDescent="0.25">
      <c r="A81" s="15">
        <v>46361</v>
      </c>
      <c r="B81" t="s">
        <v>3</v>
      </c>
      <c r="C81" s="24">
        <f t="shared" ca="1" si="23"/>
        <v>16456.214411152836</v>
      </c>
      <c r="D81" s="25">
        <f t="shared" ca="1" si="24"/>
        <v>203</v>
      </c>
      <c r="E81" cm="1">
        <f t="array" aca="1" ref="E81" ca="1">metadata!$E$11+_xlfn.XLOOKUP(sku_c!$A81,_xlfn.ANCHORARRAY(metadata!$K$3),metadata!$Q$3:$Q$106)</f>
        <v>81.065095621442538</v>
      </c>
      <c r="F81">
        <f t="shared" ca="1" si="25"/>
        <v>0</v>
      </c>
      <c r="G81">
        <f t="shared" ca="1" si="26"/>
        <v>0</v>
      </c>
      <c r="H81">
        <v>0</v>
      </c>
      <c r="I81" s="25">
        <f t="shared" ca="1" si="20"/>
        <v>6</v>
      </c>
      <c r="J81" s="24">
        <v>0</v>
      </c>
      <c r="K81" s="24">
        <f t="shared" ca="1" si="27"/>
        <v>2.8</v>
      </c>
      <c r="L81" s="24">
        <f ca="1"/>
        <v>2.2589500399944669</v>
      </c>
      <c r="M81" s="24">
        <f t="shared" ca="1" si="28"/>
        <v>13.553700239966801</v>
      </c>
      <c r="N81">
        <v>0</v>
      </c>
      <c r="O81">
        <f t="shared" ca="1" si="29"/>
        <v>6</v>
      </c>
      <c r="P81" s="24">
        <f t="shared" ca="1" si="30"/>
        <v>19.553700239966801</v>
      </c>
      <c r="Q81">
        <v>30</v>
      </c>
      <c r="R81">
        <f t="shared" ca="1" si="31"/>
        <v>516</v>
      </c>
      <c r="S81">
        <f t="shared" ca="1" si="32"/>
        <v>2713.618220637145</v>
      </c>
      <c r="T81" s="25">
        <v>0</v>
      </c>
      <c r="U81">
        <f t="shared" ca="1" si="22"/>
        <v>12</v>
      </c>
      <c r="V81">
        <f t="shared" ca="1" si="33"/>
        <v>51.107400479933602</v>
      </c>
      <c r="W81">
        <v>1</v>
      </c>
      <c r="X81">
        <f t="shared" ca="1" si="34"/>
        <v>229</v>
      </c>
      <c r="Y81">
        <f t="shared" ca="1" si="35"/>
        <v>975.2995591587329</v>
      </c>
      <c r="Z81">
        <v>9</v>
      </c>
      <c r="AA81">
        <f t="shared" ca="1" si="36"/>
        <v>300</v>
      </c>
      <c r="AB81" s="24">
        <f t="shared" ca="1" si="37"/>
        <v>1277.6850119983401</v>
      </c>
    </row>
    <row r="82" spans="1:28" x14ac:dyDescent="0.25">
      <c r="A82" s="15">
        <v>46368</v>
      </c>
      <c r="B82" t="s">
        <v>3</v>
      </c>
      <c r="C82" s="24">
        <f t="shared" ca="1" si="23"/>
        <v>16771.776464060098</v>
      </c>
      <c r="D82" s="25">
        <f t="shared" ca="1" si="24"/>
        <v>207</v>
      </c>
      <c r="E82" cm="1">
        <f t="array" aca="1" ref="E82" ca="1">metadata!$E$11+_xlfn.XLOOKUP(sku_c!$A82,_xlfn.ANCHORARRAY(metadata!$K$3),metadata!$Q$3:$Q$106)</f>
        <v>81.02307470560433</v>
      </c>
      <c r="F82">
        <f t="shared" ca="1" si="25"/>
        <v>0</v>
      </c>
      <c r="G82">
        <f t="shared" ca="1" si="26"/>
        <v>0</v>
      </c>
      <c r="H82">
        <v>0</v>
      </c>
      <c r="I82" s="25">
        <f t="shared" ca="1" si="20"/>
        <v>10</v>
      </c>
      <c r="J82" s="24">
        <v>0</v>
      </c>
      <c r="K82" s="24">
        <f t="shared" ca="1" si="27"/>
        <v>3</v>
      </c>
      <c r="L82" s="24">
        <f ca="1"/>
        <v>2.2589500399944669</v>
      </c>
      <c r="M82" s="24">
        <f t="shared" ca="1" si="28"/>
        <v>22.589500399944669</v>
      </c>
      <c r="N82">
        <v>0</v>
      </c>
      <c r="O82">
        <f t="shared" ca="1" si="29"/>
        <v>12</v>
      </c>
      <c r="P82" s="24">
        <f t="shared" ca="1" si="30"/>
        <v>51.107400479933602</v>
      </c>
      <c r="Q82">
        <v>31</v>
      </c>
      <c r="R82">
        <f t="shared" ca="1" si="31"/>
        <v>524</v>
      </c>
      <c r="S82">
        <f t="shared" ca="1" si="32"/>
        <v>2755.6898209571004</v>
      </c>
      <c r="T82" s="25">
        <v>0</v>
      </c>
      <c r="U82">
        <f t="shared" ca="1" si="22"/>
        <v>16</v>
      </c>
      <c r="V82">
        <f t="shared" ca="1" si="33"/>
        <v>68.14320063991147</v>
      </c>
      <c r="W82">
        <v>1</v>
      </c>
      <c r="X82">
        <f t="shared" ca="1" si="34"/>
        <v>222</v>
      </c>
      <c r="Y82">
        <f t="shared" ca="1" si="35"/>
        <v>945.4869088787716</v>
      </c>
      <c r="Z82">
        <v>9</v>
      </c>
      <c r="AA82">
        <f t="shared" ca="1" si="36"/>
        <v>297</v>
      </c>
      <c r="AB82" s="24">
        <f t="shared" ca="1" si="37"/>
        <v>1264.9081618783566</v>
      </c>
    </row>
    <row r="83" spans="1:28" x14ac:dyDescent="0.25">
      <c r="A83" s="15">
        <v>46375</v>
      </c>
      <c r="B83" t="s">
        <v>3</v>
      </c>
      <c r="C83" s="24">
        <f t="shared" ca="1" si="23"/>
        <v>16807.229100463333</v>
      </c>
      <c r="D83" s="25">
        <f t="shared" ca="1" si="24"/>
        <v>207</v>
      </c>
      <c r="E83" cm="1">
        <f t="array" aca="1" ref="E83" ca="1">metadata!$E$11+_xlfn.XLOOKUP(sku_c!$A83,_xlfn.ANCHORARRAY(metadata!$K$3),metadata!$Q$3:$Q$106)</f>
        <v>81.194343480499199</v>
      </c>
      <c r="F83">
        <f t="shared" ca="1" si="25"/>
        <v>0</v>
      </c>
      <c r="G83">
        <f t="shared" ca="1" si="26"/>
        <v>0</v>
      </c>
      <c r="H83">
        <v>0</v>
      </c>
      <c r="I83" s="25">
        <f t="shared" ca="1" si="20"/>
        <v>16</v>
      </c>
      <c r="J83" s="24">
        <v>0</v>
      </c>
      <c r="K83" s="24">
        <f t="shared" ca="1" si="27"/>
        <v>1.8</v>
      </c>
      <c r="L83" s="24">
        <f ca="1"/>
        <v>2.2589500399944669</v>
      </c>
      <c r="M83" s="24">
        <f t="shared" ca="1" si="28"/>
        <v>36.14320063991147</v>
      </c>
      <c r="N83">
        <v>0</v>
      </c>
      <c r="O83">
        <f t="shared" ca="1" si="29"/>
        <v>13</v>
      </c>
      <c r="P83" s="24">
        <f t="shared" ca="1" si="30"/>
        <v>55.366350519928069</v>
      </c>
      <c r="Q83">
        <v>32</v>
      </c>
      <c r="R83">
        <f t="shared" ca="1" si="31"/>
        <v>537</v>
      </c>
      <c r="S83">
        <f t="shared" ca="1" si="32"/>
        <v>2287.0561714770288</v>
      </c>
      <c r="T83" s="25">
        <v>0</v>
      </c>
      <c r="U83">
        <f t="shared" ca="1" si="22"/>
        <v>3</v>
      </c>
      <c r="V83">
        <f t="shared" ca="1" si="33"/>
        <v>12.776850119983401</v>
      </c>
      <c r="W83">
        <v>1</v>
      </c>
      <c r="X83">
        <f t="shared" ca="1" si="34"/>
        <v>217</v>
      </c>
      <c r="Y83">
        <f t="shared" ca="1" si="35"/>
        <v>924.19215867879927</v>
      </c>
      <c r="Z83">
        <v>9</v>
      </c>
      <c r="AA83">
        <f t="shared" ca="1" si="36"/>
        <v>301</v>
      </c>
      <c r="AB83" s="24">
        <f t="shared" ca="1" si="37"/>
        <v>1281.9439620383346</v>
      </c>
    </row>
    <row r="84" spans="1:28" x14ac:dyDescent="0.25">
      <c r="A84" s="15">
        <v>46382</v>
      </c>
      <c r="B84" t="s">
        <v>3</v>
      </c>
      <c r="C84" s="24">
        <f t="shared" ca="1" si="23"/>
        <v>22976.80997431701</v>
      </c>
      <c r="D84" s="25">
        <f t="shared" ca="1" si="24"/>
        <v>282</v>
      </c>
      <c r="E84" cm="1">
        <f t="array" aca="1" ref="E84" ca="1">metadata!$E$11+_xlfn.XLOOKUP(sku_c!$A84,_xlfn.ANCHORARRAY(metadata!$K$3),metadata!$Q$3:$Q$106)</f>
        <v>81.478049554315632</v>
      </c>
      <c r="F84">
        <f t="shared" ca="1" si="25"/>
        <v>0</v>
      </c>
      <c r="G84">
        <f t="shared" ca="1" si="26"/>
        <v>0</v>
      </c>
      <c r="H84">
        <v>0</v>
      </c>
      <c r="I84" s="25">
        <f t="shared" ca="1" si="20"/>
        <v>1</v>
      </c>
      <c r="J84" s="24">
        <v>0</v>
      </c>
      <c r="K84" s="24">
        <f t="shared" ca="1" si="27"/>
        <v>1.6</v>
      </c>
      <c r="L84" s="24">
        <f ca="1"/>
        <v>2.2589500399944669</v>
      </c>
      <c r="M84" s="24">
        <f t="shared" ca="1" si="28"/>
        <v>2.2589500399944669</v>
      </c>
      <c r="N84">
        <v>7</v>
      </c>
      <c r="O84">
        <f t="shared" ca="1" si="29"/>
        <v>271</v>
      </c>
      <c r="P84" s="24">
        <f t="shared" ca="1" si="30"/>
        <v>1154.1754608385006</v>
      </c>
      <c r="Q84">
        <v>33</v>
      </c>
      <c r="R84">
        <f t="shared" ca="1" si="31"/>
        <v>545</v>
      </c>
      <c r="S84">
        <f t="shared" ca="1" si="32"/>
        <v>3411.1277717969842</v>
      </c>
      <c r="T84" s="25">
        <v>0</v>
      </c>
      <c r="U84">
        <f t="shared" ca="1" si="22"/>
        <v>15</v>
      </c>
      <c r="V84">
        <f t="shared" ca="1" si="33"/>
        <v>93.88425059991701</v>
      </c>
      <c r="W84">
        <v>1</v>
      </c>
      <c r="X84">
        <f t="shared" ca="1" si="34"/>
        <v>223</v>
      </c>
      <c r="Y84">
        <f t="shared" ca="1" si="35"/>
        <v>1618.7458589187661</v>
      </c>
      <c r="Z84">
        <v>9</v>
      </c>
      <c r="AA84">
        <f t="shared" ca="1" si="36"/>
        <v>304</v>
      </c>
      <c r="AB84" s="24">
        <f t="shared" ca="1" si="37"/>
        <v>1598.720812158318</v>
      </c>
    </row>
    <row r="85" spans="1:28" x14ac:dyDescent="0.25">
      <c r="A85" s="15">
        <v>46389</v>
      </c>
      <c r="B85" t="s">
        <v>3</v>
      </c>
      <c r="C85" s="24">
        <f t="shared" ca="1" si="23"/>
        <v>22228.22399991627</v>
      </c>
      <c r="D85" s="25">
        <f t="shared" ca="1" si="24"/>
        <v>272</v>
      </c>
      <c r="E85" cm="1">
        <f t="array" aca="1" ref="E85" ca="1">metadata!$E$11+_xlfn.XLOOKUP(sku_c!$A85,_xlfn.ANCHORARRAY(metadata!$K$3),metadata!$Q$3:$Q$106)</f>
        <v>81.721411764398056</v>
      </c>
      <c r="F85">
        <f t="shared" ca="1" si="25"/>
        <v>7</v>
      </c>
      <c r="G85">
        <f t="shared" ca="1" si="26"/>
        <v>0</v>
      </c>
      <c r="H85">
        <v>0</v>
      </c>
      <c r="I85" s="25">
        <f t="shared" ca="1" si="20"/>
        <v>16</v>
      </c>
      <c r="J85" s="24">
        <v>0</v>
      </c>
      <c r="K85" s="24">
        <f t="shared" ca="1" si="27"/>
        <v>1.8</v>
      </c>
      <c r="L85" s="24">
        <f ca="1"/>
        <v>2.2589500399944669</v>
      </c>
      <c r="M85" s="24">
        <f t="shared" ca="1" si="28"/>
        <v>36.14320063991147</v>
      </c>
      <c r="N85">
        <v>7</v>
      </c>
      <c r="O85">
        <f t="shared" ca="1" si="29"/>
        <v>272</v>
      </c>
      <c r="P85" s="24">
        <f t="shared" ca="1" si="30"/>
        <v>886.43441087849499</v>
      </c>
      <c r="Q85">
        <v>34</v>
      </c>
      <c r="R85">
        <f t="shared" ca="1" si="31"/>
        <v>552</v>
      </c>
      <c r="S85">
        <f t="shared" ca="1" si="32"/>
        <v>3454.9404220769457</v>
      </c>
      <c r="T85" s="25">
        <v>0</v>
      </c>
      <c r="U85">
        <f t="shared" ca="1" si="22"/>
        <v>19</v>
      </c>
      <c r="V85">
        <f t="shared" ca="1" si="33"/>
        <v>99.920050759894878</v>
      </c>
      <c r="W85">
        <v>1</v>
      </c>
      <c r="X85">
        <f t="shared" ca="1" si="34"/>
        <v>211</v>
      </c>
      <c r="Y85">
        <f t="shared" ca="1" si="35"/>
        <v>1531.6384584388325</v>
      </c>
      <c r="Z85">
        <v>9</v>
      </c>
      <c r="AA85">
        <f t="shared" ca="1" si="36"/>
        <v>297</v>
      </c>
      <c r="AB85" s="24">
        <f t="shared" ca="1" si="37"/>
        <v>1264.9081618783566</v>
      </c>
    </row>
    <row r="86" spans="1:28" x14ac:dyDescent="0.25">
      <c r="A86" s="15">
        <v>46396</v>
      </c>
      <c r="B86" t="s">
        <v>3</v>
      </c>
      <c r="C86" s="24">
        <f t="shared" ca="1" si="23"/>
        <v>21752.969465815349</v>
      </c>
      <c r="D86" s="25">
        <f t="shared" ca="1" si="24"/>
        <v>266</v>
      </c>
      <c r="E86" cm="1">
        <f t="array" aca="1" ref="E86" ca="1">metadata!$E$11+_xlfn.XLOOKUP(sku_c!$A86,_xlfn.ANCHORARRAY(metadata!$K$3),metadata!$Q$3:$Q$106)</f>
        <v>81.77808069855395</v>
      </c>
      <c r="F86">
        <f t="shared" ca="1" si="25"/>
        <v>2</v>
      </c>
      <c r="G86">
        <f t="shared" ca="1" si="26"/>
        <v>1</v>
      </c>
      <c r="H86">
        <v>0</v>
      </c>
      <c r="I86" s="25">
        <f t="shared" ca="1" si="20"/>
        <v>17</v>
      </c>
      <c r="J86" s="24">
        <v>0</v>
      </c>
      <c r="K86" s="24">
        <f t="shared" ca="1" si="27"/>
        <v>2.4</v>
      </c>
      <c r="L86" s="24">
        <f ca="1"/>
        <v>2.2589500399944669</v>
      </c>
      <c r="M86" s="24">
        <f t="shared" ca="1" si="28"/>
        <v>38.402150679905937</v>
      </c>
      <c r="N86">
        <v>7</v>
      </c>
      <c r="O86">
        <f t="shared" ca="1" si="29"/>
        <v>273</v>
      </c>
      <c r="P86" s="24">
        <f t="shared" ca="1" si="30"/>
        <v>1162.6933609184894</v>
      </c>
      <c r="Q86">
        <v>40</v>
      </c>
      <c r="R86">
        <f t="shared" ca="1" si="31"/>
        <v>608</v>
      </c>
      <c r="S86">
        <f t="shared" ca="1" si="32"/>
        <v>3805.4416243166361</v>
      </c>
      <c r="T86" s="25">
        <v>0</v>
      </c>
      <c r="U86">
        <f t="shared" ca="1" si="22"/>
        <v>15</v>
      </c>
      <c r="V86">
        <f t="shared" ca="1" si="33"/>
        <v>78.88425059991701</v>
      </c>
      <c r="W86">
        <v>1</v>
      </c>
      <c r="X86">
        <f t="shared" ca="1" si="34"/>
        <v>219</v>
      </c>
      <c r="Y86">
        <f t="shared" ca="1" si="35"/>
        <v>1151.7100587587881</v>
      </c>
      <c r="Z86">
        <v>0</v>
      </c>
      <c r="AA86">
        <f t="shared" ca="1" si="36"/>
        <v>0</v>
      </c>
      <c r="AB86" s="24">
        <f t="shared" ca="1" si="37"/>
        <v>0</v>
      </c>
    </row>
    <row r="87" spans="1:28" x14ac:dyDescent="0.25">
      <c r="A87" s="15">
        <v>46403</v>
      </c>
      <c r="B87" t="s">
        <v>3</v>
      </c>
      <c r="C87" s="24">
        <f t="shared" ca="1" si="23"/>
        <v>20909.787688244825</v>
      </c>
      <c r="D87" s="25">
        <f t="shared" ca="1" si="24"/>
        <v>258</v>
      </c>
      <c r="E87" cm="1">
        <f t="array" aca="1" ref="E87" ca="1">metadata!$E$11+_xlfn.XLOOKUP(sku_c!$A87,_xlfn.ANCHORARRAY(metadata!$K$3),metadata!$Q$3:$Q$106)</f>
        <v>81.045688714127223</v>
      </c>
      <c r="F87">
        <f t="shared" ca="1" si="25"/>
        <v>5</v>
      </c>
      <c r="G87">
        <f t="shared" ca="1" si="26"/>
        <v>0</v>
      </c>
      <c r="H87">
        <v>0</v>
      </c>
      <c r="I87" s="25">
        <f t="shared" ca="1" si="20"/>
        <v>15</v>
      </c>
      <c r="J87" s="24">
        <v>0</v>
      </c>
      <c r="K87" s="24">
        <f t="shared" ca="1" si="27"/>
        <v>2.2000000000000002</v>
      </c>
      <c r="L87" s="24">
        <f ca="1"/>
        <v>2.2589500399944669</v>
      </c>
      <c r="M87" s="24">
        <f t="shared" ca="1" si="28"/>
        <v>33.884250599917003</v>
      </c>
      <c r="N87">
        <v>7</v>
      </c>
      <c r="O87">
        <f t="shared" ca="1" si="29"/>
        <v>278</v>
      </c>
      <c r="P87" s="24">
        <f t="shared" ca="1" si="30"/>
        <v>1183.9881111184618</v>
      </c>
      <c r="Q87">
        <v>40</v>
      </c>
      <c r="R87">
        <f t="shared" ca="1" si="31"/>
        <v>609</v>
      </c>
      <c r="S87">
        <f t="shared" ca="1" si="32"/>
        <v>2593.7005743566301</v>
      </c>
      <c r="T87" s="25">
        <v>0</v>
      </c>
      <c r="U87">
        <f t="shared" ca="1" si="22"/>
        <v>5</v>
      </c>
      <c r="V87">
        <f t="shared" ca="1" si="33"/>
        <v>26.294750199972334</v>
      </c>
      <c r="W87">
        <v>1</v>
      </c>
      <c r="X87">
        <f t="shared" ca="1" si="34"/>
        <v>218</v>
      </c>
      <c r="Y87">
        <f t="shared" ca="1" si="35"/>
        <v>928.45110871879376</v>
      </c>
      <c r="Z87">
        <v>0</v>
      </c>
      <c r="AA87">
        <f t="shared" ca="1" si="36"/>
        <v>0</v>
      </c>
      <c r="AB87" s="24">
        <f t="shared" ca="1" si="37"/>
        <v>0</v>
      </c>
    </row>
    <row r="88" spans="1:28" x14ac:dyDescent="0.25">
      <c r="A88" s="15">
        <v>46410</v>
      </c>
      <c r="B88" t="s">
        <v>3</v>
      </c>
      <c r="C88" s="24">
        <f t="shared" ca="1" si="23"/>
        <v>21122.195606314126</v>
      </c>
      <c r="D88" s="25">
        <f t="shared" ca="1" si="24"/>
        <v>261</v>
      </c>
      <c r="E88" cm="1">
        <f t="array" aca="1" ref="E88" ca="1">metadata!$E$11+_xlfn.XLOOKUP(sku_c!$A88,_xlfn.ANCHORARRAY(metadata!$K$3),metadata!$Q$3:$Q$106)</f>
        <v>80.927952514613509</v>
      </c>
      <c r="F88">
        <f t="shared" ca="1" si="25"/>
        <v>2</v>
      </c>
      <c r="G88">
        <f t="shared" ca="1" si="26"/>
        <v>1</v>
      </c>
      <c r="H88">
        <v>0</v>
      </c>
      <c r="I88" s="25">
        <f t="shared" ca="1" si="20"/>
        <v>15</v>
      </c>
      <c r="J88" s="24">
        <v>0</v>
      </c>
      <c r="K88" s="24">
        <f t="shared" ca="1" si="27"/>
        <v>1.8</v>
      </c>
      <c r="L88" s="24">
        <f ca="1"/>
        <v>2.2589500399944669</v>
      </c>
      <c r="M88" s="24">
        <f t="shared" ca="1" si="28"/>
        <v>33.884250599917003</v>
      </c>
      <c r="N88">
        <v>7</v>
      </c>
      <c r="O88">
        <f t="shared" ca="1" si="29"/>
        <v>272</v>
      </c>
      <c r="P88" s="24">
        <f t="shared" ca="1" si="30"/>
        <v>886.43441087849499</v>
      </c>
      <c r="Q88">
        <v>40</v>
      </c>
      <c r="R88">
        <f t="shared" ca="1" si="31"/>
        <v>602</v>
      </c>
      <c r="S88">
        <f t="shared" ca="1" si="32"/>
        <v>3767.8879240766692</v>
      </c>
      <c r="T88" s="25">
        <v>0</v>
      </c>
      <c r="U88">
        <f t="shared" ca="1" si="22"/>
        <v>12</v>
      </c>
      <c r="V88">
        <f t="shared" ca="1" si="33"/>
        <v>51.107400479933602</v>
      </c>
      <c r="W88">
        <v>1</v>
      </c>
      <c r="X88">
        <f t="shared" ca="1" si="34"/>
        <v>215</v>
      </c>
      <c r="Y88">
        <f t="shared" ca="1" si="35"/>
        <v>915.67425859881041</v>
      </c>
      <c r="Z88">
        <v>0</v>
      </c>
      <c r="AA88">
        <f t="shared" ca="1" si="36"/>
        <v>0</v>
      </c>
      <c r="AB88" s="24">
        <f t="shared" ca="1" si="37"/>
        <v>0</v>
      </c>
    </row>
    <row r="89" spans="1:28" x14ac:dyDescent="0.25">
      <c r="A89" s="15">
        <v>46417</v>
      </c>
      <c r="B89" t="s">
        <v>3</v>
      </c>
      <c r="C89" s="24">
        <f t="shared" ca="1" si="23"/>
        <v>22014.905554935442</v>
      </c>
      <c r="D89" s="25">
        <f t="shared" ca="1" si="24"/>
        <v>270</v>
      </c>
      <c r="E89" cm="1">
        <f t="array" aca="1" ref="E89" ca="1">metadata!$E$11+_xlfn.XLOOKUP(sku_c!$A89,_xlfn.ANCHORARRAY(metadata!$K$3),metadata!$Q$3:$Q$106)</f>
        <v>81.536687240501635</v>
      </c>
      <c r="F89">
        <f t="shared" ca="1" si="25"/>
        <v>0</v>
      </c>
      <c r="G89">
        <f t="shared" ca="1" si="26"/>
        <v>0</v>
      </c>
      <c r="H89">
        <v>0</v>
      </c>
      <c r="I89" s="25">
        <f t="shared" ca="1" si="20"/>
        <v>11</v>
      </c>
      <c r="J89" s="24">
        <v>0</v>
      </c>
      <c r="K89" s="24">
        <f t="shared" ca="1" si="27"/>
        <v>2</v>
      </c>
      <c r="L89" s="24">
        <f ca="1"/>
        <v>2.2589500399944669</v>
      </c>
      <c r="M89" s="24">
        <f t="shared" ca="1" si="28"/>
        <v>24.848450439939135</v>
      </c>
      <c r="N89">
        <v>7</v>
      </c>
      <c r="O89">
        <f t="shared" ca="1" si="29"/>
        <v>275</v>
      </c>
      <c r="P89" s="24">
        <f t="shared" ca="1" si="30"/>
        <v>1171.2112609984783</v>
      </c>
      <c r="Q89">
        <v>40</v>
      </c>
      <c r="R89">
        <f t="shared" ca="1" si="31"/>
        <v>613</v>
      </c>
      <c r="S89">
        <f t="shared" ca="1" si="32"/>
        <v>2610.7363745166081</v>
      </c>
      <c r="T89" s="25">
        <v>0</v>
      </c>
      <c r="U89">
        <f t="shared" ca="1" si="22"/>
        <v>8</v>
      </c>
      <c r="V89">
        <f t="shared" ca="1" si="33"/>
        <v>50.071600319955735</v>
      </c>
      <c r="W89">
        <v>1</v>
      </c>
      <c r="X89">
        <f t="shared" ca="1" si="34"/>
        <v>221</v>
      </c>
      <c r="Y89">
        <f t="shared" ca="1" si="35"/>
        <v>1383.2279588387771</v>
      </c>
      <c r="Z89">
        <v>0</v>
      </c>
      <c r="AA89">
        <f t="shared" ca="1" si="36"/>
        <v>0</v>
      </c>
      <c r="AB89" s="24">
        <f t="shared" ca="1" si="37"/>
        <v>0</v>
      </c>
    </row>
    <row r="90" spans="1:28" x14ac:dyDescent="0.25">
      <c r="A90" s="15">
        <v>46424</v>
      </c>
      <c r="B90" t="s">
        <v>3</v>
      </c>
      <c r="C90" s="24">
        <f t="shared" ca="1" si="23"/>
        <v>29667.889011232441</v>
      </c>
      <c r="D90" s="25">
        <f t="shared" ca="1" si="24"/>
        <v>365</v>
      </c>
      <c r="E90" cm="1">
        <f t="array" aca="1" ref="E90" ca="1">metadata!$E$11+_xlfn.XLOOKUP(sku_c!$A90,_xlfn.ANCHORARRAY(metadata!$K$3),metadata!$Q$3:$Q$106)</f>
        <v>81.281887702006685</v>
      </c>
      <c r="F90">
        <f t="shared" ca="1" si="25"/>
        <v>0</v>
      </c>
      <c r="G90">
        <f t="shared" ca="1" si="26"/>
        <v>0</v>
      </c>
      <c r="H90">
        <v>0</v>
      </c>
      <c r="I90" s="25">
        <f t="shared" ca="1" si="20"/>
        <v>15</v>
      </c>
      <c r="J90" s="24">
        <v>0</v>
      </c>
      <c r="K90" s="24">
        <f t="shared" ca="1" si="27"/>
        <v>2.8</v>
      </c>
      <c r="L90" s="24">
        <f ca="1"/>
        <v>2.2589500399944669</v>
      </c>
      <c r="M90" s="24">
        <f t="shared" ca="1" si="28"/>
        <v>33.884250599917003</v>
      </c>
      <c r="N90">
        <v>7</v>
      </c>
      <c r="O90">
        <f t="shared" ca="1" si="29"/>
        <v>286</v>
      </c>
      <c r="P90" s="24">
        <f t="shared" ca="1" si="30"/>
        <v>1218.0597114384175</v>
      </c>
      <c r="Q90">
        <v>40</v>
      </c>
      <c r="R90">
        <f t="shared" ca="1" si="31"/>
        <v>618</v>
      </c>
      <c r="S90">
        <f t="shared" ca="1" si="32"/>
        <v>3868.0311247165805</v>
      </c>
      <c r="T90" s="25">
        <v>8</v>
      </c>
      <c r="U90">
        <f t="shared" ca="1" si="22"/>
        <v>298</v>
      </c>
      <c r="V90">
        <f t="shared" ca="1" si="33"/>
        <v>1865.1671119183511</v>
      </c>
      <c r="W90">
        <v>1</v>
      </c>
      <c r="X90">
        <f t="shared" ca="1" si="34"/>
        <v>226</v>
      </c>
      <c r="Y90">
        <f t="shared" ca="1" si="35"/>
        <v>1640.5227090387496</v>
      </c>
      <c r="Z90">
        <v>0</v>
      </c>
      <c r="AA90">
        <f t="shared" ca="1" si="36"/>
        <v>0</v>
      </c>
      <c r="AB90" s="24">
        <f t="shared" ca="1" si="37"/>
        <v>0</v>
      </c>
    </row>
    <row r="91" spans="1:28" x14ac:dyDescent="0.25">
      <c r="A91" s="15">
        <v>46431</v>
      </c>
      <c r="B91" t="s">
        <v>3</v>
      </c>
      <c r="C91" s="24">
        <f t="shared" ca="1" si="23"/>
        <v>29481.117485342427</v>
      </c>
      <c r="D91" s="25">
        <f t="shared" ca="1" si="24"/>
        <v>364</v>
      </c>
      <c r="E91" cm="1">
        <f t="array" aca="1" ref="E91" ca="1">metadata!$E$11+_xlfn.XLOOKUP(sku_c!$A91,_xlfn.ANCHORARRAY(metadata!$K$3),metadata!$Q$3:$Q$106)</f>
        <v>80.992081003687986</v>
      </c>
      <c r="F91">
        <f t="shared" ca="1" si="25"/>
        <v>0</v>
      </c>
      <c r="G91">
        <f t="shared" ca="1" si="26"/>
        <v>0</v>
      </c>
      <c r="H91">
        <v>0</v>
      </c>
      <c r="I91" s="25">
        <f t="shared" ca="1" si="20"/>
        <v>17</v>
      </c>
      <c r="J91" s="24">
        <v>0</v>
      </c>
      <c r="K91" s="24">
        <f t="shared" ca="1" si="27"/>
        <v>2.5</v>
      </c>
      <c r="L91" s="24">
        <f ca="1"/>
        <v>2.2589500399944669</v>
      </c>
      <c r="M91" s="24">
        <f t="shared" ca="1" si="28"/>
        <v>38.402150679905937</v>
      </c>
      <c r="N91">
        <v>7</v>
      </c>
      <c r="O91">
        <f t="shared" ca="1" si="29"/>
        <v>278</v>
      </c>
      <c r="P91" s="24">
        <f t="shared" ca="1" si="30"/>
        <v>1183.9881111184618</v>
      </c>
      <c r="Q91">
        <v>40</v>
      </c>
      <c r="R91">
        <f t="shared" ca="1" si="31"/>
        <v>612</v>
      </c>
      <c r="S91">
        <f t="shared" ca="1" si="32"/>
        <v>3218.4774244766136</v>
      </c>
      <c r="T91" s="25">
        <v>8</v>
      </c>
      <c r="U91">
        <f t="shared" ca="1" si="22"/>
        <v>289</v>
      </c>
      <c r="V91">
        <f t="shared" ca="1" si="33"/>
        <v>1808.8365615584009</v>
      </c>
      <c r="W91">
        <v>5</v>
      </c>
      <c r="X91">
        <f t="shared" ca="1" si="34"/>
        <v>262</v>
      </c>
      <c r="Y91">
        <f t="shared" ca="1" si="35"/>
        <v>1901.8449104785502</v>
      </c>
      <c r="Z91">
        <v>0</v>
      </c>
      <c r="AA91">
        <f t="shared" ca="1" si="36"/>
        <v>0</v>
      </c>
      <c r="AB91" s="24">
        <f t="shared" ca="1" si="37"/>
        <v>0</v>
      </c>
    </row>
    <row r="92" spans="1:28" x14ac:dyDescent="0.25">
      <c r="A92" s="15">
        <v>46438</v>
      </c>
      <c r="B92" t="s">
        <v>3</v>
      </c>
      <c r="C92" s="24">
        <f t="shared" ca="1" si="23"/>
        <v>17780.233726557108</v>
      </c>
      <c r="D92" s="25">
        <f t="shared" ca="1" si="24"/>
        <v>219</v>
      </c>
      <c r="E92" cm="1">
        <f t="array" aca="1" ref="E92" ca="1">metadata!$E$11+_xlfn.XLOOKUP(sku_c!$A92,_xlfn.ANCHORARRAY(metadata!$K$3),metadata!$Q$3:$Q$106)</f>
        <v>81.188281856425149</v>
      </c>
      <c r="F92">
        <f t="shared" ca="1" si="25"/>
        <v>0</v>
      </c>
      <c r="G92">
        <f t="shared" ca="1" si="26"/>
        <v>0</v>
      </c>
      <c r="H92">
        <v>0</v>
      </c>
      <c r="I92" s="25">
        <f t="shared" ca="1" si="20"/>
        <v>10</v>
      </c>
      <c r="J92" s="24">
        <v>0</v>
      </c>
      <c r="K92" s="24">
        <f t="shared" ca="1" si="27"/>
        <v>2.8</v>
      </c>
      <c r="L92" s="24">
        <f ca="1"/>
        <v>2.2589500399944669</v>
      </c>
      <c r="M92" s="24">
        <f t="shared" ca="1" si="28"/>
        <v>22.589500399944669</v>
      </c>
      <c r="N92">
        <v>7</v>
      </c>
      <c r="O92">
        <f t="shared" ca="1" si="29"/>
        <v>286</v>
      </c>
      <c r="P92" s="24">
        <f t="shared" ca="1" si="30"/>
        <v>932.05971143841748</v>
      </c>
      <c r="Q92">
        <v>0</v>
      </c>
      <c r="R92">
        <f t="shared" ca="1" si="31"/>
        <v>7</v>
      </c>
      <c r="S92">
        <f t="shared" ca="1" si="32"/>
        <v>29.812650279961268</v>
      </c>
      <c r="T92" s="25">
        <v>12</v>
      </c>
      <c r="U92">
        <f t="shared" ca="1" si="22"/>
        <v>334</v>
      </c>
      <c r="V92">
        <f t="shared" ca="1" si="33"/>
        <v>1756.489313358152</v>
      </c>
      <c r="W92">
        <v>5</v>
      </c>
      <c r="X92">
        <f t="shared" ca="1" si="34"/>
        <v>255</v>
      </c>
      <c r="Y92">
        <f t="shared" ca="1" si="35"/>
        <v>1851.032260198589</v>
      </c>
      <c r="Z92">
        <v>0</v>
      </c>
      <c r="AA92">
        <f t="shared" ca="1" si="36"/>
        <v>0</v>
      </c>
      <c r="AB92" s="24">
        <f t="shared" ca="1" si="37"/>
        <v>0</v>
      </c>
    </row>
    <row r="93" spans="1:28" x14ac:dyDescent="0.25">
      <c r="A93" s="15">
        <v>46445</v>
      </c>
      <c r="B93" t="s">
        <v>3</v>
      </c>
      <c r="C93" s="24">
        <f t="shared" ca="1" si="23"/>
        <v>17650.864460992994</v>
      </c>
      <c r="D93" s="25">
        <f t="shared" ca="1" si="24"/>
        <v>216</v>
      </c>
      <c r="E93" cm="1">
        <f t="array" aca="1" ref="E93" ca="1">metadata!$E$11+_xlfn.XLOOKUP(sku_c!$A93,_xlfn.ANCHORARRAY(metadata!$K$3),metadata!$Q$3:$Q$106)</f>
        <v>81.716965097189785</v>
      </c>
      <c r="F93">
        <f t="shared" ca="1" si="25"/>
        <v>0</v>
      </c>
      <c r="G93">
        <f t="shared" ca="1" si="26"/>
        <v>0</v>
      </c>
      <c r="H93">
        <v>0</v>
      </c>
      <c r="I93" s="25">
        <f t="shared" ca="1" si="20"/>
        <v>2</v>
      </c>
      <c r="J93" s="24">
        <v>0</v>
      </c>
      <c r="K93" s="24">
        <f t="shared" ca="1" si="27"/>
        <v>2.6</v>
      </c>
      <c r="L93" s="24">
        <f ca="1"/>
        <v>2.2589500399944669</v>
      </c>
      <c r="M93" s="24">
        <f t="shared" ca="1" si="28"/>
        <v>4.5179000799889337</v>
      </c>
      <c r="N93">
        <v>7</v>
      </c>
      <c r="O93">
        <f t="shared" ca="1" si="29"/>
        <v>276</v>
      </c>
      <c r="P93" s="24">
        <f t="shared" ca="1" si="30"/>
        <v>1175.4702110384728</v>
      </c>
      <c r="Q93">
        <v>0</v>
      </c>
      <c r="R93">
        <f t="shared" ca="1" si="31"/>
        <v>14</v>
      </c>
      <c r="S93">
        <f t="shared" ca="1" si="32"/>
        <v>87.625300559922536</v>
      </c>
      <c r="T93" s="25">
        <v>12</v>
      </c>
      <c r="U93">
        <f t="shared" ca="1" si="22"/>
        <v>336</v>
      </c>
      <c r="V93">
        <f t="shared" ca="1" si="33"/>
        <v>2103.0072134381408</v>
      </c>
      <c r="W93">
        <v>5</v>
      </c>
      <c r="X93">
        <f t="shared" ca="1" si="34"/>
        <v>252</v>
      </c>
      <c r="Y93">
        <f t="shared" ca="1" si="35"/>
        <v>1325.2554100786056</v>
      </c>
      <c r="Z93">
        <v>0</v>
      </c>
      <c r="AA93">
        <f t="shared" ca="1" si="36"/>
        <v>0</v>
      </c>
      <c r="AB93" s="24">
        <f t="shared" ca="1" si="37"/>
        <v>0</v>
      </c>
    </row>
    <row r="94" spans="1:28" x14ac:dyDescent="0.25">
      <c r="A94" s="15">
        <v>46452</v>
      </c>
      <c r="B94" t="s">
        <v>3</v>
      </c>
      <c r="C94" s="24">
        <f t="shared" ca="1" si="23"/>
        <v>17761.094133681887</v>
      </c>
      <c r="D94" s="25">
        <f t="shared" ca="1" si="24"/>
        <v>217</v>
      </c>
      <c r="E94" cm="1">
        <f t="array" aca="1" ref="E94" ca="1">metadata!$E$11+_xlfn.XLOOKUP(sku_c!$A94,_xlfn.ANCHORARRAY(metadata!$K$3),metadata!$Q$3:$Q$106)</f>
        <v>81.848360063050166</v>
      </c>
      <c r="F94">
        <f t="shared" ca="1" si="25"/>
        <v>0</v>
      </c>
      <c r="G94">
        <f t="shared" ca="1" si="26"/>
        <v>0</v>
      </c>
      <c r="H94">
        <v>0</v>
      </c>
      <c r="I94" s="25">
        <f t="shared" ca="1" si="20"/>
        <v>15</v>
      </c>
      <c r="J94" s="24">
        <v>0</v>
      </c>
      <c r="K94" s="24">
        <f t="shared" ca="1" si="27"/>
        <v>2.2000000000000002</v>
      </c>
      <c r="L94" s="24">
        <f ca="1"/>
        <v>2.2589500399944669</v>
      </c>
      <c r="M94" s="24">
        <f t="shared" ca="1" si="28"/>
        <v>33.884250599917003</v>
      </c>
      <c r="N94">
        <v>7</v>
      </c>
      <c r="O94">
        <f t="shared" ca="1" si="29"/>
        <v>273</v>
      </c>
      <c r="P94" s="24">
        <f t="shared" ca="1" si="30"/>
        <v>889.69336091848947</v>
      </c>
      <c r="Q94">
        <v>0</v>
      </c>
      <c r="R94">
        <f t="shared" ca="1" si="31"/>
        <v>15</v>
      </c>
      <c r="S94">
        <f t="shared" ca="1" si="32"/>
        <v>93.88425059991701</v>
      </c>
      <c r="T94" s="25">
        <v>12</v>
      </c>
      <c r="U94">
        <f t="shared" ca="1" si="22"/>
        <v>328</v>
      </c>
      <c r="V94">
        <f t="shared" ca="1" si="33"/>
        <v>1724.9356131181851</v>
      </c>
      <c r="W94">
        <v>5</v>
      </c>
      <c r="X94">
        <f t="shared" ca="1" si="34"/>
        <v>255</v>
      </c>
      <c r="Y94">
        <f t="shared" ca="1" si="35"/>
        <v>1341.032260198589</v>
      </c>
      <c r="Z94">
        <v>0</v>
      </c>
      <c r="AA94">
        <f t="shared" ca="1" si="36"/>
        <v>0</v>
      </c>
      <c r="AB94" s="24">
        <f t="shared" ca="1" si="37"/>
        <v>0</v>
      </c>
    </row>
    <row r="95" spans="1:28" x14ac:dyDescent="0.25">
      <c r="A95" s="15">
        <v>46459</v>
      </c>
      <c r="B95" t="s">
        <v>3</v>
      </c>
      <c r="C95" s="24">
        <f t="shared" ca="1" si="23"/>
        <v>17076.339522165068</v>
      </c>
      <c r="D95" s="25">
        <f t="shared" ca="1" si="24"/>
        <v>209</v>
      </c>
      <c r="E95" cm="1">
        <f t="array" aca="1" ref="E95" ca="1">metadata!$E$11+_xlfn.XLOOKUP(sku_c!$A95,_xlfn.ANCHORARRAY(metadata!$K$3),metadata!$Q$3:$Q$106)</f>
        <v>81.70497379026348</v>
      </c>
      <c r="F95">
        <f t="shared" ca="1" si="25"/>
        <v>0</v>
      </c>
      <c r="G95">
        <f t="shared" ca="1" si="26"/>
        <v>0</v>
      </c>
      <c r="H95">
        <v>0</v>
      </c>
      <c r="I95" s="25">
        <f t="shared" ca="1" si="20"/>
        <v>11</v>
      </c>
      <c r="J95" s="24">
        <v>0</v>
      </c>
      <c r="K95" s="24">
        <f t="shared" ca="1" si="27"/>
        <v>1.9</v>
      </c>
      <c r="L95" s="24">
        <f ca="1"/>
        <v>2.2589500399944669</v>
      </c>
      <c r="M95" s="24">
        <f t="shared" ca="1" si="28"/>
        <v>24.848450439939135</v>
      </c>
      <c r="N95">
        <v>3</v>
      </c>
      <c r="O95">
        <f t="shared" ca="1" si="29"/>
        <v>245</v>
      </c>
      <c r="P95" s="24">
        <f t="shared" ca="1" si="30"/>
        <v>798.44275979864437</v>
      </c>
      <c r="Q95">
        <v>0</v>
      </c>
      <c r="R95">
        <f t="shared" ca="1" si="31"/>
        <v>1</v>
      </c>
      <c r="S95">
        <f t="shared" ca="1" si="32"/>
        <v>6.2589500399944669</v>
      </c>
      <c r="T95" s="25">
        <v>12</v>
      </c>
      <c r="U95">
        <f t="shared" ca="1" si="22"/>
        <v>333</v>
      </c>
      <c r="V95">
        <f t="shared" ca="1" si="33"/>
        <v>2084.2303633181573</v>
      </c>
      <c r="W95">
        <v>5</v>
      </c>
      <c r="X95">
        <f t="shared" ca="1" si="34"/>
        <v>256</v>
      </c>
      <c r="Y95">
        <f t="shared" ca="1" si="35"/>
        <v>1090.2912102385835</v>
      </c>
      <c r="Z95">
        <v>0</v>
      </c>
      <c r="AA95">
        <f t="shared" ca="1" si="36"/>
        <v>0</v>
      </c>
      <c r="AB95" s="24">
        <f t="shared" ca="1" si="37"/>
        <v>0</v>
      </c>
    </row>
    <row r="96" spans="1:28" x14ac:dyDescent="0.25">
      <c r="A96" s="15">
        <v>46466</v>
      </c>
      <c r="B96" t="s">
        <v>3</v>
      </c>
      <c r="C96" s="24">
        <f t="shared" ca="1" si="23"/>
        <v>17600.795499730913</v>
      </c>
      <c r="D96" s="25">
        <f t="shared" ca="1" si="24"/>
        <v>215</v>
      </c>
      <c r="E96" cm="1">
        <f t="array" aca="1" ref="E96" ca="1">metadata!$E$11+_xlfn.XLOOKUP(sku_c!$A96,_xlfn.ANCHORARRAY(metadata!$K$3),metadata!$Q$3:$Q$106)</f>
        <v>81.864165115027504</v>
      </c>
      <c r="F96">
        <f t="shared" ca="1" si="25"/>
        <v>0</v>
      </c>
      <c r="G96">
        <f t="shared" ca="1" si="26"/>
        <v>0</v>
      </c>
      <c r="H96">
        <v>0</v>
      </c>
      <c r="I96" s="25">
        <f t="shared" ca="1" si="20"/>
        <v>7</v>
      </c>
      <c r="J96" s="24">
        <v>0</v>
      </c>
      <c r="K96" s="24">
        <f t="shared" ca="1" si="27"/>
        <v>2.2000000000000002</v>
      </c>
      <c r="L96" s="24">
        <f ca="1"/>
        <v>2.2589500399944669</v>
      </c>
      <c r="M96" s="24">
        <f t="shared" ca="1" si="28"/>
        <v>15.812650279961268</v>
      </c>
      <c r="N96">
        <v>3</v>
      </c>
      <c r="O96">
        <f t="shared" ca="1" si="29"/>
        <v>234</v>
      </c>
      <c r="P96" s="24">
        <f t="shared" ca="1" si="30"/>
        <v>762.59430935870523</v>
      </c>
      <c r="Q96">
        <v>0</v>
      </c>
      <c r="R96">
        <f t="shared" ca="1" si="31"/>
        <v>17</v>
      </c>
      <c r="S96">
        <f t="shared" ca="1" si="32"/>
        <v>72.40215067990593</v>
      </c>
      <c r="T96" s="25">
        <v>12</v>
      </c>
      <c r="U96">
        <f t="shared" ca="1" si="22"/>
        <v>322</v>
      </c>
      <c r="V96">
        <f t="shared" ca="1" si="33"/>
        <v>2015.3819128782184</v>
      </c>
      <c r="W96">
        <v>12</v>
      </c>
      <c r="X96">
        <f t="shared" ca="1" si="34"/>
        <v>325</v>
      </c>
      <c r="Y96">
        <f t="shared" ca="1" si="35"/>
        <v>2359.1587629982018</v>
      </c>
      <c r="Z96">
        <v>0</v>
      </c>
      <c r="AA96">
        <f t="shared" ca="1" si="36"/>
        <v>0</v>
      </c>
      <c r="AB96" s="24">
        <f t="shared" ca="1" si="37"/>
        <v>0</v>
      </c>
    </row>
    <row r="97" spans="1:28" x14ac:dyDescent="0.25">
      <c r="A97" s="15">
        <v>46473</v>
      </c>
      <c r="B97" t="s">
        <v>3</v>
      </c>
      <c r="C97" s="24">
        <f t="shared" ca="1" si="23"/>
        <v>16843.285323757296</v>
      </c>
      <c r="D97" s="25">
        <f t="shared" ca="1" si="24"/>
        <v>208</v>
      </c>
      <c r="E97" cm="1">
        <f t="array" aca="1" ref="E97" ca="1">metadata!$E$11+_xlfn.XLOOKUP(sku_c!$A97,_xlfn.ANCHORARRAY(metadata!$K$3),metadata!$Q$3:$Q$106)</f>
        <v>80.977333287294698</v>
      </c>
      <c r="F97">
        <f t="shared" ca="1" si="25"/>
        <v>6</v>
      </c>
      <c r="G97">
        <f t="shared" ca="1" si="26"/>
        <v>0</v>
      </c>
      <c r="H97">
        <v>0</v>
      </c>
      <c r="I97" s="25">
        <f t="shared" ca="1" si="20"/>
        <v>2</v>
      </c>
      <c r="J97" s="24" cm="1">
        <f t="array" ref="J97:J106">_xlfn.SEQUENCE(10,1,10,-1)</f>
        <v>10</v>
      </c>
      <c r="K97" s="24">
        <f t="shared" ca="1" si="27"/>
        <v>3</v>
      </c>
      <c r="L97" s="24">
        <f ca="1"/>
        <v>2.4682870394417069</v>
      </c>
      <c r="M97" s="24">
        <f t="shared" ca="1" si="28"/>
        <v>4.9365740788834138</v>
      </c>
      <c r="N97">
        <v>3</v>
      </c>
      <c r="O97">
        <f t="shared" ca="1" si="29"/>
        <v>240</v>
      </c>
      <c r="P97" s="24">
        <f t="shared" ca="1" si="30"/>
        <v>1072.3888894660097</v>
      </c>
      <c r="Q97">
        <v>0</v>
      </c>
      <c r="R97">
        <f t="shared" ca="1" si="31"/>
        <v>15</v>
      </c>
      <c r="S97">
        <f t="shared" ca="1" si="32"/>
        <v>67.024305591625605</v>
      </c>
      <c r="T97" s="25">
        <v>12</v>
      </c>
      <c r="U97">
        <f t="shared" ca="1" si="22"/>
        <v>332</v>
      </c>
      <c r="V97">
        <f t="shared" ca="1" si="33"/>
        <v>2147.4712970946466</v>
      </c>
      <c r="W97">
        <v>12</v>
      </c>
      <c r="X97">
        <f t="shared" ca="1" si="34"/>
        <v>331</v>
      </c>
      <c r="Y97">
        <f t="shared" ca="1" si="35"/>
        <v>1810.0030100552051</v>
      </c>
      <c r="Z97">
        <v>0</v>
      </c>
      <c r="AA97">
        <f t="shared" ca="1" si="36"/>
        <v>0</v>
      </c>
      <c r="AB97" s="24">
        <f t="shared" ca="1" si="37"/>
        <v>0</v>
      </c>
    </row>
    <row r="98" spans="1:28" x14ac:dyDescent="0.25">
      <c r="A98" s="15">
        <v>46480</v>
      </c>
      <c r="B98" t="s">
        <v>3</v>
      </c>
      <c r="C98" s="24">
        <f t="shared" ca="1" si="23"/>
        <v>18105.630570496287</v>
      </c>
      <c r="D98" s="25">
        <f t="shared" ca="1" si="24"/>
        <v>223</v>
      </c>
      <c r="E98" cm="1">
        <f t="array" aca="1" ref="E98" ca="1">metadata!$E$11+_xlfn.XLOOKUP(sku_c!$A98,_xlfn.ANCHORARRAY(metadata!$K$3),metadata!$Q$3:$Q$106)</f>
        <v>81.191168477561831</v>
      </c>
      <c r="F98">
        <f t="shared" ca="1" si="25"/>
        <v>0</v>
      </c>
      <c r="G98">
        <f t="shared" ca="1" si="26"/>
        <v>0</v>
      </c>
      <c r="H98">
        <v>0</v>
      </c>
      <c r="I98" s="25">
        <f t="shared" ca="1" si="20"/>
        <v>7</v>
      </c>
      <c r="J98" s="24">
        <v>9</v>
      </c>
      <c r="K98" s="24">
        <f t="shared" ca="1" si="27"/>
        <v>1.5</v>
      </c>
      <c r="L98" s="24">
        <f ca="1"/>
        <v>2.4473533394969826</v>
      </c>
      <c r="M98" s="24">
        <f t="shared" ca="1" si="28"/>
        <v>17.13147337647888</v>
      </c>
      <c r="N98">
        <v>3</v>
      </c>
      <c r="O98">
        <f t="shared" ca="1" si="29"/>
        <v>248</v>
      </c>
      <c r="P98" s="24">
        <f t="shared" ca="1" si="30"/>
        <v>1102.9436281952519</v>
      </c>
      <c r="Q98">
        <v>0</v>
      </c>
      <c r="R98">
        <f t="shared" ca="1" si="31"/>
        <v>4</v>
      </c>
      <c r="S98">
        <f t="shared" ca="1" si="32"/>
        <v>21.789413357987932</v>
      </c>
      <c r="T98" s="25">
        <v>12</v>
      </c>
      <c r="U98">
        <f t="shared" ca="1" si="22"/>
        <v>336</v>
      </c>
      <c r="V98">
        <f t="shared" ca="1" si="33"/>
        <v>1830.3107220709862</v>
      </c>
      <c r="W98">
        <v>12</v>
      </c>
      <c r="X98">
        <f t="shared" ca="1" si="34"/>
        <v>331</v>
      </c>
      <c r="Y98">
        <f t="shared" ca="1" si="35"/>
        <v>2465.0739553735016</v>
      </c>
      <c r="Z98">
        <v>0</v>
      </c>
      <c r="AA98">
        <f t="shared" ca="1" si="36"/>
        <v>0</v>
      </c>
      <c r="AB98" s="24">
        <f t="shared" ca="1" si="37"/>
        <v>0</v>
      </c>
    </row>
    <row r="99" spans="1:28" x14ac:dyDescent="0.25">
      <c r="A99" s="15">
        <v>46487</v>
      </c>
      <c r="B99" t="s">
        <v>3</v>
      </c>
      <c r="C99" s="24">
        <f t="shared" ca="1" si="23"/>
        <v>35225.795016606316</v>
      </c>
      <c r="D99" s="25">
        <f t="shared" ca="1" si="24"/>
        <v>435</v>
      </c>
      <c r="E99" cm="1">
        <f t="array" aca="1" ref="E99" ca="1">metadata!$E$11+_xlfn.XLOOKUP(sku_c!$A99,_xlfn.ANCHORARRAY(metadata!$K$3),metadata!$Q$3:$Q$106)</f>
        <v>80.978839118635207</v>
      </c>
      <c r="F99">
        <f t="shared" ca="1" si="25"/>
        <v>0</v>
      </c>
      <c r="G99">
        <f t="shared" ca="1" si="26"/>
        <v>1</v>
      </c>
      <c r="H99">
        <v>12</v>
      </c>
      <c r="I99" s="25">
        <f t="shared" ca="1" si="20"/>
        <v>726</v>
      </c>
      <c r="J99" s="24">
        <v>8</v>
      </c>
      <c r="K99" s="24">
        <f t="shared" ca="1" si="27"/>
        <v>2.5</v>
      </c>
      <c r="L99" s="24">
        <f ca="1"/>
        <v>2.4264196395522588</v>
      </c>
      <c r="M99" s="24">
        <f t="shared" ca="1" si="28"/>
        <v>1761.5806583149399</v>
      </c>
      <c r="N99">
        <v>3</v>
      </c>
      <c r="O99">
        <f t="shared" ca="1" si="29"/>
        <v>239</v>
      </c>
      <c r="P99" s="24">
        <f t="shared" ca="1" si="30"/>
        <v>1057.9142938529899</v>
      </c>
      <c r="Q99">
        <v>0</v>
      </c>
      <c r="R99">
        <f t="shared" ca="1" si="31"/>
        <v>7</v>
      </c>
      <c r="S99">
        <f t="shared" ca="1" si="32"/>
        <v>30.984937476865817</v>
      </c>
      <c r="T99" s="25">
        <v>12</v>
      </c>
      <c r="U99">
        <f t="shared" ca="1" si="22"/>
        <v>335</v>
      </c>
      <c r="V99">
        <f t="shared" ca="1" si="33"/>
        <v>1482.8505792500068</v>
      </c>
      <c r="W99">
        <v>12</v>
      </c>
      <c r="X99">
        <f t="shared" ca="1" si="34"/>
        <v>330</v>
      </c>
      <c r="Y99">
        <f t="shared" ca="1" si="35"/>
        <v>1460.7184810522456</v>
      </c>
      <c r="Z99">
        <v>0</v>
      </c>
      <c r="AA99">
        <f t="shared" ca="1" si="36"/>
        <v>0</v>
      </c>
      <c r="AB99" s="24">
        <f t="shared" ca="1" si="37"/>
        <v>0</v>
      </c>
    </row>
    <row r="100" spans="1:28" x14ac:dyDescent="0.25">
      <c r="A100" s="15">
        <v>46494</v>
      </c>
      <c r="B100" t="s">
        <v>3</v>
      </c>
      <c r="C100" s="24">
        <f t="shared" ca="1" si="23"/>
        <v>35355.365657641138</v>
      </c>
      <c r="D100" s="25">
        <f t="shared" ca="1" si="24"/>
        <v>435</v>
      </c>
      <c r="E100" cm="1">
        <f t="array" aca="1" ref="E100" ca="1">metadata!$E$11+_xlfn.XLOOKUP(sku_c!$A100,_xlfn.ANCHORARRAY(metadata!$K$3),metadata!$Q$3:$Q$106)</f>
        <v>81.276702661244002</v>
      </c>
      <c r="F100">
        <f t="shared" ca="1" si="25"/>
        <v>2</v>
      </c>
      <c r="G100">
        <f t="shared" ca="1" si="26"/>
        <v>1</v>
      </c>
      <c r="H100">
        <v>12</v>
      </c>
      <c r="I100" s="25">
        <f t="shared" ca="1" si="20"/>
        <v>735</v>
      </c>
      <c r="J100" s="24">
        <v>7</v>
      </c>
      <c r="K100" s="24">
        <f t="shared" ca="1" si="27"/>
        <v>2.2000000000000002</v>
      </c>
      <c r="L100" s="24">
        <f ca="1"/>
        <v>2.405485939607535</v>
      </c>
      <c r="M100" s="24">
        <f t="shared" ca="1" si="28"/>
        <v>1768.0321656115382</v>
      </c>
      <c r="N100">
        <v>3</v>
      </c>
      <c r="O100">
        <f t="shared" ca="1" si="29"/>
        <v>231</v>
      </c>
      <c r="P100" s="24">
        <f t="shared" ca="1" si="30"/>
        <v>1017.6672520493407</v>
      </c>
      <c r="Q100">
        <v>0</v>
      </c>
      <c r="R100">
        <f t="shared" ca="1" si="31"/>
        <v>15</v>
      </c>
      <c r="S100">
        <f t="shared" ca="1" si="32"/>
        <v>81.082289094113037</v>
      </c>
      <c r="T100" s="25">
        <v>12</v>
      </c>
      <c r="U100">
        <f t="shared" ca="1" si="22"/>
        <v>327</v>
      </c>
      <c r="V100">
        <f t="shared" ca="1" si="33"/>
        <v>2094.5939022516641</v>
      </c>
      <c r="W100">
        <v>12</v>
      </c>
      <c r="X100">
        <f t="shared" ca="1" si="34"/>
        <v>334</v>
      </c>
      <c r="Y100">
        <f t="shared" ca="1" si="35"/>
        <v>2473.4323038289167</v>
      </c>
      <c r="Z100">
        <v>0</v>
      </c>
      <c r="AA100">
        <f t="shared" ca="1" si="36"/>
        <v>0</v>
      </c>
      <c r="AB100" s="24">
        <f t="shared" ca="1" si="37"/>
        <v>0</v>
      </c>
    </row>
    <row r="101" spans="1:28" x14ac:dyDescent="0.25">
      <c r="A101" s="15">
        <v>46501</v>
      </c>
      <c r="B101" t="s">
        <v>3</v>
      </c>
      <c r="C101" s="24">
        <f t="shared" ca="1" si="23"/>
        <v>35145.650621211469</v>
      </c>
      <c r="D101" s="25">
        <f t="shared" ca="1" si="24"/>
        <v>429</v>
      </c>
      <c r="E101" cm="1">
        <f t="array" aca="1" ref="E101" ca="1">metadata!$E$11+_xlfn.XLOOKUP(sku_c!$A101,_xlfn.ANCHORARRAY(metadata!$K$3),metadata!$Q$3:$Q$106)</f>
        <v>81.924593522637451</v>
      </c>
      <c r="F101">
        <f t="shared" ca="1" si="25"/>
        <v>0</v>
      </c>
      <c r="G101">
        <f t="shared" ca="1" si="26"/>
        <v>0</v>
      </c>
      <c r="H101">
        <v>12</v>
      </c>
      <c r="I101" s="25">
        <f t="shared" ca="1" si="20"/>
        <v>739</v>
      </c>
      <c r="J101" s="24">
        <v>6</v>
      </c>
      <c r="K101" s="24">
        <f t="shared" ca="1" si="27"/>
        <v>2.2000000000000002</v>
      </c>
      <c r="L101" s="24">
        <f ca="1"/>
        <v>2.3845522396628107</v>
      </c>
      <c r="M101" s="24">
        <f t="shared" ca="1" si="28"/>
        <v>1762.1841051108172</v>
      </c>
      <c r="N101">
        <v>0</v>
      </c>
      <c r="O101">
        <f t="shared" ca="1" si="29"/>
        <v>19</v>
      </c>
      <c r="P101" s="24">
        <f t="shared" ca="1" si="30"/>
        <v>64.306492553593401</v>
      </c>
      <c r="Q101">
        <v>0</v>
      </c>
      <c r="R101">
        <f t="shared" ca="1" si="31"/>
        <v>3</v>
      </c>
      <c r="S101">
        <f t="shared" ca="1" si="32"/>
        <v>16.153656718988433</v>
      </c>
      <c r="T101" s="25">
        <v>30</v>
      </c>
      <c r="U101">
        <f t="shared" ca="1" si="22"/>
        <v>504</v>
      </c>
      <c r="V101">
        <f t="shared" ca="1" si="33"/>
        <v>3217.8143287900566</v>
      </c>
      <c r="W101">
        <v>12</v>
      </c>
      <c r="X101">
        <f t="shared" ca="1" si="34"/>
        <v>336</v>
      </c>
      <c r="Y101">
        <f t="shared" ca="1" si="35"/>
        <v>1809.2095525267043</v>
      </c>
      <c r="Z101">
        <v>0</v>
      </c>
      <c r="AA101">
        <f t="shared" ca="1" si="36"/>
        <v>0</v>
      </c>
      <c r="AB101" s="24">
        <f t="shared" ca="1" si="37"/>
        <v>0</v>
      </c>
    </row>
    <row r="102" spans="1:28" x14ac:dyDescent="0.25">
      <c r="A102" s="15">
        <v>46508</v>
      </c>
      <c r="B102" t="s">
        <v>3</v>
      </c>
      <c r="C102" s="24">
        <f t="shared" ca="1" si="23"/>
        <v>32663.798325520012</v>
      </c>
      <c r="D102" s="25">
        <f t="shared" ca="1" si="24"/>
        <v>403</v>
      </c>
      <c r="E102" cm="1">
        <f t="array" aca="1" ref="E102" ca="1">metadata!$E$11+_xlfn.XLOOKUP(sku_c!$A102,_xlfn.ANCHORARRAY(metadata!$K$3),metadata!$Q$3:$Q$106)</f>
        <v>81.051608748188613</v>
      </c>
      <c r="F102">
        <f t="shared" ca="1" si="25"/>
        <v>0</v>
      </c>
      <c r="G102">
        <f t="shared" ca="1" si="26"/>
        <v>0</v>
      </c>
      <c r="H102">
        <v>12</v>
      </c>
      <c r="I102" s="25">
        <f t="shared" ca="1" si="20"/>
        <v>733</v>
      </c>
      <c r="J102" s="24">
        <v>5</v>
      </c>
      <c r="K102" s="24">
        <f t="shared" ca="1" si="27"/>
        <v>2.7</v>
      </c>
      <c r="L102" s="24">
        <f ca="1"/>
        <v>2.3636185397180869</v>
      </c>
      <c r="M102" s="24">
        <f t="shared" ca="1" si="28"/>
        <v>1732.5323896133577</v>
      </c>
      <c r="N102">
        <v>0</v>
      </c>
      <c r="O102">
        <f t="shared" ca="1" si="29"/>
        <v>8</v>
      </c>
      <c r="P102" s="24">
        <f t="shared" ca="1" si="30"/>
        <v>26.908948317744695</v>
      </c>
      <c r="Q102">
        <v>0</v>
      </c>
      <c r="R102">
        <f t="shared" ca="1" si="31"/>
        <v>16</v>
      </c>
      <c r="S102">
        <f t="shared" ca="1" si="32"/>
        <v>101.81789663548939</v>
      </c>
      <c r="T102" s="25">
        <f ca="1">40-X102</f>
        <v>40</v>
      </c>
      <c r="U102">
        <f t="shared" ca="1" si="22"/>
        <v>615</v>
      </c>
      <c r="V102">
        <f t="shared" ca="1" si="33"/>
        <v>3298.6254019266235</v>
      </c>
      <c r="W102">
        <v>0</v>
      </c>
      <c r="X102">
        <f t="shared" ca="1" si="34"/>
        <v>0</v>
      </c>
      <c r="Y102">
        <f t="shared" ca="1" si="35"/>
        <v>0</v>
      </c>
      <c r="Z102">
        <v>0</v>
      </c>
      <c r="AA102">
        <f t="shared" ca="1" si="36"/>
        <v>0</v>
      </c>
      <c r="AB102" s="24">
        <f t="shared" ca="1" si="37"/>
        <v>0</v>
      </c>
    </row>
    <row r="103" spans="1:28" x14ac:dyDescent="0.25">
      <c r="A103" s="15">
        <v>46515</v>
      </c>
      <c r="B103" t="s">
        <v>3</v>
      </c>
      <c r="C103" s="24">
        <f t="shared" ca="1" si="23"/>
        <v>30137.45638073076</v>
      </c>
      <c r="D103" s="25">
        <f t="shared" ca="1" si="24"/>
        <v>370</v>
      </c>
      <c r="E103" cm="1">
        <f t="array" aca="1" ref="E103" ca="1">metadata!$E$11+_xlfn.XLOOKUP(sku_c!$A103,_xlfn.ANCHORARRAY(metadata!$K$3),metadata!$Q$3:$Q$106)</f>
        <v>81.452584812785844</v>
      </c>
      <c r="F103">
        <f t="shared" ca="1" si="25"/>
        <v>0</v>
      </c>
      <c r="G103">
        <f t="shared" ca="1" si="26"/>
        <v>0</v>
      </c>
      <c r="H103">
        <v>19</v>
      </c>
      <c r="I103" s="25">
        <f t="shared" ca="1" si="20"/>
        <v>798</v>
      </c>
      <c r="J103" s="24">
        <v>4</v>
      </c>
      <c r="K103" s="24">
        <f t="shared" ca="1" si="27"/>
        <v>2.7</v>
      </c>
      <c r="L103" s="24">
        <f ca="1"/>
        <v>2.3426848397733626</v>
      </c>
      <c r="M103" s="24">
        <f t="shared" ca="1" si="28"/>
        <v>1869.4625021391435</v>
      </c>
      <c r="N103">
        <v>0</v>
      </c>
      <c r="O103">
        <f t="shared" ca="1" si="29"/>
        <v>7</v>
      </c>
      <c r="P103" s="24">
        <f t="shared" ca="1" si="30"/>
        <v>30.398793878413535</v>
      </c>
      <c r="Q103">
        <v>0</v>
      </c>
      <c r="R103">
        <f t="shared" ca="1" si="31"/>
        <v>12</v>
      </c>
      <c r="S103">
        <f t="shared" ca="1" si="32"/>
        <v>64.112218077280346</v>
      </c>
      <c r="T103" s="25">
        <v>24</v>
      </c>
      <c r="U103">
        <f t="shared" ca="1" si="22"/>
        <v>443</v>
      </c>
      <c r="V103">
        <f t="shared" ca="1" si="33"/>
        <v>2366.8093840195993</v>
      </c>
      <c r="W103">
        <v>0</v>
      </c>
      <c r="X103">
        <f t="shared" ca="1" si="34"/>
        <v>0</v>
      </c>
      <c r="Y103">
        <f t="shared" ca="1" si="35"/>
        <v>0</v>
      </c>
      <c r="Z103">
        <v>0</v>
      </c>
      <c r="AA103">
        <f t="shared" ca="1" si="36"/>
        <v>0</v>
      </c>
      <c r="AB103" s="24">
        <f t="shared" ca="1" si="37"/>
        <v>0</v>
      </c>
    </row>
    <row r="104" spans="1:28" x14ac:dyDescent="0.25">
      <c r="A104" s="15">
        <v>46522</v>
      </c>
      <c r="B104" t="s">
        <v>3</v>
      </c>
      <c r="C104" s="24">
        <f t="shared" ca="1" si="23"/>
        <v>29934.786512418777</v>
      </c>
      <c r="D104" s="25">
        <f t="shared" ca="1" si="24"/>
        <v>367</v>
      </c>
      <c r="E104" cm="1">
        <f t="array" aca="1" ref="E104" ca="1">metadata!$E$11+_xlfn.XLOOKUP(sku_c!$A104,_xlfn.ANCHORARRAY(metadata!$K$3),metadata!$Q$3:$Q$106)</f>
        <v>81.566175783157433</v>
      </c>
      <c r="F104">
        <f t="shared" ca="1" si="25"/>
        <v>0</v>
      </c>
      <c r="G104">
        <f t="shared" ca="1" si="26"/>
        <v>0</v>
      </c>
      <c r="H104">
        <v>19</v>
      </c>
      <c r="I104" s="25">
        <f t="shared" ca="1" si="20"/>
        <v>794</v>
      </c>
      <c r="J104" s="24">
        <v>3</v>
      </c>
      <c r="K104" s="24">
        <f t="shared" ca="1" si="27"/>
        <v>2.8</v>
      </c>
      <c r="L104" s="24">
        <f ca="1"/>
        <v>2.3217511398286388</v>
      </c>
      <c r="M104" s="24">
        <f t="shared" ca="1" si="28"/>
        <v>1843.4704050239393</v>
      </c>
      <c r="N104">
        <v>0</v>
      </c>
      <c r="O104">
        <f t="shared" ca="1" si="29"/>
        <v>11</v>
      </c>
      <c r="P104" s="24">
        <f t="shared" ca="1" si="30"/>
        <v>47.539262538115025</v>
      </c>
      <c r="Q104">
        <v>0</v>
      </c>
      <c r="R104">
        <f t="shared" ca="1" si="31"/>
        <v>2</v>
      </c>
      <c r="S104">
        <f t="shared" ca="1" si="32"/>
        <v>10.643502279657277</v>
      </c>
      <c r="T104" s="25">
        <v>24</v>
      </c>
      <c r="U104">
        <f t="shared" ca="1" si="22"/>
        <v>448</v>
      </c>
      <c r="V104">
        <f t="shared" ca="1" si="33"/>
        <v>2832.1445106432302</v>
      </c>
      <c r="W104">
        <v>0</v>
      </c>
      <c r="X104">
        <f t="shared" ca="1" si="34"/>
        <v>0</v>
      </c>
      <c r="Y104">
        <f t="shared" ca="1" si="35"/>
        <v>0</v>
      </c>
      <c r="Z104">
        <v>0</v>
      </c>
      <c r="AA104">
        <f t="shared" ca="1" si="36"/>
        <v>0</v>
      </c>
      <c r="AB104" s="24">
        <f t="shared" ca="1" si="37"/>
        <v>0</v>
      </c>
    </row>
    <row r="105" spans="1:28" x14ac:dyDescent="0.25">
      <c r="A105" s="15">
        <v>46529</v>
      </c>
      <c r="B105" t="s">
        <v>3</v>
      </c>
      <c r="C105" s="24">
        <f t="shared" ca="1" si="23"/>
        <v>30146.78041232179</v>
      </c>
      <c r="D105" s="25">
        <f t="shared" ca="1" si="24"/>
        <v>369</v>
      </c>
      <c r="E105" cm="1">
        <f t="array" aca="1" ref="E105" ca="1">metadata!$E$11+_xlfn.XLOOKUP(sku_c!$A105,_xlfn.ANCHORARRAY(metadata!$K$3),metadata!$Q$3:$Q$106)</f>
        <v>81.698591903311083</v>
      </c>
      <c r="F105">
        <f t="shared" ca="1" si="25"/>
        <v>2</v>
      </c>
      <c r="G105">
        <f t="shared" ca="1" si="26"/>
        <v>0</v>
      </c>
      <c r="H105">
        <v>19</v>
      </c>
      <c r="I105" s="25">
        <f t="shared" ca="1" si="20"/>
        <v>806</v>
      </c>
      <c r="J105" s="24">
        <v>2</v>
      </c>
      <c r="K105" s="24">
        <f t="shared" ca="1" si="27"/>
        <v>2.8</v>
      </c>
      <c r="L105" s="24">
        <f ca="1"/>
        <v>2.300817439883915</v>
      </c>
      <c r="M105" s="24">
        <f t="shared" ca="1" si="28"/>
        <v>1854.4588565464355</v>
      </c>
      <c r="N105">
        <v>0</v>
      </c>
      <c r="O105">
        <f t="shared" ca="1" si="29"/>
        <v>4</v>
      </c>
      <c r="P105" s="24">
        <f t="shared" ca="1" si="30"/>
        <v>13.20326975953566</v>
      </c>
      <c r="Q105">
        <v>0</v>
      </c>
      <c r="R105">
        <f t="shared" ca="1" si="31"/>
        <v>6</v>
      </c>
      <c r="S105">
        <f t="shared" ca="1" si="32"/>
        <v>31.804904639303487</v>
      </c>
      <c r="T105" s="25">
        <v>24</v>
      </c>
      <c r="U105">
        <f t="shared" ca="1" si="22"/>
        <v>455</v>
      </c>
      <c r="V105">
        <f t="shared" ca="1" si="33"/>
        <v>1956.8719351471811</v>
      </c>
      <c r="W105">
        <v>0</v>
      </c>
      <c r="X105">
        <f t="shared" ca="1" si="34"/>
        <v>0</v>
      </c>
      <c r="Y105">
        <f t="shared" ca="1" si="35"/>
        <v>0</v>
      </c>
      <c r="Z105">
        <v>0</v>
      </c>
      <c r="AA105">
        <f t="shared" ca="1" si="36"/>
        <v>0</v>
      </c>
      <c r="AB105" s="24">
        <f t="shared" ca="1" si="37"/>
        <v>0</v>
      </c>
    </row>
    <row r="106" spans="1:28" x14ac:dyDescent="0.25">
      <c r="A106" s="15">
        <v>46536</v>
      </c>
      <c r="B106" t="s">
        <v>3</v>
      </c>
      <c r="C106" s="24">
        <f t="shared" ca="1" si="23"/>
        <v>29757.796870737846</v>
      </c>
      <c r="D106" s="25">
        <f t="shared" ca="1" si="24"/>
        <v>367</v>
      </c>
      <c r="E106" cm="1">
        <f t="array" aca="1" ref="E106" ca="1">metadata!$E$11+_xlfn.XLOOKUP(sku_c!$A106,_xlfn.ANCHORARRAY(metadata!$K$3),metadata!$Q$3:$Q$106)</f>
        <v>81.083915179122201</v>
      </c>
      <c r="F106">
        <f t="shared" ca="1" si="25"/>
        <v>0</v>
      </c>
      <c r="G106">
        <f t="shared" ca="1" si="26"/>
        <v>0</v>
      </c>
      <c r="H106">
        <v>19</v>
      </c>
      <c r="I106" s="25">
        <f t="shared" ca="1" si="20"/>
        <v>805</v>
      </c>
      <c r="J106" s="24">
        <v>1</v>
      </c>
      <c r="K106" s="24">
        <f t="shared" ca="1" si="27"/>
        <v>1.6</v>
      </c>
      <c r="L106" s="24">
        <f ca="1"/>
        <v>2.2798837399391907</v>
      </c>
      <c r="M106" s="24">
        <f t="shared" ca="1" si="28"/>
        <v>1835.3064106510485</v>
      </c>
      <c r="N106">
        <v>0</v>
      </c>
      <c r="O106">
        <f t="shared" ca="1" si="29"/>
        <v>4</v>
      </c>
      <c r="P106" s="24">
        <f t="shared" ca="1" si="30"/>
        <v>17.119534959756763</v>
      </c>
      <c r="Q106">
        <v>0</v>
      </c>
      <c r="R106">
        <f t="shared" ca="1" si="31"/>
        <v>3</v>
      </c>
      <c r="S106">
        <f t="shared" ca="1" si="32"/>
        <v>15.839651219817572</v>
      </c>
      <c r="T106" s="25">
        <v>24</v>
      </c>
      <c r="U106">
        <f t="shared" ca="1" si="22"/>
        <v>444</v>
      </c>
      <c r="V106">
        <f t="shared" ca="1" si="33"/>
        <v>1900.2683805330007</v>
      </c>
      <c r="W106">
        <v>0</v>
      </c>
      <c r="X106">
        <f t="shared" ca="1" si="34"/>
        <v>0</v>
      </c>
      <c r="Y106">
        <f t="shared" ca="1" si="35"/>
        <v>0</v>
      </c>
      <c r="Z106">
        <v>0</v>
      </c>
      <c r="AA106">
        <f t="shared" ca="1" si="36"/>
        <v>0</v>
      </c>
      <c r="AB106" s="24">
        <f t="shared" ca="1" si="37"/>
        <v>0</v>
      </c>
    </row>
  </sheetData>
  <conditionalFormatting sqref="F3:F10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 I1 H107:H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7:I1048576 H2 I3:I10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M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M1048576 M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2 N107:N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0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10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S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V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W1048576 V2:V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07:X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Z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A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B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84D8-6202-4AF3-86C6-CB3BAAC0AD37}">
  <dimension ref="A3:E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85546875" bestFit="1" customWidth="1"/>
    <col min="5" max="5" width="11.28515625" bestFit="1" customWidth="1"/>
  </cols>
  <sheetData>
    <row r="3" spans="1:5" x14ac:dyDescent="0.25">
      <c r="B3" s="27" t="s">
        <v>53</v>
      </c>
    </row>
    <row r="4" spans="1:5" x14ac:dyDescent="0.25">
      <c r="A4" s="27" t="s">
        <v>42</v>
      </c>
      <c r="B4" t="s">
        <v>1</v>
      </c>
      <c r="C4" t="s">
        <v>2</v>
      </c>
      <c r="D4" t="s">
        <v>3</v>
      </c>
      <c r="E4" t="s">
        <v>49</v>
      </c>
    </row>
    <row r="5" spans="1:5" x14ac:dyDescent="0.25">
      <c r="A5" s="29" t="s">
        <v>50</v>
      </c>
    </row>
    <row r="6" spans="1:5" x14ac:dyDescent="0.25">
      <c r="A6" s="29" t="s">
        <v>51</v>
      </c>
    </row>
    <row r="7" spans="1:5" x14ac:dyDescent="0.25">
      <c r="A7" s="29" t="s">
        <v>52</v>
      </c>
    </row>
    <row r="8" spans="1:5" x14ac:dyDescent="0.25">
      <c r="A8" s="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587-285E-46FB-BF95-C1E6D3B2FF0E}">
  <dimension ref="A1:S313"/>
  <sheetViews>
    <sheetView tabSelected="1" workbookViewId="0">
      <selection activeCell="E123" sqref="E123"/>
    </sheetView>
  </sheetViews>
  <sheetFormatPr defaultRowHeight="15" x14ac:dyDescent="0.25"/>
  <cols>
    <col min="1" max="1" width="10.42578125" bestFit="1" customWidth="1"/>
  </cols>
  <sheetData>
    <row r="1" spans="1:19" x14ac:dyDescent="0.25">
      <c r="A1" s="22" t="s">
        <v>6</v>
      </c>
      <c r="B1" s="23" t="s">
        <v>7</v>
      </c>
      <c r="C1" s="26" t="s">
        <v>8</v>
      </c>
      <c r="D1" s="23" t="s">
        <v>9</v>
      </c>
      <c r="E1" s="23" t="s">
        <v>10</v>
      </c>
      <c r="F1" s="23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3" t="s">
        <v>21</v>
      </c>
      <c r="Q1" s="23" t="s">
        <v>22</v>
      </c>
      <c r="R1" s="23" t="s">
        <v>23</v>
      </c>
      <c r="S1" s="26" t="s">
        <v>24</v>
      </c>
    </row>
    <row r="2" spans="1:19" x14ac:dyDescent="0.25">
      <c r="A2" s="15">
        <v>45815</v>
      </c>
      <c r="B2" t="s">
        <v>1</v>
      </c>
      <c r="C2" s="24">
        <v>50700.046736804754</v>
      </c>
      <c r="D2" s="25">
        <v>626</v>
      </c>
      <c r="E2">
        <v>80.990489994895768</v>
      </c>
      <c r="F2">
        <v>0</v>
      </c>
      <c r="G2">
        <v>0</v>
      </c>
      <c r="H2" s="25">
        <v>815</v>
      </c>
      <c r="I2" s="24">
        <v>1625.2740771885008</v>
      </c>
      <c r="J2">
        <v>458</v>
      </c>
      <c r="K2" s="24">
        <v>1371.3442053402862</v>
      </c>
      <c r="L2">
        <v>313</v>
      </c>
      <c r="M2">
        <v>1876.1850136932524</v>
      </c>
      <c r="N2">
        <v>601</v>
      </c>
      <c r="O2">
        <v>3001.5149943439128</v>
      </c>
      <c r="P2">
        <v>0</v>
      </c>
      <c r="Q2">
        <v>0</v>
      </c>
      <c r="R2">
        <v>0</v>
      </c>
      <c r="S2" s="24">
        <v>0</v>
      </c>
    </row>
    <row r="3" spans="1:19" x14ac:dyDescent="0.25">
      <c r="A3" s="15">
        <v>45822</v>
      </c>
      <c r="B3" t="s">
        <v>1</v>
      </c>
      <c r="C3" s="24">
        <v>49697.711905690485</v>
      </c>
      <c r="D3" s="25">
        <v>620</v>
      </c>
      <c r="E3">
        <v>80.15759984788788</v>
      </c>
      <c r="F3">
        <v>7</v>
      </c>
      <c r="G3">
        <v>0</v>
      </c>
      <c r="H3" s="25">
        <v>819</v>
      </c>
      <c r="I3" s="24">
        <v>1654.917941960729</v>
      </c>
      <c r="J3">
        <v>462</v>
      </c>
      <c r="K3" s="24">
        <v>1395.5434544393856</v>
      </c>
      <c r="L3">
        <v>305</v>
      </c>
      <c r="M3">
        <v>1226.3003324762178</v>
      </c>
      <c r="N3">
        <v>618</v>
      </c>
      <c r="O3">
        <v>3720.7659195747628</v>
      </c>
      <c r="P3">
        <v>0</v>
      </c>
      <c r="Q3">
        <v>0</v>
      </c>
      <c r="R3">
        <v>0</v>
      </c>
      <c r="S3" s="24">
        <v>0</v>
      </c>
    </row>
    <row r="4" spans="1:19" x14ac:dyDescent="0.25">
      <c r="A4" s="15">
        <v>45829</v>
      </c>
      <c r="B4" t="s">
        <v>1</v>
      </c>
      <c r="C4" s="24">
        <v>53299.854900219987</v>
      </c>
      <c r="D4" s="25">
        <v>659</v>
      </c>
      <c r="E4">
        <v>80.879901214294364</v>
      </c>
      <c r="F4">
        <v>0</v>
      </c>
      <c r="G4">
        <v>0</v>
      </c>
      <c r="H4" s="25">
        <v>813</v>
      </c>
      <c r="I4" s="24">
        <v>1664.3023274428745</v>
      </c>
      <c r="J4">
        <v>455</v>
      </c>
      <c r="K4" s="24">
        <v>1841.4361119145237</v>
      </c>
      <c r="L4">
        <v>313</v>
      </c>
      <c r="M4">
        <v>1266.746160503837</v>
      </c>
      <c r="N4">
        <v>610</v>
      </c>
      <c r="O4">
        <v>3688.7385236656251</v>
      </c>
      <c r="P4">
        <v>0</v>
      </c>
      <c r="Q4">
        <v>0</v>
      </c>
      <c r="R4">
        <v>263</v>
      </c>
      <c r="S4" s="24">
        <v>1327.3905438099334</v>
      </c>
    </row>
    <row r="5" spans="1:19" x14ac:dyDescent="0.25">
      <c r="A5" s="15">
        <v>45836</v>
      </c>
      <c r="B5" t="s">
        <v>1</v>
      </c>
      <c r="C5" s="24">
        <v>52605.985585910486</v>
      </c>
      <c r="D5" s="25">
        <v>654</v>
      </c>
      <c r="E5">
        <v>80.437286828609302</v>
      </c>
      <c r="F5">
        <v>0</v>
      </c>
      <c r="G5">
        <v>0</v>
      </c>
      <c r="H5" s="25">
        <v>809</v>
      </c>
      <c r="I5" s="24">
        <v>1677.5163825319037</v>
      </c>
      <c r="J5">
        <v>453</v>
      </c>
      <c r="K5" s="24">
        <v>1845.3262315042675</v>
      </c>
      <c r="L5">
        <v>313</v>
      </c>
      <c r="M5">
        <v>1901.0267339091297</v>
      </c>
      <c r="N5">
        <v>608</v>
      </c>
      <c r="O5">
        <v>3692.7292466988843</v>
      </c>
      <c r="P5">
        <v>0</v>
      </c>
      <c r="Q5">
        <v>0</v>
      </c>
      <c r="R5">
        <v>254</v>
      </c>
      <c r="S5" s="24">
        <v>1034.6862313511788</v>
      </c>
    </row>
    <row r="6" spans="1:19" x14ac:dyDescent="0.25">
      <c r="A6" s="15">
        <v>45843</v>
      </c>
      <c r="B6" t="s">
        <v>1</v>
      </c>
      <c r="C6" s="24">
        <v>53098.330692202777</v>
      </c>
      <c r="D6" s="25">
        <v>657</v>
      </c>
      <c r="E6">
        <v>80.819377004874852</v>
      </c>
      <c r="F6">
        <v>0</v>
      </c>
      <c r="G6">
        <v>0</v>
      </c>
      <c r="H6" s="25">
        <v>811</v>
      </c>
      <c r="I6" s="24">
        <v>1703.1189336485502</v>
      </c>
      <c r="J6">
        <v>453</v>
      </c>
      <c r="K6" s="24">
        <v>1857.3105757617675</v>
      </c>
      <c r="L6">
        <v>306</v>
      </c>
      <c r="M6">
        <v>1254.6071438920549</v>
      </c>
      <c r="N6">
        <v>614</v>
      </c>
      <c r="O6">
        <v>3745.4143344762147</v>
      </c>
      <c r="P6">
        <v>0</v>
      </c>
      <c r="Q6">
        <v>0</v>
      </c>
      <c r="R6">
        <v>267</v>
      </c>
      <c r="S6" s="24">
        <v>1895.7062333960087</v>
      </c>
    </row>
    <row r="7" spans="1:19" x14ac:dyDescent="0.25">
      <c r="A7" s="15">
        <v>45850</v>
      </c>
      <c r="B7" t="s">
        <v>1</v>
      </c>
      <c r="C7" s="24">
        <v>52714.351250152729</v>
      </c>
      <c r="D7" s="25">
        <v>657</v>
      </c>
      <c r="E7">
        <v>80.234933409669296</v>
      </c>
      <c r="F7">
        <v>0</v>
      </c>
      <c r="G7">
        <v>0</v>
      </c>
      <c r="H7" s="25">
        <v>813</v>
      </c>
      <c r="I7" s="24">
        <v>1728.8273067895457</v>
      </c>
      <c r="J7">
        <v>453</v>
      </c>
      <c r="K7" s="24">
        <v>1869.294920019267</v>
      </c>
      <c r="L7">
        <v>312</v>
      </c>
      <c r="M7">
        <v>1287.4614018675748</v>
      </c>
      <c r="N7">
        <v>604</v>
      </c>
      <c r="O7">
        <v>3096.3932266923562</v>
      </c>
      <c r="P7">
        <v>0</v>
      </c>
      <c r="Q7">
        <v>0</v>
      </c>
      <c r="R7">
        <v>269</v>
      </c>
      <c r="S7" s="24">
        <v>1379.0228112255693</v>
      </c>
    </row>
    <row r="8" spans="1:19" x14ac:dyDescent="0.25">
      <c r="A8" s="15">
        <v>45857</v>
      </c>
      <c r="B8" t="s">
        <v>1</v>
      </c>
      <c r="C8" s="24">
        <v>53861.885626231677</v>
      </c>
      <c r="D8" s="25">
        <v>668</v>
      </c>
      <c r="E8">
        <v>80.63156530873006</v>
      </c>
      <c r="F8">
        <v>0</v>
      </c>
      <c r="G8">
        <v>1</v>
      </c>
      <c r="H8" s="25">
        <v>806</v>
      </c>
      <c r="I8" s="24">
        <v>1735.265092730848</v>
      </c>
      <c r="J8">
        <v>462</v>
      </c>
      <c r="K8" s="24">
        <v>1918.6556735008085</v>
      </c>
      <c r="L8">
        <v>365</v>
      </c>
      <c r="M8">
        <v>1880.8210407528031</v>
      </c>
      <c r="N8">
        <v>607</v>
      </c>
      <c r="O8">
        <v>3734.8311554437028</v>
      </c>
      <c r="P8">
        <v>0</v>
      </c>
      <c r="Q8">
        <v>0</v>
      </c>
      <c r="R8">
        <v>254</v>
      </c>
      <c r="S8" s="24">
        <v>1308.845326989622</v>
      </c>
    </row>
    <row r="9" spans="1:19" x14ac:dyDescent="0.25">
      <c r="A9" s="15">
        <v>45864</v>
      </c>
      <c r="B9" t="s">
        <v>1</v>
      </c>
      <c r="C9" s="24">
        <v>53876.514998420251</v>
      </c>
      <c r="D9" s="25">
        <v>671</v>
      </c>
      <c r="E9">
        <v>80.292868850104696</v>
      </c>
      <c r="F9">
        <v>1</v>
      </c>
      <c r="G9">
        <v>0</v>
      </c>
      <c r="H9" s="25">
        <v>805</v>
      </c>
      <c r="I9" s="24">
        <v>1754.4088407728138</v>
      </c>
      <c r="J9">
        <v>461</v>
      </c>
      <c r="K9" s="24">
        <v>1465.6987274487792</v>
      </c>
      <c r="L9">
        <v>371</v>
      </c>
      <c r="M9">
        <v>1550.5536396605141</v>
      </c>
      <c r="N9">
        <v>607</v>
      </c>
      <c r="O9">
        <v>2536.8896476386312</v>
      </c>
      <c r="P9">
        <v>0</v>
      </c>
      <c r="Q9">
        <v>0</v>
      </c>
      <c r="R9">
        <v>269</v>
      </c>
      <c r="S9" s="24">
        <v>1931.2558735004807</v>
      </c>
    </row>
    <row r="10" spans="1:19" x14ac:dyDescent="0.25">
      <c r="A10" s="15">
        <v>45871</v>
      </c>
      <c r="B10" t="s">
        <v>1</v>
      </c>
      <c r="C10" s="24">
        <v>53296.691996675385</v>
      </c>
      <c r="D10" s="25">
        <v>660</v>
      </c>
      <c r="E10">
        <v>80.752563631326339</v>
      </c>
      <c r="F10">
        <v>0</v>
      </c>
      <c r="G10">
        <v>0</v>
      </c>
      <c r="H10" s="25">
        <v>806</v>
      </c>
      <c r="I10" s="24">
        <v>1777.9113685434083</v>
      </c>
      <c r="J10">
        <v>408</v>
      </c>
      <c r="K10" s="24">
        <v>1307.9849111237104</v>
      </c>
      <c r="L10">
        <v>383</v>
      </c>
      <c r="M10">
        <v>1993.8387768636792</v>
      </c>
      <c r="N10">
        <v>613</v>
      </c>
      <c r="O10">
        <v>3191.183212055967</v>
      </c>
      <c r="P10">
        <v>0</v>
      </c>
      <c r="Q10">
        <v>0</v>
      </c>
      <c r="R10">
        <v>253</v>
      </c>
      <c r="S10" s="24">
        <v>1823.0788787115166</v>
      </c>
    </row>
    <row r="11" spans="1:19" x14ac:dyDescent="0.25">
      <c r="A11" s="15">
        <v>45878</v>
      </c>
      <c r="B11" t="s">
        <v>1</v>
      </c>
      <c r="C11" s="24">
        <v>53395.968897840205</v>
      </c>
      <c r="D11" s="25">
        <v>661</v>
      </c>
      <c r="E11">
        <v>80.780588347715891</v>
      </c>
      <c r="F11">
        <v>0</v>
      </c>
      <c r="G11">
        <v>0</v>
      </c>
      <c r="H11" s="25">
        <v>812</v>
      </c>
      <c r="I11" s="24">
        <v>1812.6283117086191</v>
      </c>
      <c r="J11">
        <v>384</v>
      </c>
      <c r="K11" s="24">
        <v>1625.2035365715635</v>
      </c>
      <c r="L11">
        <v>395</v>
      </c>
      <c r="M11">
        <v>1671.7588462129365</v>
      </c>
      <c r="N11">
        <v>619</v>
      </c>
      <c r="O11">
        <v>2619.7942425463484</v>
      </c>
      <c r="P11">
        <v>0</v>
      </c>
      <c r="Q11">
        <v>0</v>
      </c>
      <c r="R11">
        <v>258</v>
      </c>
      <c r="S11" s="24">
        <v>1865.9336261340193</v>
      </c>
    </row>
    <row r="12" spans="1:19" x14ac:dyDescent="0.25">
      <c r="A12" s="15">
        <v>45885</v>
      </c>
      <c r="B12" t="s">
        <v>1</v>
      </c>
      <c r="C12" s="24">
        <v>52655.236754257981</v>
      </c>
      <c r="D12" s="25">
        <v>653</v>
      </c>
      <c r="E12">
        <v>80.635890894728917</v>
      </c>
      <c r="F12">
        <v>0</v>
      </c>
      <c r="G12">
        <v>1</v>
      </c>
      <c r="H12" s="25">
        <v>790</v>
      </c>
      <c r="I12" s="24">
        <v>1784.417542234758</v>
      </c>
      <c r="J12">
        <v>372</v>
      </c>
      <c r="K12" s="24">
        <v>1584.2573743181392</v>
      </c>
      <c r="L12">
        <v>417</v>
      </c>
      <c r="M12">
        <v>2192.9014115340433</v>
      </c>
      <c r="N12">
        <v>608</v>
      </c>
      <c r="O12">
        <v>3805.3238806059912</v>
      </c>
      <c r="P12">
        <v>0</v>
      </c>
      <c r="Q12">
        <v>0</v>
      </c>
      <c r="R12">
        <v>261</v>
      </c>
      <c r="S12" s="24">
        <v>1894.5354158522427</v>
      </c>
    </row>
    <row r="13" spans="1:19" x14ac:dyDescent="0.25">
      <c r="A13" s="15">
        <v>45892</v>
      </c>
      <c r="B13" t="s">
        <v>1</v>
      </c>
      <c r="C13" s="24">
        <v>50195.173241841272</v>
      </c>
      <c r="D13" s="25">
        <v>621</v>
      </c>
      <c r="E13">
        <v>80.829586540807199</v>
      </c>
      <c r="F13">
        <v>5</v>
      </c>
      <c r="G13">
        <v>0</v>
      </c>
      <c r="H13" s="25">
        <v>783</v>
      </c>
      <c r="I13" s="24">
        <v>1768.6062475567285</v>
      </c>
      <c r="J13">
        <v>389</v>
      </c>
      <c r="K13" s="24">
        <v>1267.6562328219252</v>
      </c>
      <c r="L13">
        <v>413</v>
      </c>
      <c r="M13">
        <v>2584.8663860037404</v>
      </c>
      <c r="N13">
        <v>617</v>
      </c>
      <c r="O13">
        <v>3244.652688049172</v>
      </c>
      <c r="P13">
        <v>0</v>
      </c>
      <c r="Q13">
        <v>0</v>
      </c>
      <c r="R13">
        <v>0</v>
      </c>
      <c r="S13" s="24">
        <v>0</v>
      </c>
    </row>
    <row r="14" spans="1:19" x14ac:dyDescent="0.25">
      <c r="A14" s="15">
        <v>45899</v>
      </c>
      <c r="B14" t="s">
        <v>1</v>
      </c>
      <c r="C14" s="24">
        <v>50747.260997947473</v>
      </c>
      <c r="D14" s="25">
        <v>632</v>
      </c>
      <c r="E14">
        <v>80.296299047385247</v>
      </c>
      <c r="F14">
        <v>0</v>
      </c>
      <c r="G14">
        <v>0</v>
      </c>
      <c r="H14" s="25">
        <v>794</v>
      </c>
      <c r="I14" s="24">
        <v>1793.4525677650606</v>
      </c>
      <c r="J14">
        <v>385</v>
      </c>
      <c r="K14" s="24">
        <v>1639.6212072916226</v>
      </c>
      <c r="L14">
        <v>430</v>
      </c>
      <c r="M14">
        <v>2261.2652445075264</v>
      </c>
      <c r="N14">
        <v>610</v>
      </c>
      <c r="O14">
        <v>3817.8413933711422</v>
      </c>
      <c r="P14">
        <v>0</v>
      </c>
      <c r="Q14">
        <v>0</v>
      </c>
      <c r="R14">
        <v>0</v>
      </c>
      <c r="S14" s="24">
        <v>0</v>
      </c>
    </row>
    <row r="15" spans="1:19" x14ac:dyDescent="0.25">
      <c r="A15" s="15">
        <v>45906</v>
      </c>
      <c r="B15" t="s">
        <v>1</v>
      </c>
      <c r="C15" s="24">
        <v>50162.966357482852</v>
      </c>
      <c r="D15" s="25">
        <v>620</v>
      </c>
      <c r="E15">
        <v>80.908010254004594</v>
      </c>
      <c r="F15">
        <v>6</v>
      </c>
      <c r="G15">
        <v>0</v>
      </c>
      <c r="H15" s="25">
        <v>793</v>
      </c>
      <c r="I15" s="24">
        <v>1791.1938113824849</v>
      </c>
      <c r="J15">
        <v>383</v>
      </c>
      <c r="K15" s="24">
        <v>1248.1036945264714</v>
      </c>
      <c r="L15">
        <v>439</v>
      </c>
      <c r="M15">
        <v>2747.5940519507071</v>
      </c>
      <c r="N15">
        <v>601</v>
      </c>
      <c r="O15">
        <v>3761.5125859279615</v>
      </c>
      <c r="P15">
        <v>0</v>
      </c>
      <c r="Q15">
        <v>0</v>
      </c>
      <c r="R15">
        <v>0</v>
      </c>
      <c r="S15" s="24">
        <v>0</v>
      </c>
    </row>
    <row r="16" spans="1:19" x14ac:dyDescent="0.25">
      <c r="A16" s="15">
        <v>45913</v>
      </c>
      <c r="B16" t="s">
        <v>1</v>
      </c>
      <c r="C16" s="24">
        <v>51597.151839162492</v>
      </c>
      <c r="D16" s="25">
        <v>644</v>
      </c>
      <c r="E16">
        <v>80.119800992488337</v>
      </c>
      <c r="F16">
        <v>0</v>
      </c>
      <c r="G16">
        <v>0</v>
      </c>
      <c r="H16" s="25">
        <v>806</v>
      </c>
      <c r="I16" s="24">
        <v>1820.5576443559685</v>
      </c>
      <c r="J16">
        <v>378</v>
      </c>
      <c r="K16" s="24">
        <v>1609.809912613593</v>
      </c>
      <c r="L16">
        <v>458</v>
      </c>
      <c r="M16">
        <v>1950.5104232196445</v>
      </c>
      <c r="N16">
        <v>612</v>
      </c>
      <c r="O16">
        <v>2606.3589061362936</v>
      </c>
      <c r="P16">
        <v>0</v>
      </c>
      <c r="Q16">
        <v>0</v>
      </c>
      <c r="R16">
        <v>0</v>
      </c>
      <c r="S16" s="24">
        <v>0</v>
      </c>
    </row>
    <row r="17" spans="1:19" x14ac:dyDescent="0.25">
      <c r="A17" s="15">
        <v>45920</v>
      </c>
      <c r="B17" t="s">
        <v>1</v>
      </c>
      <c r="C17" s="24">
        <v>51540.064941462355</v>
      </c>
      <c r="D17" s="25">
        <v>642</v>
      </c>
      <c r="E17">
        <v>80.280474986701492</v>
      </c>
      <c r="F17">
        <v>0</v>
      </c>
      <c r="G17">
        <v>0</v>
      </c>
      <c r="H17" s="25">
        <v>803</v>
      </c>
      <c r="I17" s="24">
        <v>1813.7813752082413</v>
      </c>
      <c r="J17">
        <v>381</v>
      </c>
      <c r="K17" s="24">
        <v>1622.5861817613199</v>
      </c>
      <c r="L17">
        <v>457</v>
      </c>
      <c r="M17">
        <v>2860.251666837069</v>
      </c>
      <c r="N17">
        <v>609</v>
      </c>
      <c r="O17">
        <v>3811.5826369885667</v>
      </c>
      <c r="P17">
        <v>0</v>
      </c>
      <c r="Q17">
        <v>0</v>
      </c>
      <c r="R17">
        <v>0</v>
      </c>
      <c r="S17" s="24">
        <v>0</v>
      </c>
    </row>
    <row r="18" spans="1:19" x14ac:dyDescent="0.25">
      <c r="A18" s="15">
        <v>45927</v>
      </c>
      <c r="B18" t="s">
        <v>1</v>
      </c>
      <c r="C18" s="24">
        <v>48031.300496870885</v>
      </c>
      <c r="D18" s="25">
        <v>600</v>
      </c>
      <c r="E18">
        <v>80.052167494784811</v>
      </c>
      <c r="F18">
        <v>5</v>
      </c>
      <c r="G18">
        <v>0</v>
      </c>
      <c r="H18" s="25">
        <v>701</v>
      </c>
      <c r="I18" s="24">
        <v>1583.3882241855258</v>
      </c>
      <c r="J18">
        <v>374</v>
      </c>
      <c r="K18" s="24">
        <v>1218.7748870832907</v>
      </c>
      <c r="L18">
        <v>469</v>
      </c>
      <c r="M18">
        <v>1997.3567434279767</v>
      </c>
      <c r="N18">
        <v>604</v>
      </c>
      <c r="O18">
        <v>2572.2888550756884</v>
      </c>
      <c r="P18">
        <v>0</v>
      </c>
      <c r="Q18">
        <v>0</v>
      </c>
      <c r="R18">
        <v>0</v>
      </c>
      <c r="S18" s="24">
        <v>0</v>
      </c>
    </row>
    <row r="19" spans="1:19" x14ac:dyDescent="0.25">
      <c r="A19" s="15">
        <v>45934</v>
      </c>
      <c r="B19" t="s">
        <v>1</v>
      </c>
      <c r="C19" s="24">
        <v>52299.854573125413</v>
      </c>
      <c r="D19" s="25">
        <v>650</v>
      </c>
      <c r="E19">
        <v>80.461314727885252</v>
      </c>
      <c r="F19">
        <v>0</v>
      </c>
      <c r="G19">
        <v>0</v>
      </c>
      <c r="H19" s="25">
        <v>704</v>
      </c>
      <c r="I19" s="24">
        <v>1590.1644933332527</v>
      </c>
      <c r="J19">
        <v>383</v>
      </c>
      <c r="K19" s="24">
        <v>1248.1036945264714</v>
      </c>
      <c r="L19">
        <v>484</v>
      </c>
      <c r="M19">
        <v>3029.2380891666112</v>
      </c>
      <c r="N19">
        <v>617</v>
      </c>
      <c r="O19">
        <v>2627.652688049172</v>
      </c>
      <c r="P19">
        <v>0</v>
      </c>
      <c r="Q19">
        <v>0</v>
      </c>
      <c r="R19">
        <v>244</v>
      </c>
      <c r="S19" s="24">
        <v>1771.136557348457</v>
      </c>
    </row>
    <row r="20" spans="1:19" x14ac:dyDescent="0.25">
      <c r="A20" s="15">
        <v>45941</v>
      </c>
      <c r="B20" t="s">
        <v>1</v>
      </c>
      <c r="C20" s="24">
        <v>52392.30345612629</v>
      </c>
      <c r="D20" s="25">
        <v>651</v>
      </c>
      <c r="E20">
        <v>80.479728811253906</v>
      </c>
      <c r="F20">
        <v>0</v>
      </c>
      <c r="G20">
        <v>0</v>
      </c>
      <c r="H20" s="25">
        <v>715</v>
      </c>
      <c r="I20" s="24">
        <v>1615.0108135415849</v>
      </c>
      <c r="J20">
        <v>372</v>
      </c>
      <c r="K20" s="24">
        <v>1584.2573743181392</v>
      </c>
      <c r="L20">
        <v>497</v>
      </c>
      <c r="M20">
        <v>3110.6019221400948</v>
      </c>
      <c r="N20">
        <v>609</v>
      </c>
      <c r="O20">
        <v>3811.5826369885667</v>
      </c>
      <c r="P20">
        <v>0</v>
      </c>
      <c r="Q20">
        <v>0</v>
      </c>
      <c r="R20">
        <v>247</v>
      </c>
      <c r="S20" s="24">
        <v>1051.9128264961839</v>
      </c>
    </row>
    <row r="21" spans="1:19" x14ac:dyDescent="0.25">
      <c r="A21" s="15">
        <v>45948</v>
      </c>
      <c r="B21" t="s">
        <v>1</v>
      </c>
      <c r="C21" s="24">
        <v>51217.862185288919</v>
      </c>
      <c r="D21" s="25">
        <v>636</v>
      </c>
      <c r="E21">
        <v>80.531229851083211</v>
      </c>
      <c r="F21">
        <v>7</v>
      </c>
      <c r="G21">
        <v>0</v>
      </c>
      <c r="H21" s="25">
        <v>706</v>
      </c>
      <c r="I21" s="24">
        <v>1594.6820060984041</v>
      </c>
      <c r="J21">
        <v>373</v>
      </c>
      <c r="K21" s="24">
        <v>1588.5161307007149</v>
      </c>
      <c r="L21">
        <v>500</v>
      </c>
      <c r="M21">
        <v>3129.3781912878217</v>
      </c>
      <c r="N21">
        <v>610</v>
      </c>
      <c r="O21">
        <v>3817.8413933711422</v>
      </c>
      <c r="P21">
        <v>0</v>
      </c>
      <c r="Q21">
        <v>0</v>
      </c>
      <c r="R21">
        <v>240</v>
      </c>
      <c r="S21" s="24">
        <v>1022.1015318181544</v>
      </c>
    </row>
    <row r="22" spans="1:19" x14ac:dyDescent="0.25">
      <c r="A22" s="15">
        <v>45955</v>
      </c>
      <c r="B22" t="s">
        <v>1</v>
      </c>
      <c r="C22" s="24">
        <v>49738.21924862991</v>
      </c>
      <c r="D22" s="25">
        <v>617</v>
      </c>
      <c r="E22">
        <v>80.612997161474738</v>
      </c>
      <c r="F22">
        <v>0</v>
      </c>
      <c r="G22">
        <v>0</v>
      </c>
      <c r="H22" s="25">
        <v>713</v>
      </c>
      <c r="I22" s="24">
        <v>1610.4933007764337</v>
      </c>
      <c r="J22">
        <v>370</v>
      </c>
      <c r="K22" s="24">
        <v>1575.739861552988</v>
      </c>
      <c r="L22">
        <v>358</v>
      </c>
      <c r="M22">
        <v>1882.6347849620802</v>
      </c>
      <c r="N22">
        <v>615</v>
      </c>
      <c r="O22">
        <v>2619.1351752840205</v>
      </c>
      <c r="P22">
        <v>0</v>
      </c>
      <c r="Q22">
        <v>0</v>
      </c>
      <c r="R22">
        <v>248</v>
      </c>
      <c r="S22" s="24">
        <v>1304.1715828787594</v>
      </c>
    </row>
    <row r="23" spans="1:19" x14ac:dyDescent="0.25">
      <c r="A23" s="15">
        <v>45962</v>
      </c>
      <c r="B23" t="s">
        <v>1</v>
      </c>
      <c r="C23" s="24">
        <v>49157.800590866107</v>
      </c>
      <c r="D23" s="25">
        <v>614</v>
      </c>
      <c r="E23">
        <v>80.061564480237962</v>
      </c>
      <c r="F23">
        <v>0</v>
      </c>
      <c r="G23">
        <v>0</v>
      </c>
      <c r="H23" s="25">
        <v>717</v>
      </c>
      <c r="I23" s="24">
        <v>1619.5283263067361</v>
      </c>
      <c r="J23">
        <v>366</v>
      </c>
      <c r="K23" s="24">
        <v>1558.7048360226854</v>
      </c>
      <c r="L23">
        <v>355</v>
      </c>
      <c r="M23">
        <v>2221.8585158143533</v>
      </c>
      <c r="N23">
        <v>610</v>
      </c>
      <c r="O23">
        <v>3207.8413933711422</v>
      </c>
      <c r="P23">
        <v>0</v>
      </c>
      <c r="Q23">
        <v>0</v>
      </c>
      <c r="R23">
        <v>244</v>
      </c>
      <c r="S23" s="24">
        <v>1283.136557348457</v>
      </c>
    </row>
    <row r="24" spans="1:19" x14ac:dyDescent="0.25">
      <c r="A24" s="15">
        <v>45969</v>
      </c>
      <c r="B24" t="s">
        <v>1</v>
      </c>
      <c r="C24" s="24">
        <v>49362.172784789778</v>
      </c>
      <c r="D24" s="25">
        <v>613</v>
      </c>
      <c r="E24">
        <v>80.525567348759836</v>
      </c>
      <c r="F24">
        <v>0</v>
      </c>
      <c r="G24">
        <v>0</v>
      </c>
      <c r="H24" s="25">
        <v>709</v>
      </c>
      <c r="I24" s="24">
        <v>1601.4582752461311</v>
      </c>
      <c r="J24">
        <v>364</v>
      </c>
      <c r="K24" s="24">
        <v>1550.1873232575342</v>
      </c>
      <c r="L24">
        <v>371</v>
      </c>
      <c r="M24">
        <v>1950.9986179355635</v>
      </c>
      <c r="N24">
        <v>613</v>
      </c>
      <c r="O24">
        <v>3223.6176625188691</v>
      </c>
      <c r="P24">
        <v>0</v>
      </c>
      <c r="Q24">
        <v>0</v>
      </c>
      <c r="R24">
        <v>233</v>
      </c>
      <c r="S24" s="24">
        <v>992.29023714012487</v>
      </c>
    </row>
    <row r="25" spans="1:19" x14ac:dyDescent="0.25">
      <c r="A25" s="15">
        <v>45976</v>
      </c>
      <c r="B25" t="s">
        <v>1</v>
      </c>
      <c r="C25" s="24">
        <v>48775.328645512025</v>
      </c>
      <c r="D25" s="25">
        <v>604</v>
      </c>
      <c r="E25">
        <v>80.753855373364274</v>
      </c>
      <c r="F25">
        <v>7</v>
      </c>
      <c r="G25">
        <v>0</v>
      </c>
      <c r="H25" s="25">
        <v>716</v>
      </c>
      <c r="I25" s="24">
        <v>1617.2695699241606</v>
      </c>
      <c r="J25">
        <v>371</v>
      </c>
      <c r="K25" s="24">
        <v>1208.9986179355635</v>
      </c>
      <c r="L25">
        <v>374</v>
      </c>
      <c r="M25">
        <v>2340.7748870832907</v>
      </c>
      <c r="N25">
        <v>606</v>
      </c>
      <c r="O25">
        <v>3792.8063678408398</v>
      </c>
      <c r="P25">
        <v>0</v>
      </c>
      <c r="Q25">
        <v>0</v>
      </c>
      <c r="R25">
        <v>242</v>
      </c>
      <c r="S25" s="24">
        <v>1272.6190445833056</v>
      </c>
    </row>
    <row r="26" spans="1:19" x14ac:dyDescent="0.25">
      <c r="A26" s="15">
        <v>45983</v>
      </c>
      <c r="B26" t="s">
        <v>1</v>
      </c>
      <c r="C26" s="24">
        <v>50409.809255017142</v>
      </c>
      <c r="D26" s="25">
        <v>627</v>
      </c>
      <c r="E26">
        <v>80.398419864461147</v>
      </c>
      <c r="F26">
        <v>2</v>
      </c>
      <c r="G26">
        <v>0</v>
      </c>
      <c r="H26" s="25">
        <v>716</v>
      </c>
      <c r="I26" s="24">
        <v>1617.2695699241606</v>
      </c>
      <c r="J26">
        <v>367</v>
      </c>
      <c r="K26" s="24">
        <v>1195.9635924052611</v>
      </c>
      <c r="L26">
        <v>438</v>
      </c>
      <c r="M26">
        <v>2303.3352955681316</v>
      </c>
      <c r="N26">
        <v>601</v>
      </c>
      <c r="O26">
        <v>2559.5125859279615</v>
      </c>
      <c r="P26">
        <v>0</v>
      </c>
      <c r="Q26">
        <v>0</v>
      </c>
      <c r="R26">
        <v>241</v>
      </c>
      <c r="S26" s="24">
        <v>1508.3602882007301</v>
      </c>
    </row>
    <row r="27" spans="1:19" x14ac:dyDescent="0.25">
      <c r="A27" s="15">
        <v>45990</v>
      </c>
      <c r="B27" t="s">
        <v>1</v>
      </c>
      <c r="C27" s="24">
        <v>49617.581301709331</v>
      </c>
      <c r="D27" s="25">
        <v>619</v>
      </c>
      <c r="E27">
        <v>80.157643459950449</v>
      </c>
      <c r="F27">
        <v>7</v>
      </c>
      <c r="G27">
        <v>0</v>
      </c>
      <c r="H27" s="25">
        <v>706</v>
      </c>
      <c r="I27" s="24">
        <v>1594.6820060984041</v>
      </c>
      <c r="J27">
        <v>362</v>
      </c>
      <c r="K27" s="24">
        <v>1541.6698104923828</v>
      </c>
      <c r="L27">
        <v>444</v>
      </c>
      <c r="M27">
        <v>2334.8878338635855</v>
      </c>
      <c r="N27">
        <v>606</v>
      </c>
      <c r="O27">
        <v>2580.8063678408398</v>
      </c>
      <c r="P27">
        <v>0</v>
      </c>
      <c r="Q27">
        <v>0</v>
      </c>
      <c r="R27">
        <v>253</v>
      </c>
      <c r="S27" s="24">
        <v>1836.4653647916377</v>
      </c>
    </row>
    <row r="28" spans="1:19" x14ac:dyDescent="0.25">
      <c r="A28" s="15">
        <v>45997</v>
      </c>
      <c r="B28" t="s">
        <v>1</v>
      </c>
      <c r="C28" s="24">
        <v>50311.137873487467</v>
      </c>
      <c r="D28" s="25">
        <v>628</v>
      </c>
      <c r="E28">
        <v>80.113276868610612</v>
      </c>
      <c r="F28">
        <v>0</v>
      </c>
      <c r="G28">
        <v>0</v>
      </c>
      <c r="H28" s="25">
        <v>714</v>
      </c>
      <c r="I28" s="24">
        <v>1612.7520571590092</v>
      </c>
      <c r="J28">
        <v>326</v>
      </c>
      <c r="K28" s="24">
        <v>1388.3545807196597</v>
      </c>
      <c r="L28">
        <v>463</v>
      </c>
      <c r="M28">
        <v>2897.8042051325228</v>
      </c>
      <c r="N28">
        <v>607</v>
      </c>
      <c r="O28">
        <v>3192.0651242234153</v>
      </c>
      <c r="P28">
        <v>0</v>
      </c>
      <c r="Q28">
        <v>0</v>
      </c>
      <c r="R28">
        <v>253</v>
      </c>
      <c r="S28" s="24">
        <v>1077.4653647916377</v>
      </c>
    </row>
    <row r="29" spans="1:19" x14ac:dyDescent="0.25">
      <c r="A29" s="15">
        <v>46004</v>
      </c>
      <c r="B29" t="s">
        <v>1</v>
      </c>
      <c r="C29" s="24">
        <v>46152.555648234898</v>
      </c>
      <c r="D29" s="25">
        <v>572</v>
      </c>
      <c r="E29">
        <v>80.686286098312763</v>
      </c>
      <c r="F29">
        <v>6</v>
      </c>
      <c r="G29">
        <v>0</v>
      </c>
      <c r="H29" s="25">
        <v>693</v>
      </c>
      <c r="I29" s="24">
        <v>1565.3181731249208</v>
      </c>
      <c r="J29">
        <v>332</v>
      </c>
      <c r="K29" s="24">
        <v>1413.9071190151135</v>
      </c>
      <c r="L29">
        <v>470</v>
      </c>
      <c r="M29">
        <v>2471.6154998105521</v>
      </c>
      <c r="N29">
        <v>471</v>
      </c>
      <c r="O29">
        <v>2476.8742561931281</v>
      </c>
      <c r="P29">
        <v>0</v>
      </c>
      <c r="Q29">
        <v>0</v>
      </c>
      <c r="R29">
        <v>244</v>
      </c>
      <c r="S29" s="24">
        <v>1283.136557348457</v>
      </c>
    </row>
    <row r="30" spans="1:19" x14ac:dyDescent="0.25">
      <c r="A30" s="15">
        <v>46011</v>
      </c>
      <c r="B30" t="s">
        <v>1</v>
      </c>
      <c r="C30" s="24">
        <v>47139.168060360113</v>
      </c>
      <c r="D30" s="25">
        <v>585</v>
      </c>
      <c r="E30">
        <v>80.579774462154035</v>
      </c>
      <c r="F30">
        <v>0</v>
      </c>
      <c r="G30">
        <v>0</v>
      </c>
      <c r="H30" s="25">
        <v>686</v>
      </c>
      <c r="I30" s="24">
        <v>1549.5068784468913</v>
      </c>
      <c r="J30">
        <v>324</v>
      </c>
      <c r="K30" s="24">
        <v>1055.8370679545085</v>
      </c>
      <c r="L30">
        <v>471</v>
      </c>
      <c r="M30">
        <v>2947.8742561931281</v>
      </c>
      <c r="N30">
        <v>489</v>
      </c>
      <c r="O30">
        <v>2082.5318710794895</v>
      </c>
      <c r="P30">
        <v>0</v>
      </c>
      <c r="Q30">
        <v>0</v>
      </c>
      <c r="R30">
        <v>234</v>
      </c>
      <c r="S30" s="24">
        <v>996.54899352270047</v>
      </c>
    </row>
    <row r="31" spans="1:19" x14ac:dyDescent="0.25">
      <c r="A31" s="15">
        <v>46018</v>
      </c>
      <c r="B31" t="s">
        <v>1</v>
      </c>
      <c r="C31" s="24">
        <v>46938.956744427793</v>
      </c>
      <c r="D31" s="25">
        <v>581</v>
      </c>
      <c r="E31">
        <v>80.78994276149362</v>
      </c>
      <c r="F31">
        <v>4</v>
      </c>
      <c r="G31">
        <v>0</v>
      </c>
      <c r="H31" s="25">
        <v>688</v>
      </c>
      <c r="I31" s="24">
        <v>1554.0243912120425</v>
      </c>
      <c r="J31">
        <v>321</v>
      </c>
      <c r="K31" s="24">
        <v>1367.0607988067813</v>
      </c>
      <c r="L31">
        <v>499</v>
      </c>
      <c r="M31">
        <v>2125.1194349052457</v>
      </c>
      <c r="N31">
        <v>487</v>
      </c>
      <c r="O31">
        <v>3048.0143583143381</v>
      </c>
      <c r="P31">
        <v>0</v>
      </c>
      <c r="Q31">
        <v>0</v>
      </c>
      <c r="R31">
        <v>234</v>
      </c>
      <c r="S31" s="24">
        <v>1464.5489935227006</v>
      </c>
    </row>
    <row r="32" spans="1:19" x14ac:dyDescent="0.25">
      <c r="A32" s="15">
        <v>46025</v>
      </c>
      <c r="B32" t="s">
        <v>1</v>
      </c>
      <c r="C32" s="24">
        <v>43659.862272224513</v>
      </c>
      <c r="D32" s="25">
        <v>542</v>
      </c>
      <c r="E32">
        <v>80.553251424768476</v>
      </c>
      <c r="F32">
        <v>5</v>
      </c>
      <c r="G32">
        <v>0</v>
      </c>
      <c r="H32" s="25">
        <v>691</v>
      </c>
      <c r="I32" s="24">
        <v>1560.8006603597694</v>
      </c>
      <c r="J32">
        <v>336</v>
      </c>
      <c r="K32" s="24">
        <v>1094.9421445454161</v>
      </c>
      <c r="L32">
        <v>344</v>
      </c>
      <c r="M32">
        <v>1465.0121956060214</v>
      </c>
      <c r="N32">
        <v>474</v>
      </c>
      <c r="O32">
        <v>2966.650525340855</v>
      </c>
      <c r="P32">
        <v>0</v>
      </c>
      <c r="Q32">
        <v>0</v>
      </c>
      <c r="R32">
        <v>231</v>
      </c>
      <c r="S32" s="24">
        <v>983.77272437497356</v>
      </c>
    </row>
    <row r="33" spans="1:19" x14ac:dyDescent="0.25">
      <c r="A33" s="15">
        <v>46032</v>
      </c>
      <c r="B33" t="s">
        <v>1</v>
      </c>
      <c r="C33" s="24">
        <v>43557.592214586286</v>
      </c>
      <c r="D33" s="25">
        <v>538</v>
      </c>
      <c r="E33">
        <v>80.962067313357409</v>
      </c>
      <c r="F33">
        <v>1</v>
      </c>
      <c r="G33">
        <v>0</v>
      </c>
      <c r="H33" s="25">
        <v>692</v>
      </c>
      <c r="I33" s="24">
        <v>1563.0594167423451</v>
      </c>
      <c r="J33">
        <v>334</v>
      </c>
      <c r="K33" s="24">
        <v>1088.4246317802649</v>
      </c>
      <c r="L33">
        <v>301</v>
      </c>
      <c r="M33">
        <v>1883.8856711552685</v>
      </c>
      <c r="N33">
        <v>483</v>
      </c>
      <c r="O33">
        <v>3022.9793327840357</v>
      </c>
      <c r="P33">
        <v>0</v>
      </c>
      <c r="Q33">
        <v>0</v>
      </c>
      <c r="R33">
        <v>234</v>
      </c>
      <c r="S33" s="24">
        <v>1698.5489935227006</v>
      </c>
    </row>
    <row r="34" spans="1:19" x14ac:dyDescent="0.25">
      <c r="A34" s="15">
        <v>46039</v>
      </c>
      <c r="B34" t="s">
        <v>1</v>
      </c>
      <c r="C34" s="24">
        <v>42623.694449873801</v>
      </c>
      <c r="D34" s="25">
        <v>530</v>
      </c>
      <c r="E34">
        <v>80.422064999761886</v>
      </c>
      <c r="F34">
        <v>2</v>
      </c>
      <c r="G34">
        <v>0</v>
      </c>
      <c r="H34" s="25">
        <v>687</v>
      </c>
      <c r="I34" s="24">
        <v>1551.7656348294668</v>
      </c>
      <c r="J34">
        <v>336</v>
      </c>
      <c r="K34" s="24">
        <v>1094.9421445454161</v>
      </c>
      <c r="L34">
        <v>273</v>
      </c>
      <c r="M34">
        <v>1435.6404924431506</v>
      </c>
      <c r="N34">
        <v>486</v>
      </c>
      <c r="O34">
        <v>2555.7556019317626</v>
      </c>
      <c r="P34">
        <v>0</v>
      </c>
      <c r="Q34">
        <v>0</v>
      </c>
      <c r="R34">
        <v>229</v>
      </c>
      <c r="S34" s="24">
        <v>1662.2552116098223</v>
      </c>
    </row>
    <row r="35" spans="1:19" x14ac:dyDescent="0.25">
      <c r="A35" s="15">
        <v>46046</v>
      </c>
      <c r="B35" t="s">
        <v>1</v>
      </c>
      <c r="C35" s="24">
        <v>42292.001013821158</v>
      </c>
      <c r="D35" s="25">
        <v>525</v>
      </c>
      <c r="E35">
        <v>80.556192407278402</v>
      </c>
      <c r="F35">
        <v>0</v>
      </c>
      <c r="G35">
        <v>0</v>
      </c>
      <c r="H35" s="25">
        <v>694</v>
      </c>
      <c r="I35" s="24">
        <v>1565.7409173850449</v>
      </c>
      <c r="J35">
        <v>336</v>
      </c>
      <c r="K35" s="24">
        <v>1094.0532395408864</v>
      </c>
      <c r="L35">
        <v>245</v>
      </c>
      <c r="M35">
        <v>1532.7471538318962</v>
      </c>
      <c r="N35">
        <v>476</v>
      </c>
      <c r="O35">
        <v>2025.9087560162554</v>
      </c>
      <c r="P35">
        <v>0</v>
      </c>
      <c r="Q35">
        <v>0</v>
      </c>
      <c r="R35">
        <v>217</v>
      </c>
      <c r="S35" s="24">
        <v>1357.5760505368223</v>
      </c>
    </row>
    <row r="36" spans="1:19" x14ac:dyDescent="0.25">
      <c r="A36" s="15">
        <v>46053</v>
      </c>
      <c r="B36" t="s">
        <v>1</v>
      </c>
      <c r="C36" s="24">
        <v>40058.366356273029</v>
      </c>
      <c r="D36" s="25">
        <v>500</v>
      </c>
      <c r="E36">
        <v>80.116732712546053</v>
      </c>
      <c r="F36">
        <v>7</v>
      </c>
      <c r="G36">
        <v>0</v>
      </c>
      <c r="H36" s="25">
        <v>681</v>
      </c>
      <c r="I36" s="24">
        <v>1534.609856604937</v>
      </c>
      <c r="J36">
        <v>326</v>
      </c>
      <c r="K36" s="24">
        <v>1060.6296817227746</v>
      </c>
      <c r="L36">
        <v>226</v>
      </c>
      <c r="M36">
        <v>1413.2831535869543</v>
      </c>
      <c r="N36">
        <v>481</v>
      </c>
      <c r="O36">
        <v>3007.9168003332966</v>
      </c>
      <c r="P36">
        <v>0</v>
      </c>
      <c r="Q36">
        <v>0</v>
      </c>
      <c r="R36">
        <v>221</v>
      </c>
      <c r="S36" s="24">
        <v>940.01582718016323</v>
      </c>
    </row>
    <row r="37" spans="1:19" x14ac:dyDescent="0.25">
      <c r="A37" s="15">
        <v>46060</v>
      </c>
      <c r="B37" t="s">
        <v>1</v>
      </c>
      <c r="C37" s="24">
        <v>43861.101016329805</v>
      </c>
      <c r="D37" s="25">
        <v>546</v>
      </c>
      <c r="E37">
        <v>80.331686843094886</v>
      </c>
      <c r="F37">
        <v>5</v>
      </c>
      <c r="G37">
        <v>0</v>
      </c>
      <c r="H37" s="25">
        <v>682</v>
      </c>
      <c r="I37" s="24">
        <v>1535.0590563711482</v>
      </c>
      <c r="J37">
        <v>330</v>
      </c>
      <c r="K37" s="24">
        <v>1072.7705111473299</v>
      </c>
      <c r="L37">
        <v>224</v>
      </c>
      <c r="M37">
        <v>952.1836196878844</v>
      </c>
      <c r="N37">
        <v>609</v>
      </c>
      <c r="O37">
        <v>3806.7492160264355</v>
      </c>
      <c r="P37">
        <v>0</v>
      </c>
      <c r="Q37">
        <v>0</v>
      </c>
      <c r="R37">
        <v>212</v>
      </c>
      <c r="S37" s="24">
        <v>1113.1737829188905</v>
      </c>
    </row>
    <row r="38" spans="1:19" x14ac:dyDescent="0.25">
      <c r="A38" s="15">
        <v>46067</v>
      </c>
      <c r="B38" t="s">
        <v>1</v>
      </c>
      <c r="C38" s="24">
        <v>39949.810024270293</v>
      </c>
      <c r="D38" s="25">
        <v>497</v>
      </c>
      <c r="E38">
        <v>80.381911517646472</v>
      </c>
      <c r="F38">
        <v>0</v>
      </c>
      <c r="G38">
        <v>0</v>
      </c>
      <c r="H38" s="25">
        <v>746</v>
      </c>
      <c r="I38" s="24">
        <v>1677.1379383850103</v>
      </c>
      <c r="J38">
        <v>329</v>
      </c>
      <c r="K38" s="24">
        <v>1068.6493052663116</v>
      </c>
      <c r="L38">
        <v>15</v>
      </c>
      <c r="M38">
        <v>63.722612702111476</v>
      </c>
      <c r="N38">
        <v>610</v>
      </c>
      <c r="O38">
        <v>2591.3862498858666</v>
      </c>
      <c r="P38">
        <v>0</v>
      </c>
      <c r="Q38">
        <v>0</v>
      </c>
      <c r="R38">
        <v>0</v>
      </c>
      <c r="S38" s="24">
        <v>0</v>
      </c>
    </row>
    <row r="39" spans="1:19" x14ac:dyDescent="0.25">
      <c r="A39" s="15">
        <v>46074</v>
      </c>
      <c r="B39" t="s">
        <v>1</v>
      </c>
      <c r="C39" s="24">
        <v>40007.673976022561</v>
      </c>
      <c r="D39" s="25">
        <v>500</v>
      </c>
      <c r="E39">
        <v>80.015347952045119</v>
      </c>
      <c r="F39">
        <v>0</v>
      </c>
      <c r="G39">
        <v>0</v>
      </c>
      <c r="H39" s="25">
        <v>754</v>
      </c>
      <c r="I39" s="24">
        <v>1693.1285866671619</v>
      </c>
      <c r="J39">
        <v>334</v>
      </c>
      <c r="K39" s="24">
        <v>1418.0065622637028</v>
      </c>
      <c r="L39">
        <v>14</v>
      </c>
      <c r="M39">
        <v>73.437400813448619</v>
      </c>
      <c r="N39">
        <v>617</v>
      </c>
      <c r="O39">
        <v>3853.4911644212716</v>
      </c>
      <c r="P39">
        <v>0</v>
      </c>
      <c r="Q39">
        <v>0</v>
      </c>
      <c r="R39">
        <v>0</v>
      </c>
      <c r="S39" s="24">
        <v>0</v>
      </c>
    </row>
    <row r="40" spans="1:19" x14ac:dyDescent="0.25">
      <c r="A40" s="15">
        <v>46081</v>
      </c>
      <c r="B40" t="s">
        <v>1</v>
      </c>
      <c r="C40" s="24">
        <v>38829.792083683526</v>
      </c>
      <c r="D40" s="25">
        <v>485</v>
      </c>
      <c r="E40">
        <v>80.061426976667065</v>
      </c>
      <c r="F40">
        <v>5</v>
      </c>
      <c r="G40">
        <v>1</v>
      </c>
      <c r="H40" s="25">
        <v>758</v>
      </c>
      <c r="I40" s="24">
        <v>1700.1053738238809</v>
      </c>
      <c r="J40">
        <v>328</v>
      </c>
      <c r="K40" s="24">
        <v>1391.6656498868508</v>
      </c>
      <c r="L40">
        <v>6</v>
      </c>
      <c r="M40">
        <v>31.457298473539954</v>
      </c>
      <c r="N40">
        <v>607</v>
      </c>
      <c r="O40">
        <v>2575.4300289064586</v>
      </c>
      <c r="P40">
        <v>0</v>
      </c>
      <c r="Q40">
        <v>0</v>
      </c>
      <c r="R40">
        <v>0</v>
      </c>
      <c r="S40" s="24">
        <v>0</v>
      </c>
    </row>
    <row r="41" spans="1:19" x14ac:dyDescent="0.25">
      <c r="A41" s="15">
        <v>46088</v>
      </c>
      <c r="B41" t="s">
        <v>1</v>
      </c>
      <c r="C41" s="24">
        <v>39343.555122608581</v>
      </c>
      <c r="D41" s="25">
        <v>487</v>
      </c>
      <c r="E41">
        <v>80.787587520756844</v>
      </c>
      <c r="F41">
        <v>4</v>
      </c>
      <c r="G41">
        <v>0</v>
      </c>
      <c r="H41" s="25">
        <v>744</v>
      </c>
      <c r="I41" s="24">
        <v>1666.7367210660668</v>
      </c>
      <c r="J41">
        <v>328</v>
      </c>
      <c r="K41" s="24">
        <v>1062.7979092871908</v>
      </c>
      <c r="L41">
        <v>4</v>
      </c>
      <c r="M41">
        <v>20.960950113258423</v>
      </c>
      <c r="N41">
        <v>619</v>
      </c>
      <c r="O41">
        <v>3243.707030026741</v>
      </c>
      <c r="P41">
        <v>0</v>
      </c>
      <c r="Q41">
        <v>0</v>
      </c>
      <c r="R41">
        <v>0</v>
      </c>
      <c r="S41" s="24">
        <v>0</v>
      </c>
    </row>
    <row r="42" spans="1:19" x14ac:dyDescent="0.25">
      <c r="A42" s="15">
        <v>46095</v>
      </c>
      <c r="B42" t="s">
        <v>1</v>
      </c>
      <c r="C42" s="24">
        <v>40851.046071535384</v>
      </c>
      <c r="D42" s="25">
        <v>508</v>
      </c>
      <c r="E42">
        <v>80.415445022707445</v>
      </c>
      <c r="F42">
        <v>0</v>
      </c>
      <c r="G42">
        <v>0</v>
      </c>
      <c r="H42" s="25">
        <v>759</v>
      </c>
      <c r="I42" s="24">
        <v>1698.3323110787676</v>
      </c>
      <c r="J42">
        <v>371</v>
      </c>
      <c r="K42" s="24">
        <v>1572.1466237288837</v>
      </c>
      <c r="L42">
        <v>1</v>
      </c>
      <c r="M42">
        <v>5.2375919777058861</v>
      </c>
      <c r="N42">
        <v>610</v>
      </c>
      <c r="O42">
        <v>3804.9311064005906</v>
      </c>
      <c r="P42">
        <v>0</v>
      </c>
      <c r="Q42">
        <v>0</v>
      </c>
      <c r="R42">
        <v>0</v>
      </c>
      <c r="S42" s="24">
        <v>0</v>
      </c>
    </row>
    <row r="43" spans="1:19" x14ac:dyDescent="0.25">
      <c r="A43" s="15">
        <v>46102</v>
      </c>
      <c r="B43" t="s">
        <v>1</v>
      </c>
      <c r="C43" s="24">
        <v>47044.526229235344</v>
      </c>
      <c r="D43" s="25">
        <v>588</v>
      </c>
      <c r="E43">
        <v>80.007697668767591</v>
      </c>
      <c r="F43">
        <v>0</v>
      </c>
      <c r="G43">
        <v>0</v>
      </c>
      <c r="H43" s="25">
        <v>755</v>
      </c>
      <c r="I43" s="24">
        <v>1687.384552458361</v>
      </c>
      <c r="J43">
        <v>397</v>
      </c>
      <c r="K43" s="24">
        <v>1284.2737315575753</v>
      </c>
      <c r="L43">
        <v>296</v>
      </c>
      <c r="M43">
        <v>1549.5441424207615</v>
      </c>
      <c r="N43">
        <v>601</v>
      </c>
      <c r="O43">
        <v>2545.2028026853977</v>
      </c>
      <c r="P43">
        <v>0</v>
      </c>
      <c r="Q43">
        <v>0</v>
      </c>
      <c r="R43">
        <v>0</v>
      </c>
      <c r="S43" s="24">
        <v>0</v>
      </c>
    </row>
    <row r="44" spans="1:19" x14ac:dyDescent="0.25">
      <c r="A44" s="15">
        <v>46109</v>
      </c>
      <c r="B44" t="s">
        <v>1</v>
      </c>
      <c r="C44" s="24">
        <v>48157.33668257793</v>
      </c>
      <c r="D44" s="25">
        <v>598</v>
      </c>
      <c r="E44">
        <v>80.53066334879253</v>
      </c>
      <c r="F44">
        <v>0</v>
      </c>
      <c r="G44">
        <v>0</v>
      </c>
      <c r="H44" s="25">
        <v>767</v>
      </c>
      <c r="I44" s="24">
        <v>1712.1747722666389</v>
      </c>
      <c r="J44">
        <v>408</v>
      </c>
      <c r="K44" s="24">
        <v>1726.7787576072863</v>
      </c>
      <c r="L44">
        <v>292</v>
      </c>
      <c r="M44">
        <v>1527.8318559346264</v>
      </c>
      <c r="N44">
        <v>615</v>
      </c>
      <c r="O44">
        <v>3217.8650390403945</v>
      </c>
      <c r="P44">
        <v>0</v>
      </c>
      <c r="Q44">
        <v>0</v>
      </c>
      <c r="R44">
        <v>0</v>
      </c>
      <c r="S44" s="24">
        <v>0</v>
      </c>
    </row>
    <row r="45" spans="1:19" x14ac:dyDescent="0.25">
      <c r="A45" s="15">
        <v>46116</v>
      </c>
      <c r="B45" t="s">
        <v>1</v>
      </c>
      <c r="C45" s="24">
        <v>46526.147485595109</v>
      </c>
      <c r="D45" s="25">
        <v>578</v>
      </c>
      <c r="E45">
        <v>80.495064853970774</v>
      </c>
      <c r="F45">
        <v>6</v>
      </c>
      <c r="G45">
        <v>0</v>
      </c>
      <c r="H45" s="25">
        <v>767</v>
      </c>
      <c r="I45" s="24">
        <v>1732.4661454355182</v>
      </c>
      <c r="J45">
        <v>396</v>
      </c>
      <c r="K45" s="24">
        <v>1686.4675274999547</v>
      </c>
      <c r="L45">
        <v>290</v>
      </c>
      <c r="M45">
        <v>1525.0393509469366</v>
      </c>
      <c r="N45">
        <v>605</v>
      </c>
      <c r="O45">
        <v>3786.5476114582643</v>
      </c>
      <c r="P45">
        <v>0</v>
      </c>
      <c r="Q45">
        <v>0</v>
      </c>
      <c r="R45">
        <v>0</v>
      </c>
      <c r="S45" s="24">
        <v>0</v>
      </c>
    </row>
    <row r="46" spans="1:19" x14ac:dyDescent="0.25">
      <c r="A46" s="15">
        <v>46123</v>
      </c>
      <c r="B46" t="s">
        <v>1</v>
      </c>
      <c r="C46" s="24">
        <v>47906.823095155065</v>
      </c>
      <c r="D46" s="25">
        <v>598</v>
      </c>
      <c r="E46">
        <v>80.111744306279377</v>
      </c>
      <c r="F46">
        <v>4</v>
      </c>
      <c r="G46">
        <v>0</v>
      </c>
      <c r="H46" s="25">
        <v>761</v>
      </c>
      <c r="I46" s="24">
        <v>1718.9136071400644</v>
      </c>
      <c r="J46">
        <v>398</v>
      </c>
      <c r="K46" s="24">
        <v>1296.9850402651059</v>
      </c>
      <c r="L46">
        <v>285</v>
      </c>
      <c r="M46">
        <v>1783.7455690340582</v>
      </c>
      <c r="N46">
        <v>529</v>
      </c>
      <c r="O46">
        <v>3310.8821263825153</v>
      </c>
      <c r="P46">
        <v>239</v>
      </c>
      <c r="Q46">
        <v>1495.8427754355787</v>
      </c>
      <c r="R46">
        <v>0</v>
      </c>
      <c r="S46" s="24">
        <v>0</v>
      </c>
    </row>
    <row r="47" spans="1:19" x14ac:dyDescent="0.25">
      <c r="A47" s="15">
        <v>46130</v>
      </c>
      <c r="B47" t="s">
        <v>1</v>
      </c>
      <c r="C47" s="24">
        <v>48785.317578434813</v>
      </c>
      <c r="D47" s="25">
        <v>609</v>
      </c>
      <c r="E47">
        <v>80.10725382337408</v>
      </c>
      <c r="F47">
        <v>0</v>
      </c>
      <c r="G47">
        <v>0</v>
      </c>
      <c r="H47" s="25">
        <v>755</v>
      </c>
      <c r="I47" s="24">
        <v>1705.3610688446106</v>
      </c>
      <c r="J47">
        <v>396</v>
      </c>
      <c r="K47" s="24">
        <v>1686.4675274999547</v>
      </c>
      <c r="L47">
        <v>299</v>
      </c>
      <c r="M47">
        <v>1871.3681583901173</v>
      </c>
      <c r="N47">
        <v>521</v>
      </c>
      <c r="O47">
        <v>2218.81207532191</v>
      </c>
      <c r="P47">
        <v>254</v>
      </c>
      <c r="Q47">
        <v>1843.7241211742135</v>
      </c>
      <c r="R47">
        <v>0</v>
      </c>
      <c r="S47" s="24">
        <v>0</v>
      </c>
    </row>
    <row r="48" spans="1:19" x14ac:dyDescent="0.25">
      <c r="A48" s="15">
        <v>46137</v>
      </c>
      <c r="B48" t="s">
        <v>1</v>
      </c>
      <c r="C48" s="24">
        <v>44273.366245497265</v>
      </c>
      <c r="D48" s="25">
        <v>550</v>
      </c>
      <c r="E48">
        <v>80.49702953726775</v>
      </c>
      <c r="F48">
        <v>0</v>
      </c>
      <c r="G48">
        <v>0</v>
      </c>
      <c r="H48" s="25">
        <v>768</v>
      </c>
      <c r="I48" s="24">
        <v>1734.7249018180939</v>
      </c>
      <c r="J48">
        <v>400</v>
      </c>
      <c r="K48" s="24">
        <v>1303.5025530302573</v>
      </c>
      <c r="L48">
        <v>281</v>
      </c>
      <c r="M48">
        <v>1758.7105435037556</v>
      </c>
      <c r="N48">
        <v>329</v>
      </c>
      <c r="O48">
        <v>2059.1308498673866</v>
      </c>
      <c r="P48">
        <v>258</v>
      </c>
      <c r="Q48">
        <v>1098.7591467045158</v>
      </c>
      <c r="R48">
        <v>0</v>
      </c>
      <c r="S48" s="24">
        <v>0</v>
      </c>
    </row>
    <row r="49" spans="1:19" x14ac:dyDescent="0.25">
      <c r="A49" s="15">
        <v>46144</v>
      </c>
      <c r="B49" t="s">
        <v>1</v>
      </c>
      <c r="C49" s="24">
        <v>43685.768997478161</v>
      </c>
      <c r="D49" s="25">
        <v>545</v>
      </c>
      <c r="E49">
        <v>80.157374307299378</v>
      </c>
      <c r="F49">
        <v>5</v>
      </c>
      <c r="G49">
        <v>0</v>
      </c>
      <c r="H49" s="25">
        <v>752</v>
      </c>
      <c r="I49" s="24">
        <v>1698.5847996968837</v>
      </c>
      <c r="J49">
        <v>398</v>
      </c>
      <c r="K49" s="24">
        <v>1296.9850402651059</v>
      </c>
      <c r="L49">
        <v>294</v>
      </c>
      <c r="M49">
        <v>1252.0743764772392</v>
      </c>
      <c r="N49">
        <v>338</v>
      </c>
      <c r="O49">
        <v>2115.4596573105673</v>
      </c>
      <c r="P49">
        <v>278</v>
      </c>
      <c r="Q49">
        <v>1183.9342743560287</v>
      </c>
      <c r="R49">
        <v>0</v>
      </c>
      <c r="S49" s="24">
        <v>0</v>
      </c>
    </row>
    <row r="50" spans="1:19" x14ac:dyDescent="0.25">
      <c r="A50" s="15">
        <v>46151</v>
      </c>
      <c r="B50" t="s">
        <v>1</v>
      </c>
      <c r="C50" s="24">
        <v>44000.336410871496</v>
      </c>
      <c r="D50" s="25">
        <v>549</v>
      </c>
      <c r="E50">
        <v>80.146332260239518</v>
      </c>
      <c r="F50">
        <v>0</v>
      </c>
      <c r="G50">
        <v>0</v>
      </c>
      <c r="H50" s="25">
        <v>757</v>
      </c>
      <c r="I50" s="24">
        <v>1709.8785816097618</v>
      </c>
      <c r="J50">
        <v>408</v>
      </c>
      <c r="K50" s="24">
        <v>1737.5726040908623</v>
      </c>
      <c r="L50">
        <v>291</v>
      </c>
      <c r="M50">
        <v>1821.298107329512</v>
      </c>
      <c r="N50">
        <v>331</v>
      </c>
      <c r="O50">
        <v>1409.6483626325378</v>
      </c>
      <c r="P50">
        <v>238</v>
      </c>
      <c r="Q50">
        <v>1489.584019053003</v>
      </c>
      <c r="R50">
        <v>0</v>
      </c>
      <c r="S50" s="24">
        <v>0</v>
      </c>
    </row>
    <row r="51" spans="1:19" x14ac:dyDescent="0.25">
      <c r="A51" s="15">
        <v>46158</v>
      </c>
      <c r="B51" t="s">
        <v>1</v>
      </c>
      <c r="C51" s="24">
        <v>43502.135793507478</v>
      </c>
      <c r="D51" s="25">
        <v>540</v>
      </c>
      <c r="E51">
        <v>80.559510728717555</v>
      </c>
      <c r="F51">
        <v>5</v>
      </c>
      <c r="G51">
        <v>0</v>
      </c>
      <c r="H51" s="25">
        <v>763</v>
      </c>
      <c r="I51" s="24">
        <v>1723.4311199052158</v>
      </c>
      <c r="J51">
        <v>397</v>
      </c>
      <c r="K51" s="24">
        <v>1690.7262838825304</v>
      </c>
      <c r="L51">
        <v>296</v>
      </c>
      <c r="M51">
        <v>1260.5918892423904</v>
      </c>
      <c r="N51">
        <v>327</v>
      </c>
      <c r="O51">
        <v>1392.6133371022354</v>
      </c>
      <c r="P51">
        <v>249</v>
      </c>
      <c r="Q51">
        <v>1060.4303392613351</v>
      </c>
      <c r="R51">
        <v>0</v>
      </c>
      <c r="S51" s="24">
        <v>0</v>
      </c>
    </row>
    <row r="52" spans="1:19" x14ac:dyDescent="0.25">
      <c r="A52" s="15">
        <v>46165</v>
      </c>
      <c r="B52" t="s">
        <v>1</v>
      </c>
      <c r="C52" s="24">
        <v>42395.93330864099</v>
      </c>
      <c r="D52" s="25">
        <v>525</v>
      </c>
      <c r="E52">
        <v>80.754158683125695</v>
      </c>
      <c r="F52">
        <v>0</v>
      </c>
      <c r="G52">
        <v>0</v>
      </c>
      <c r="H52" s="25">
        <v>681</v>
      </c>
      <c r="I52" s="24">
        <v>1538.2130965340129</v>
      </c>
      <c r="J52">
        <v>394</v>
      </c>
      <c r="K52" s="24">
        <v>1677.9500147348033</v>
      </c>
      <c r="L52">
        <v>296</v>
      </c>
      <c r="M52">
        <v>1852.5918892423904</v>
      </c>
      <c r="N52">
        <v>323</v>
      </c>
      <c r="O52">
        <v>1698.5783115719328</v>
      </c>
      <c r="P52">
        <v>253</v>
      </c>
      <c r="Q52">
        <v>1583.4653647916377</v>
      </c>
      <c r="R52">
        <v>0</v>
      </c>
      <c r="S52" s="24">
        <v>0</v>
      </c>
    </row>
    <row r="53" spans="1:19" x14ac:dyDescent="0.25">
      <c r="A53" s="15">
        <v>46172</v>
      </c>
      <c r="B53" t="s">
        <v>1</v>
      </c>
      <c r="C53" s="24">
        <v>42897.104256861618</v>
      </c>
      <c r="D53" s="25">
        <v>530</v>
      </c>
      <c r="E53">
        <v>80.937932560116266</v>
      </c>
      <c r="F53">
        <v>0</v>
      </c>
      <c r="G53">
        <v>0</v>
      </c>
      <c r="H53" s="25">
        <v>684</v>
      </c>
      <c r="I53" s="24">
        <v>1544.9893656817399</v>
      </c>
      <c r="J53">
        <v>407</v>
      </c>
      <c r="K53" s="24">
        <v>1326.3138477082869</v>
      </c>
      <c r="L53">
        <v>292</v>
      </c>
      <c r="M53">
        <v>1243.5568637120878</v>
      </c>
      <c r="N53">
        <v>335</v>
      </c>
      <c r="O53">
        <v>1761.6833881628404</v>
      </c>
      <c r="P53">
        <v>246</v>
      </c>
      <c r="Q53">
        <v>1293.6540701136082</v>
      </c>
      <c r="R53">
        <v>0</v>
      </c>
      <c r="S53" s="24">
        <v>0</v>
      </c>
    </row>
    <row r="54" spans="1:19" x14ac:dyDescent="0.25">
      <c r="A54" s="15">
        <v>46179</v>
      </c>
      <c r="B54" t="s">
        <v>1</v>
      </c>
      <c r="C54" s="24">
        <v>36409.727120079486</v>
      </c>
      <c r="D54" s="25">
        <v>450</v>
      </c>
      <c r="E54">
        <v>80.910504711287743</v>
      </c>
      <c r="F54">
        <v>0</v>
      </c>
      <c r="G54">
        <v>1</v>
      </c>
      <c r="H54" s="25">
        <v>681</v>
      </c>
      <c r="I54" s="24">
        <v>1538.2130965340129</v>
      </c>
      <c r="J54">
        <v>394</v>
      </c>
      <c r="K54" s="24">
        <v>1283.9500147348033</v>
      </c>
      <c r="L54">
        <v>9</v>
      </c>
      <c r="M54">
        <v>47.328807443180786</v>
      </c>
      <c r="N54">
        <v>323</v>
      </c>
      <c r="O54">
        <v>1698.5783115719328</v>
      </c>
      <c r="P54">
        <v>249</v>
      </c>
      <c r="Q54">
        <v>1060.4303392613351</v>
      </c>
      <c r="R54">
        <v>0</v>
      </c>
      <c r="S54" s="24">
        <v>0</v>
      </c>
    </row>
    <row r="55" spans="1:19" x14ac:dyDescent="0.25">
      <c r="A55" s="15">
        <v>46186</v>
      </c>
      <c r="B55" t="s">
        <v>1</v>
      </c>
      <c r="C55" s="24">
        <v>36674.556585012237</v>
      </c>
      <c r="D55" s="25">
        <v>458</v>
      </c>
      <c r="E55">
        <v>80.075451058978686</v>
      </c>
      <c r="F55">
        <v>0</v>
      </c>
      <c r="G55">
        <v>0</v>
      </c>
      <c r="H55" s="25">
        <v>695</v>
      </c>
      <c r="I55" s="24">
        <v>1569.835685890072</v>
      </c>
      <c r="J55">
        <v>409</v>
      </c>
      <c r="K55" s="24">
        <v>1332.8313604734381</v>
      </c>
      <c r="L55">
        <v>1</v>
      </c>
      <c r="M55">
        <v>6.2587563825756432</v>
      </c>
      <c r="N55">
        <v>333</v>
      </c>
      <c r="O55">
        <v>1751.1658753976892</v>
      </c>
      <c r="P55">
        <v>244</v>
      </c>
      <c r="Q55">
        <v>1039.136557348457</v>
      </c>
      <c r="R55">
        <v>0</v>
      </c>
      <c r="S55" s="24">
        <v>0</v>
      </c>
    </row>
    <row r="56" spans="1:19" x14ac:dyDescent="0.25">
      <c r="A56" s="15">
        <v>46193</v>
      </c>
      <c r="B56" t="s">
        <v>1</v>
      </c>
      <c r="C56" s="24">
        <v>33012.346887770764</v>
      </c>
      <c r="D56" s="25">
        <v>409</v>
      </c>
      <c r="E56">
        <v>80.714784566676684</v>
      </c>
      <c r="F56">
        <v>0</v>
      </c>
      <c r="G56">
        <v>0</v>
      </c>
      <c r="H56" s="25">
        <v>684</v>
      </c>
      <c r="I56" s="24">
        <v>1544.9893656817399</v>
      </c>
      <c r="J56">
        <v>398</v>
      </c>
      <c r="K56" s="24">
        <v>1694.9850402651059</v>
      </c>
      <c r="L56">
        <v>11</v>
      </c>
      <c r="M56">
        <v>46.846320208332074</v>
      </c>
      <c r="N56">
        <v>327</v>
      </c>
      <c r="O56">
        <v>1392.6133371022354</v>
      </c>
      <c r="P56">
        <v>0</v>
      </c>
      <c r="Q56">
        <v>0</v>
      </c>
      <c r="R56">
        <v>0</v>
      </c>
      <c r="S56" s="24">
        <v>0</v>
      </c>
    </row>
    <row r="57" spans="1:19" x14ac:dyDescent="0.25">
      <c r="A57" s="15">
        <v>46200</v>
      </c>
      <c r="B57" t="s">
        <v>1</v>
      </c>
      <c r="C57" s="24">
        <v>24604.711809746197</v>
      </c>
      <c r="D57" s="25">
        <v>306</v>
      </c>
      <c r="E57">
        <v>80.407554933811099</v>
      </c>
      <c r="F57">
        <v>0</v>
      </c>
      <c r="G57">
        <v>0</v>
      </c>
      <c r="H57" s="25">
        <v>694</v>
      </c>
      <c r="I57" s="24">
        <v>1567.5769295074963</v>
      </c>
      <c r="J57">
        <v>15</v>
      </c>
      <c r="K57" s="24">
        <v>48.88134573863465</v>
      </c>
      <c r="L57">
        <v>18</v>
      </c>
      <c r="M57">
        <v>94.657614886361571</v>
      </c>
      <c r="N57">
        <v>332</v>
      </c>
      <c r="O57">
        <v>2077.9071190151135</v>
      </c>
      <c r="P57">
        <v>0</v>
      </c>
      <c r="Q57">
        <v>0</v>
      </c>
      <c r="R57">
        <v>0</v>
      </c>
      <c r="S57" s="24">
        <v>0</v>
      </c>
    </row>
    <row r="58" spans="1:19" x14ac:dyDescent="0.25">
      <c r="A58" s="15">
        <v>46207</v>
      </c>
      <c r="B58" t="s">
        <v>1</v>
      </c>
      <c r="C58" s="24">
        <v>24557.316282291562</v>
      </c>
      <c r="D58" s="25">
        <v>304</v>
      </c>
      <c r="E58">
        <v>80.780645665432772</v>
      </c>
      <c r="F58">
        <v>0</v>
      </c>
      <c r="G58">
        <v>0</v>
      </c>
      <c r="H58" s="25">
        <v>696</v>
      </c>
      <c r="I58" s="24">
        <v>1572.0944422726477</v>
      </c>
      <c r="J58">
        <v>10</v>
      </c>
      <c r="K58" s="24">
        <v>32.587563825756433</v>
      </c>
      <c r="L58">
        <v>18</v>
      </c>
      <c r="M58">
        <v>76.657614886361571</v>
      </c>
      <c r="N58">
        <v>329</v>
      </c>
      <c r="O58">
        <v>2059.1308498673866</v>
      </c>
      <c r="P58">
        <v>0</v>
      </c>
      <c r="Q58">
        <v>0</v>
      </c>
      <c r="R58">
        <v>0</v>
      </c>
      <c r="S58" s="24">
        <v>0</v>
      </c>
    </row>
    <row r="59" spans="1:19" x14ac:dyDescent="0.25">
      <c r="A59" s="15">
        <v>46214</v>
      </c>
      <c r="B59" t="s">
        <v>1</v>
      </c>
      <c r="C59" s="24">
        <v>23516.113592394737</v>
      </c>
      <c r="D59" s="25">
        <v>291</v>
      </c>
      <c r="E59">
        <v>80.811386915445837</v>
      </c>
      <c r="F59">
        <v>6</v>
      </c>
      <c r="G59">
        <v>0</v>
      </c>
      <c r="H59" s="25">
        <v>697</v>
      </c>
      <c r="I59" s="24">
        <v>1389.9583212274663</v>
      </c>
      <c r="J59">
        <v>6</v>
      </c>
      <c r="K59" s="24">
        <v>23.965207930222093</v>
      </c>
      <c r="L59">
        <v>19</v>
      </c>
      <c r="M59">
        <v>113.88982511236995</v>
      </c>
      <c r="N59">
        <v>324</v>
      </c>
      <c r="O59">
        <v>1942.121228231993</v>
      </c>
      <c r="P59">
        <v>0</v>
      </c>
      <c r="Q59">
        <v>0</v>
      </c>
      <c r="R59">
        <v>0</v>
      </c>
      <c r="S59" s="24">
        <v>0</v>
      </c>
    </row>
    <row r="60" spans="1:19" x14ac:dyDescent="0.25">
      <c r="A60" s="15">
        <v>46221</v>
      </c>
      <c r="B60" t="s">
        <v>1</v>
      </c>
      <c r="C60" s="24">
        <v>39764.74096658513</v>
      </c>
      <c r="D60" s="25">
        <v>493</v>
      </c>
      <c r="E60">
        <v>80.65870378617673</v>
      </c>
      <c r="F60">
        <v>0</v>
      </c>
      <c r="G60">
        <v>0</v>
      </c>
      <c r="H60" s="25">
        <v>698</v>
      </c>
      <c r="I60" s="24">
        <v>1410.4184657980327</v>
      </c>
      <c r="J60">
        <v>19</v>
      </c>
      <c r="K60" s="24">
        <v>57.392479728026679</v>
      </c>
      <c r="L60">
        <v>397</v>
      </c>
      <c r="M60">
        <v>1596.2007606329787</v>
      </c>
      <c r="N60">
        <v>606</v>
      </c>
      <c r="O60">
        <v>2436.5180376412723</v>
      </c>
      <c r="P60">
        <v>0</v>
      </c>
      <c r="Q60">
        <v>0</v>
      </c>
      <c r="R60">
        <v>0</v>
      </c>
      <c r="S60" s="24">
        <v>0</v>
      </c>
    </row>
    <row r="61" spans="1:19" x14ac:dyDescent="0.25">
      <c r="A61" s="15">
        <v>46228</v>
      </c>
      <c r="B61" t="s">
        <v>1</v>
      </c>
      <c r="C61" s="24">
        <v>38159.665975726639</v>
      </c>
      <c r="D61" s="25">
        <v>472</v>
      </c>
      <c r="E61">
        <v>80.84674994857339</v>
      </c>
      <c r="F61">
        <v>0</v>
      </c>
      <c r="G61">
        <v>1</v>
      </c>
      <c r="H61" s="25">
        <v>642</v>
      </c>
      <c r="I61" s="24">
        <v>1314.2461183497237</v>
      </c>
      <c r="J61">
        <v>7</v>
      </c>
      <c r="K61" s="24">
        <v>21.329786337146519</v>
      </c>
      <c r="L61">
        <v>401</v>
      </c>
      <c r="M61">
        <v>1622.8920458851076</v>
      </c>
      <c r="N61">
        <v>603</v>
      </c>
      <c r="O61">
        <v>2440.4087373284788</v>
      </c>
      <c r="P61">
        <v>0</v>
      </c>
      <c r="Q61">
        <v>0</v>
      </c>
      <c r="R61">
        <v>0</v>
      </c>
      <c r="S61" s="24">
        <v>0</v>
      </c>
    </row>
    <row r="62" spans="1:19" x14ac:dyDescent="0.25">
      <c r="A62" s="15">
        <v>46235</v>
      </c>
      <c r="B62" t="s">
        <v>1</v>
      </c>
      <c r="C62" s="24">
        <v>38893.228696565813</v>
      </c>
      <c r="D62" s="25">
        <v>482</v>
      </c>
      <c r="E62">
        <v>80.691345843497544</v>
      </c>
      <c r="F62">
        <v>0</v>
      </c>
      <c r="G62">
        <v>0</v>
      </c>
      <c r="H62" s="25">
        <v>657</v>
      </c>
      <c r="I62" s="24">
        <v>1362.3340708571827</v>
      </c>
      <c r="J62">
        <v>6</v>
      </c>
      <c r="K62" s="24">
        <v>24.441407039791621</v>
      </c>
      <c r="L62">
        <v>404</v>
      </c>
      <c r="M62">
        <v>1645.7214073459693</v>
      </c>
      <c r="N62">
        <v>617</v>
      </c>
      <c r="O62">
        <v>3130.391357258572</v>
      </c>
      <c r="P62">
        <v>0</v>
      </c>
      <c r="Q62">
        <v>0</v>
      </c>
      <c r="R62">
        <v>0</v>
      </c>
      <c r="S62" s="24">
        <v>0</v>
      </c>
    </row>
    <row r="63" spans="1:19" x14ac:dyDescent="0.25">
      <c r="A63" s="15">
        <v>46242</v>
      </c>
      <c r="B63" t="s">
        <v>1</v>
      </c>
      <c r="C63" s="24">
        <v>38747.44193737219</v>
      </c>
      <c r="D63" s="25">
        <v>484</v>
      </c>
      <c r="E63">
        <v>80.05669821771113</v>
      </c>
      <c r="F63">
        <v>0</v>
      </c>
      <c r="G63">
        <v>0</v>
      </c>
      <c r="H63" s="25">
        <v>645</v>
      </c>
      <c r="I63" s="24">
        <v>1354.5150582038409</v>
      </c>
      <c r="J63">
        <v>15</v>
      </c>
      <c r="K63" s="24">
        <v>61.500350190787003</v>
      </c>
      <c r="L63">
        <v>418</v>
      </c>
      <c r="M63">
        <v>2549.8097586499312</v>
      </c>
      <c r="N63">
        <v>612</v>
      </c>
      <c r="O63">
        <v>2509.2142877841097</v>
      </c>
      <c r="P63">
        <v>0</v>
      </c>
      <c r="Q63">
        <v>0</v>
      </c>
      <c r="R63">
        <v>0</v>
      </c>
      <c r="S63" s="24">
        <v>0</v>
      </c>
    </row>
    <row r="64" spans="1:19" x14ac:dyDescent="0.25">
      <c r="A64" s="15">
        <v>46249</v>
      </c>
      <c r="B64" t="s">
        <v>1</v>
      </c>
      <c r="C64" s="24">
        <v>37334.735225191289</v>
      </c>
      <c r="D64" s="25">
        <v>466</v>
      </c>
      <c r="E64">
        <v>80.117457564788168</v>
      </c>
      <c r="F64">
        <v>7</v>
      </c>
      <c r="G64">
        <v>0</v>
      </c>
      <c r="H64" s="25">
        <v>647</v>
      </c>
      <c r="I64" s="24">
        <v>1375.8318173343616</v>
      </c>
      <c r="J64">
        <v>8</v>
      </c>
      <c r="K64" s="24">
        <v>33.0118308171173</v>
      </c>
      <c r="L64">
        <v>418</v>
      </c>
      <c r="M64">
        <v>2142.868160194379</v>
      </c>
      <c r="N64">
        <v>603</v>
      </c>
      <c r="O64">
        <v>2488.2667478402163</v>
      </c>
      <c r="P64">
        <v>0</v>
      </c>
      <c r="Q64">
        <v>0</v>
      </c>
      <c r="R64">
        <v>0</v>
      </c>
      <c r="S64" s="24">
        <v>0</v>
      </c>
    </row>
    <row r="65" spans="1:19" x14ac:dyDescent="0.25">
      <c r="A65" s="15">
        <v>46256</v>
      </c>
      <c r="B65" t="s">
        <v>1</v>
      </c>
      <c r="C65" s="24">
        <v>38485.005136865417</v>
      </c>
      <c r="D65" s="25">
        <v>477</v>
      </c>
      <c r="E65">
        <v>80.681352488187457</v>
      </c>
      <c r="F65">
        <v>0</v>
      </c>
      <c r="G65">
        <v>0</v>
      </c>
      <c r="H65" s="25">
        <v>653</v>
      </c>
      <c r="I65" s="24">
        <v>1405.8661359221387</v>
      </c>
      <c r="J65">
        <v>8</v>
      </c>
      <c r="K65" s="24">
        <v>33.223474865814865</v>
      </c>
      <c r="L65">
        <v>404</v>
      </c>
      <c r="M65">
        <v>2081.7854807236508</v>
      </c>
      <c r="N65">
        <v>602</v>
      </c>
      <c r="O65">
        <v>3704.0664836525684</v>
      </c>
      <c r="P65">
        <v>0</v>
      </c>
      <c r="Q65">
        <v>0</v>
      </c>
      <c r="R65">
        <v>0</v>
      </c>
      <c r="S65" s="24">
        <v>0</v>
      </c>
    </row>
    <row r="66" spans="1:19" x14ac:dyDescent="0.25">
      <c r="A66" s="15">
        <v>46263</v>
      </c>
      <c r="B66" t="s">
        <v>1</v>
      </c>
      <c r="C66" s="24">
        <v>49837.091684921528</v>
      </c>
      <c r="D66" s="25">
        <v>618</v>
      </c>
      <c r="E66">
        <v>80.642543179484676</v>
      </c>
      <c r="F66">
        <v>0</v>
      </c>
      <c r="G66">
        <v>0</v>
      </c>
      <c r="H66" s="25">
        <v>642</v>
      </c>
      <c r="I66" s="24">
        <v>1399.168292889623</v>
      </c>
      <c r="J66">
        <v>507</v>
      </c>
      <c r="K66" s="24">
        <v>1611.9506612072257</v>
      </c>
      <c r="L66">
        <v>418</v>
      </c>
      <c r="M66">
        <v>2582.9849632832747</v>
      </c>
      <c r="N66">
        <v>610</v>
      </c>
      <c r="O66">
        <v>3159.4278172315735</v>
      </c>
      <c r="P66">
        <v>0</v>
      </c>
      <c r="Q66">
        <v>0</v>
      </c>
      <c r="R66">
        <v>0</v>
      </c>
      <c r="S66" s="24">
        <v>0</v>
      </c>
    </row>
    <row r="67" spans="1:19" x14ac:dyDescent="0.25">
      <c r="A67" s="15">
        <v>46270</v>
      </c>
      <c r="B67" t="s">
        <v>1</v>
      </c>
      <c r="C67" s="24">
        <v>34631.94055580374</v>
      </c>
      <c r="D67" s="25">
        <v>427</v>
      </c>
      <c r="E67">
        <v>81.105247203287448</v>
      </c>
      <c r="F67">
        <v>0</v>
      </c>
      <c r="G67">
        <v>0</v>
      </c>
      <c r="H67" s="25">
        <v>17</v>
      </c>
      <c r="I67" s="24">
        <v>37.499371296821266</v>
      </c>
      <c r="J67">
        <v>497</v>
      </c>
      <c r="K67" s="24">
        <v>1593.3051490894218</v>
      </c>
      <c r="L67">
        <v>409</v>
      </c>
      <c r="M67">
        <v>2129.1907564941116</v>
      </c>
      <c r="N67">
        <v>610</v>
      </c>
      <c r="O67">
        <v>3175.5656759447634</v>
      </c>
      <c r="P67">
        <v>0</v>
      </c>
      <c r="Q67">
        <v>0</v>
      </c>
      <c r="R67">
        <v>0</v>
      </c>
      <c r="S67" s="24">
        <v>0</v>
      </c>
    </row>
    <row r="68" spans="1:19" x14ac:dyDescent="0.25">
      <c r="A68" s="15">
        <v>46277</v>
      </c>
      <c r="B68" t="s">
        <v>1</v>
      </c>
      <c r="C68" s="24">
        <v>33303.813405335131</v>
      </c>
      <c r="D68" s="25">
        <v>408</v>
      </c>
      <c r="E68">
        <v>81.626993640527289</v>
      </c>
      <c r="F68">
        <v>6</v>
      </c>
      <c r="G68">
        <v>0</v>
      </c>
      <c r="H68" s="25">
        <v>9</v>
      </c>
      <c r="I68" s="24">
        <v>20.090707888396025</v>
      </c>
      <c r="J68">
        <v>496</v>
      </c>
      <c r="K68" s="24">
        <v>2099.2212347382697</v>
      </c>
      <c r="L68">
        <v>398</v>
      </c>
      <c r="M68">
        <v>2082.4557488424016</v>
      </c>
      <c r="N68">
        <v>614</v>
      </c>
      <c r="O68">
        <v>3826.6327381639062</v>
      </c>
      <c r="P68">
        <v>0</v>
      </c>
      <c r="Q68">
        <v>0</v>
      </c>
      <c r="R68">
        <v>0</v>
      </c>
      <c r="S68" s="24">
        <v>0</v>
      </c>
    </row>
    <row r="69" spans="1:19" x14ac:dyDescent="0.25">
      <c r="A69" s="15">
        <v>46284</v>
      </c>
      <c r="B69" t="s">
        <v>1</v>
      </c>
      <c r="C69" s="24">
        <v>34263.41360032816</v>
      </c>
      <c r="D69" s="25">
        <v>421</v>
      </c>
      <c r="E69">
        <v>81.385780523344792</v>
      </c>
      <c r="F69">
        <v>0</v>
      </c>
      <c r="G69">
        <v>1</v>
      </c>
      <c r="H69" s="25">
        <v>2</v>
      </c>
      <c r="I69" s="24">
        <v>4.5175127651512863</v>
      </c>
      <c r="J69">
        <v>507</v>
      </c>
      <c r="K69" s="24">
        <v>1652.1894859658512</v>
      </c>
      <c r="L69">
        <v>384</v>
      </c>
      <c r="M69">
        <v>2403.3624509090469</v>
      </c>
      <c r="N69">
        <v>616</v>
      </c>
      <c r="O69">
        <v>2623.393931666596</v>
      </c>
      <c r="P69">
        <v>0</v>
      </c>
      <c r="Q69">
        <v>0</v>
      </c>
      <c r="R69">
        <v>0</v>
      </c>
      <c r="S69" s="24">
        <v>0</v>
      </c>
    </row>
    <row r="70" spans="1:19" x14ac:dyDescent="0.25">
      <c r="A70" s="15">
        <v>46291</v>
      </c>
      <c r="B70" t="s">
        <v>1</v>
      </c>
      <c r="C70" s="24">
        <v>36012.931351611238</v>
      </c>
      <c r="D70" s="25">
        <v>443</v>
      </c>
      <c r="E70">
        <v>81.293298762102111</v>
      </c>
      <c r="F70">
        <v>0</v>
      </c>
      <c r="G70">
        <v>0</v>
      </c>
      <c r="H70" s="25">
        <v>10</v>
      </c>
      <c r="I70" s="24">
        <v>22.587563825756433</v>
      </c>
      <c r="J70">
        <v>499</v>
      </c>
      <c r="K70" s="24">
        <v>2125.1194349052457</v>
      </c>
      <c r="L70">
        <v>397</v>
      </c>
      <c r="M70">
        <v>1690.7262838825304</v>
      </c>
      <c r="N70">
        <v>526</v>
      </c>
      <c r="O70">
        <v>3292.1058572347883</v>
      </c>
      <c r="P70">
        <v>274</v>
      </c>
      <c r="Q70">
        <v>1166.8992488257263</v>
      </c>
      <c r="R70">
        <v>0</v>
      </c>
      <c r="S70" s="24">
        <v>0</v>
      </c>
    </row>
    <row r="71" spans="1:19" x14ac:dyDescent="0.25">
      <c r="A71" s="15">
        <v>46298</v>
      </c>
      <c r="B71" t="s">
        <v>1</v>
      </c>
      <c r="C71" s="24">
        <v>35718.777018114393</v>
      </c>
      <c r="D71" s="25">
        <v>442</v>
      </c>
      <c r="E71">
        <v>80.811712710666043</v>
      </c>
      <c r="F71">
        <v>0</v>
      </c>
      <c r="G71">
        <v>0</v>
      </c>
      <c r="H71" s="25">
        <v>6</v>
      </c>
      <c r="I71" s="24">
        <v>13.552538295453859</v>
      </c>
      <c r="J71">
        <v>493</v>
      </c>
      <c r="K71" s="24">
        <v>2099.5668966097919</v>
      </c>
      <c r="L71">
        <v>404</v>
      </c>
      <c r="M71">
        <v>2528.5375785605597</v>
      </c>
      <c r="N71">
        <v>522</v>
      </c>
      <c r="O71">
        <v>2745.0708317044855</v>
      </c>
      <c r="P71">
        <v>264</v>
      </c>
      <c r="Q71">
        <v>1916.3116849999699</v>
      </c>
      <c r="R71">
        <v>0</v>
      </c>
      <c r="S71" s="24">
        <v>0</v>
      </c>
    </row>
    <row r="72" spans="1:19" x14ac:dyDescent="0.25">
      <c r="A72" s="15">
        <v>46305</v>
      </c>
      <c r="B72" t="s">
        <v>1</v>
      </c>
      <c r="C72" s="24">
        <v>36114.599122415697</v>
      </c>
      <c r="D72" s="25">
        <v>445</v>
      </c>
      <c r="E72">
        <v>81.156402522282463</v>
      </c>
      <c r="F72">
        <v>0</v>
      </c>
      <c r="G72">
        <v>0</v>
      </c>
      <c r="H72" s="25">
        <v>10</v>
      </c>
      <c r="I72" s="24">
        <v>22.587563825756433</v>
      </c>
      <c r="J72">
        <v>494</v>
      </c>
      <c r="K72" s="24">
        <v>1609.8256529923676</v>
      </c>
      <c r="L72">
        <v>411</v>
      </c>
      <c r="M72">
        <v>1750.3488732385892</v>
      </c>
      <c r="N72">
        <v>523</v>
      </c>
      <c r="O72">
        <v>2227.3295880870614</v>
      </c>
      <c r="P72">
        <v>271</v>
      </c>
      <c r="Q72">
        <v>1696.1229796779992</v>
      </c>
      <c r="R72">
        <v>0</v>
      </c>
      <c r="S72" s="24">
        <v>0</v>
      </c>
    </row>
    <row r="73" spans="1:19" x14ac:dyDescent="0.25">
      <c r="A73" s="15">
        <v>46312</v>
      </c>
      <c r="B73" t="s">
        <v>1</v>
      </c>
      <c r="C73" s="24">
        <v>36548.872472681622</v>
      </c>
      <c r="D73" s="25">
        <v>451</v>
      </c>
      <c r="E73">
        <v>81.039628542531318</v>
      </c>
      <c r="F73">
        <v>0</v>
      </c>
      <c r="G73">
        <v>0</v>
      </c>
      <c r="H73" s="25">
        <v>6</v>
      </c>
      <c r="I73" s="24">
        <v>13.552538295453859</v>
      </c>
      <c r="J73">
        <v>499</v>
      </c>
      <c r="K73" s="24">
        <v>2125.1194349052457</v>
      </c>
      <c r="L73">
        <v>424</v>
      </c>
      <c r="M73">
        <v>1805.7127062120726</v>
      </c>
      <c r="N73">
        <v>528</v>
      </c>
      <c r="O73">
        <v>2776.6233699999398</v>
      </c>
      <c r="P73">
        <v>263</v>
      </c>
      <c r="Q73">
        <v>1383.0529286173942</v>
      </c>
      <c r="R73">
        <v>0</v>
      </c>
      <c r="S73" s="24">
        <v>0</v>
      </c>
    </row>
    <row r="74" spans="1:19" x14ac:dyDescent="0.25">
      <c r="A74" s="15">
        <v>46319</v>
      </c>
      <c r="B74" t="s">
        <v>1</v>
      </c>
      <c r="C74" s="24">
        <v>36998.065187999346</v>
      </c>
      <c r="D74" s="25">
        <v>458</v>
      </c>
      <c r="E74">
        <v>80.781801720522594</v>
      </c>
      <c r="F74">
        <v>2</v>
      </c>
      <c r="G74">
        <v>0</v>
      </c>
      <c r="H74" s="25">
        <v>15</v>
      </c>
      <c r="I74" s="24">
        <v>33.88134573863465</v>
      </c>
      <c r="J74">
        <v>495</v>
      </c>
      <c r="K74" s="24">
        <v>1613.0844093749433</v>
      </c>
      <c r="L74">
        <v>446</v>
      </c>
      <c r="M74">
        <v>2345.4053466287369</v>
      </c>
      <c r="N74">
        <v>539</v>
      </c>
      <c r="O74">
        <v>3373.4696902082715</v>
      </c>
      <c r="P74">
        <v>264</v>
      </c>
      <c r="Q74">
        <v>1652.3116849999699</v>
      </c>
      <c r="R74">
        <v>0</v>
      </c>
      <c r="S74" s="24">
        <v>0</v>
      </c>
    </row>
    <row r="75" spans="1:19" x14ac:dyDescent="0.25">
      <c r="A75" s="15">
        <v>46326</v>
      </c>
      <c r="B75" t="s">
        <v>1</v>
      </c>
      <c r="C75" s="24">
        <v>40189.757614099901</v>
      </c>
      <c r="D75" s="25">
        <v>493</v>
      </c>
      <c r="E75">
        <v>81.520806519472416</v>
      </c>
      <c r="F75">
        <v>0</v>
      </c>
      <c r="G75">
        <v>0</v>
      </c>
      <c r="H75" s="25">
        <v>12</v>
      </c>
      <c r="I75" s="24">
        <v>27.105076590907718</v>
      </c>
      <c r="J75">
        <v>508</v>
      </c>
      <c r="K75" s="24">
        <v>1655.4482423484267</v>
      </c>
      <c r="L75">
        <v>460</v>
      </c>
      <c r="M75">
        <v>2879.0279359847959</v>
      </c>
      <c r="N75">
        <v>529</v>
      </c>
      <c r="O75">
        <v>2252.8821263825153</v>
      </c>
      <c r="P75">
        <v>267</v>
      </c>
      <c r="Q75">
        <v>1671.0879541476968</v>
      </c>
      <c r="R75">
        <v>258</v>
      </c>
      <c r="S75" s="24">
        <v>1614.7591467045158</v>
      </c>
    </row>
    <row r="76" spans="1:19" x14ac:dyDescent="0.25">
      <c r="A76" s="15">
        <v>46333</v>
      </c>
      <c r="B76" t="s">
        <v>1</v>
      </c>
      <c r="C76" s="24">
        <v>38477.493656670064</v>
      </c>
      <c r="D76" s="25">
        <v>476</v>
      </c>
      <c r="E76">
        <v>80.835070707290043</v>
      </c>
      <c r="F76">
        <v>0</v>
      </c>
      <c r="G76">
        <v>0</v>
      </c>
      <c r="H76" s="25">
        <v>11</v>
      </c>
      <c r="I76" s="24">
        <v>24.846320208332074</v>
      </c>
      <c r="J76">
        <v>487</v>
      </c>
      <c r="K76" s="24">
        <v>2074.0143583143381</v>
      </c>
      <c r="L76">
        <v>464</v>
      </c>
      <c r="M76">
        <v>1976.0629615150983</v>
      </c>
      <c r="N76">
        <v>492</v>
      </c>
      <c r="O76">
        <v>2587.3081402272164</v>
      </c>
      <c r="P76">
        <v>264</v>
      </c>
      <c r="Q76">
        <v>1124.3116849999699</v>
      </c>
      <c r="R76">
        <v>246</v>
      </c>
      <c r="S76" s="24">
        <v>1785.6540701136082</v>
      </c>
    </row>
    <row r="77" spans="1:19" x14ac:dyDescent="0.25">
      <c r="A77" s="15">
        <v>46340</v>
      </c>
      <c r="B77" t="s">
        <v>1</v>
      </c>
      <c r="C77" s="24">
        <v>37660.687280307691</v>
      </c>
      <c r="D77" s="25">
        <v>464</v>
      </c>
      <c r="E77">
        <v>81.165274311007963</v>
      </c>
      <c r="F77">
        <v>0</v>
      </c>
      <c r="G77">
        <v>0</v>
      </c>
      <c r="H77" s="25">
        <v>1</v>
      </c>
      <c r="I77" s="24">
        <v>2.2587563825756432</v>
      </c>
      <c r="J77">
        <v>485</v>
      </c>
      <c r="K77" s="24">
        <v>1580.4968455491869</v>
      </c>
      <c r="L77">
        <v>477</v>
      </c>
      <c r="M77">
        <v>2985.4267944885819</v>
      </c>
      <c r="N77">
        <v>447</v>
      </c>
      <c r="O77">
        <v>1903.6641030113126</v>
      </c>
      <c r="P77">
        <v>277</v>
      </c>
      <c r="Q77">
        <v>1733.6755179734532</v>
      </c>
      <c r="R77">
        <v>255</v>
      </c>
      <c r="S77" s="24">
        <v>1850.9828775567889</v>
      </c>
    </row>
    <row r="78" spans="1:19" x14ac:dyDescent="0.25">
      <c r="A78" s="15">
        <v>46347</v>
      </c>
      <c r="B78" t="s">
        <v>1</v>
      </c>
      <c r="C78" s="24">
        <v>36817.985675788463</v>
      </c>
      <c r="D78" s="25">
        <v>454</v>
      </c>
      <c r="E78">
        <v>81.096884748432743</v>
      </c>
      <c r="F78">
        <v>0</v>
      </c>
      <c r="G78">
        <v>0</v>
      </c>
      <c r="H78" s="25">
        <v>8</v>
      </c>
      <c r="I78" s="24">
        <v>18.070051060605145</v>
      </c>
      <c r="J78">
        <v>483</v>
      </c>
      <c r="K78" s="24">
        <v>1573.9793327840357</v>
      </c>
      <c r="L78">
        <v>487</v>
      </c>
      <c r="M78">
        <v>2074.0143583143381</v>
      </c>
      <c r="N78">
        <v>427</v>
      </c>
      <c r="O78">
        <v>1818.4889753597997</v>
      </c>
      <c r="P78">
        <v>249</v>
      </c>
      <c r="Q78">
        <v>1807.4303392613351</v>
      </c>
      <c r="R78">
        <v>253</v>
      </c>
      <c r="S78" s="24">
        <v>1583.4653647916377</v>
      </c>
    </row>
    <row r="79" spans="1:19" x14ac:dyDescent="0.25">
      <c r="A79" s="15">
        <v>46354</v>
      </c>
      <c r="B79" t="s">
        <v>1</v>
      </c>
      <c r="C79" s="24">
        <v>26459.687365601829</v>
      </c>
      <c r="D79" s="25">
        <v>326</v>
      </c>
      <c r="E79">
        <v>81.16468517055776</v>
      </c>
      <c r="F79">
        <v>0</v>
      </c>
      <c r="G79">
        <v>1</v>
      </c>
      <c r="H79" s="25">
        <v>13</v>
      </c>
      <c r="I79" s="24">
        <v>29.363832973483362</v>
      </c>
      <c r="J79">
        <v>487</v>
      </c>
      <c r="K79" s="24">
        <v>1587.0143583143383</v>
      </c>
      <c r="L79">
        <v>497</v>
      </c>
      <c r="M79">
        <v>3110.6019221400948</v>
      </c>
      <c r="N79">
        <v>14</v>
      </c>
      <c r="O79">
        <v>73.622589356059009</v>
      </c>
      <c r="P79">
        <v>219</v>
      </c>
      <c r="Q79">
        <v>932.66764778406582</v>
      </c>
      <c r="R79">
        <v>241</v>
      </c>
      <c r="S79" s="24">
        <v>1267.3602882007301</v>
      </c>
    </row>
    <row r="80" spans="1:19" x14ac:dyDescent="0.25">
      <c r="A80" s="15">
        <v>46361</v>
      </c>
      <c r="B80" t="s">
        <v>1</v>
      </c>
      <c r="C80" s="24">
        <v>25355.103616847788</v>
      </c>
      <c r="D80" s="25">
        <v>311</v>
      </c>
      <c r="E80">
        <v>81.527664362854622</v>
      </c>
      <c r="F80">
        <v>0</v>
      </c>
      <c r="G80">
        <v>0</v>
      </c>
      <c r="H80" s="25">
        <v>5</v>
      </c>
      <c r="I80" s="24">
        <v>11.293781912878217</v>
      </c>
      <c r="J80">
        <v>407</v>
      </c>
      <c r="K80" s="24">
        <v>1326.3138477082869</v>
      </c>
      <c r="L80">
        <v>517</v>
      </c>
      <c r="M80">
        <v>2718.7770497916076</v>
      </c>
      <c r="N80">
        <v>7</v>
      </c>
      <c r="O80">
        <v>36.811294678029505</v>
      </c>
      <c r="P80">
        <v>227</v>
      </c>
      <c r="Q80">
        <v>1193.7376988446711</v>
      </c>
      <c r="R80">
        <v>296</v>
      </c>
      <c r="S80" s="24">
        <v>2148.5918892423902</v>
      </c>
    </row>
    <row r="81" spans="1:19" x14ac:dyDescent="0.25">
      <c r="A81" s="15">
        <v>46368</v>
      </c>
      <c r="B81" t="s">
        <v>1</v>
      </c>
      <c r="C81" s="24">
        <v>25526.312579919027</v>
      </c>
      <c r="D81" s="25">
        <v>315</v>
      </c>
      <c r="E81">
        <v>81.035912952123894</v>
      </c>
      <c r="F81">
        <v>0</v>
      </c>
      <c r="G81">
        <v>0</v>
      </c>
      <c r="H81" s="25">
        <v>8</v>
      </c>
      <c r="I81" s="24">
        <v>18.070051060605145</v>
      </c>
      <c r="J81">
        <v>403</v>
      </c>
      <c r="K81" s="24">
        <v>1716.2788221779842</v>
      </c>
      <c r="L81">
        <v>512</v>
      </c>
      <c r="M81">
        <v>2180.4832678787293</v>
      </c>
      <c r="N81">
        <v>13</v>
      </c>
      <c r="O81">
        <v>81.363832973483355</v>
      </c>
      <c r="P81">
        <v>225</v>
      </c>
      <c r="Q81">
        <v>958.22018607951975</v>
      </c>
      <c r="R81">
        <v>309</v>
      </c>
      <c r="S81" s="24">
        <v>1933.9557222158737</v>
      </c>
    </row>
    <row r="82" spans="1:19" x14ac:dyDescent="0.25">
      <c r="A82" s="15">
        <v>46375</v>
      </c>
      <c r="B82" t="s">
        <v>1</v>
      </c>
      <c r="C82" s="24">
        <v>25013.392699781365</v>
      </c>
      <c r="D82" s="25">
        <v>309</v>
      </c>
      <c r="E82">
        <v>80.949490937803773</v>
      </c>
      <c r="F82">
        <v>4</v>
      </c>
      <c r="G82">
        <v>0</v>
      </c>
      <c r="H82" s="25">
        <v>10</v>
      </c>
      <c r="I82" s="24">
        <v>22.587563825756433</v>
      </c>
      <c r="J82">
        <v>405</v>
      </c>
      <c r="K82" s="24">
        <v>1724.7963349431354</v>
      </c>
      <c r="L82">
        <v>528</v>
      </c>
      <c r="M82">
        <v>3304.6233699999398</v>
      </c>
      <c r="N82">
        <v>11</v>
      </c>
      <c r="O82">
        <v>57.846320208332074</v>
      </c>
      <c r="P82">
        <v>224</v>
      </c>
      <c r="Q82">
        <v>1401.9614296969442</v>
      </c>
      <c r="R82">
        <v>302</v>
      </c>
      <c r="S82" s="24">
        <v>1588.1444275378442</v>
      </c>
    </row>
    <row r="83" spans="1:19" x14ac:dyDescent="0.25">
      <c r="A83" s="15">
        <v>46382</v>
      </c>
      <c r="B83" t="s">
        <v>1</v>
      </c>
      <c r="C83" s="24">
        <v>32827.56307410945</v>
      </c>
      <c r="D83" s="25">
        <v>406</v>
      </c>
      <c r="E83">
        <v>80.856066684998652</v>
      </c>
      <c r="F83">
        <v>0</v>
      </c>
      <c r="G83">
        <v>0</v>
      </c>
      <c r="H83" s="25">
        <v>674</v>
      </c>
      <c r="I83" s="24">
        <v>1522.4018018559834</v>
      </c>
      <c r="J83">
        <v>11</v>
      </c>
      <c r="K83" s="24">
        <v>46.846320208332074</v>
      </c>
      <c r="L83">
        <v>542</v>
      </c>
      <c r="M83">
        <v>3392.2459593559984</v>
      </c>
      <c r="N83">
        <v>7</v>
      </c>
      <c r="O83">
        <v>36.811294678029505</v>
      </c>
      <c r="P83">
        <v>212</v>
      </c>
      <c r="Q83">
        <v>1326.8563531060363</v>
      </c>
      <c r="R83">
        <v>304</v>
      </c>
      <c r="S83" s="24">
        <v>1902.6619403029956</v>
      </c>
    </row>
    <row r="84" spans="1:19" x14ac:dyDescent="0.25">
      <c r="A84" s="15">
        <v>46389</v>
      </c>
      <c r="B84" t="s">
        <v>1</v>
      </c>
      <c r="C84" s="24">
        <v>33075.845441363032</v>
      </c>
      <c r="D84" s="25">
        <v>406</v>
      </c>
      <c r="E84">
        <v>81.467599609268547</v>
      </c>
      <c r="F84">
        <v>1</v>
      </c>
      <c r="G84">
        <v>0</v>
      </c>
      <c r="H84" s="25">
        <v>671</v>
      </c>
      <c r="I84" s="24">
        <v>1515.6255327082565</v>
      </c>
      <c r="J84">
        <v>4</v>
      </c>
      <c r="K84" s="24">
        <v>13.035025530302573</v>
      </c>
      <c r="L84">
        <v>555</v>
      </c>
      <c r="M84">
        <v>2918.6097923294819</v>
      </c>
      <c r="N84">
        <v>1</v>
      </c>
      <c r="O84">
        <v>6.2587563825756432</v>
      </c>
      <c r="P84">
        <v>229</v>
      </c>
      <c r="Q84">
        <v>975.25521160982225</v>
      </c>
      <c r="R84">
        <v>295</v>
      </c>
      <c r="S84" s="24">
        <v>1551.3331328598147</v>
      </c>
    </row>
    <row r="85" spans="1:19" x14ac:dyDescent="0.25">
      <c r="A85" s="15">
        <v>46396</v>
      </c>
      <c r="B85" t="s">
        <v>1</v>
      </c>
      <c r="C85" s="24">
        <v>31195.742028907945</v>
      </c>
      <c r="D85" s="25">
        <v>384</v>
      </c>
      <c r="E85">
        <v>81.238911533614441</v>
      </c>
      <c r="F85">
        <v>7</v>
      </c>
      <c r="G85">
        <v>0</v>
      </c>
      <c r="H85" s="25">
        <v>680</v>
      </c>
      <c r="I85" s="24">
        <v>1535.9543401514372</v>
      </c>
      <c r="J85">
        <v>6</v>
      </c>
      <c r="K85" s="24">
        <v>25.552538295453857</v>
      </c>
      <c r="L85">
        <v>617</v>
      </c>
      <c r="M85">
        <v>3244.652688049172</v>
      </c>
      <c r="N85">
        <v>18</v>
      </c>
      <c r="O85">
        <v>112.65761488636157</v>
      </c>
      <c r="P85">
        <v>218</v>
      </c>
      <c r="Q85">
        <v>1582.4088914014901</v>
      </c>
      <c r="R85">
        <v>0</v>
      </c>
      <c r="S85" s="24">
        <v>0</v>
      </c>
    </row>
    <row r="86" spans="1:19" x14ac:dyDescent="0.25">
      <c r="A86" s="15">
        <v>46403</v>
      </c>
      <c r="B86" t="s">
        <v>1</v>
      </c>
      <c r="C86" s="24">
        <v>32185.949057443602</v>
      </c>
      <c r="D86" s="25">
        <v>396</v>
      </c>
      <c r="E86">
        <v>81.277649134958594</v>
      </c>
      <c r="F86">
        <v>0</v>
      </c>
      <c r="G86">
        <v>0</v>
      </c>
      <c r="H86" s="25">
        <v>688</v>
      </c>
      <c r="I86" s="24">
        <v>1554.0243912120425</v>
      </c>
      <c r="J86">
        <v>14</v>
      </c>
      <c r="K86" s="24">
        <v>59.622589356059002</v>
      </c>
      <c r="L86">
        <v>606</v>
      </c>
      <c r="M86">
        <v>3792.8063678408398</v>
      </c>
      <c r="N86">
        <v>13</v>
      </c>
      <c r="O86">
        <v>68.363832973483355</v>
      </c>
      <c r="P86">
        <v>218</v>
      </c>
      <c r="Q86">
        <v>1146.4088914014901</v>
      </c>
      <c r="R86">
        <v>0</v>
      </c>
      <c r="S86" s="24">
        <v>0</v>
      </c>
    </row>
    <row r="87" spans="1:19" x14ac:dyDescent="0.25">
      <c r="A87" s="15">
        <v>46410</v>
      </c>
      <c r="B87" t="s">
        <v>1</v>
      </c>
      <c r="C87" s="24">
        <v>32046.461291513293</v>
      </c>
      <c r="D87" s="25">
        <v>395</v>
      </c>
      <c r="E87">
        <v>81.130281750666569</v>
      </c>
      <c r="F87">
        <v>0</v>
      </c>
      <c r="G87">
        <v>0</v>
      </c>
      <c r="H87" s="25">
        <v>680</v>
      </c>
      <c r="I87" s="24">
        <v>1535.9543401514372</v>
      </c>
      <c r="J87">
        <v>2</v>
      </c>
      <c r="K87" s="24">
        <v>8.5175127651512863</v>
      </c>
      <c r="L87">
        <v>618</v>
      </c>
      <c r="M87">
        <v>3867.9114444317474</v>
      </c>
      <c r="N87">
        <v>9</v>
      </c>
      <c r="O87">
        <v>47.328807443180786</v>
      </c>
      <c r="P87">
        <v>219</v>
      </c>
      <c r="Q87">
        <v>932.66764778406582</v>
      </c>
      <c r="R87">
        <v>0</v>
      </c>
      <c r="S87" s="24">
        <v>0</v>
      </c>
    </row>
    <row r="88" spans="1:19" x14ac:dyDescent="0.25">
      <c r="A88" s="15">
        <v>46417</v>
      </c>
      <c r="B88" t="s">
        <v>1</v>
      </c>
      <c r="C88" s="24">
        <v>32272.537778457645</v>
      </c>
      <c r="D88" s="25">
        <v>396</v>
      </c>
      <c r="E88">
        <v>81.496307521357693</v>
      </c>
      <c r="F88">
        <v>0</v>
      </c>
      <c r="G88">
        <v>0</v>
      </c>
      <c r="H88" s="25">
        <v>689</v>
      </c>
      <c r="I88" s="24">
        <v>1556.2831475946182</v>
      </c>
      <c r="J88">
        <v>11</v>
      </c>
      <c r="K88" s="24">
        <v>35.846320208332074</v>
      </c>
      <c r="L88">
        <v>610</v>
      </c>
      <c r="M88">
        <v>2597.8413933711422</v>
      </c>
      <c r="N88">
        <v>4</v>
      </c>
      <c r="O88">
        <v>17.035025530302573</v>
      </c>
      <c r="P88">
        <v>228</v>
      </c>
      <c r="Q88">
        <v>1198.9964552272465</v>
      </c>
      <c r="R88">
        <v>0</v>
      </c>
      <c r="S88" s="24">
        <v>0</v>
      </c>
    </row>
    <row r="89" spans="1:19" x14ac:dyDescent="0.25">
      <c r="A89" s="15">
        <v>46424</v>
      </c>
      <c r="B89" t="s">
        <v>1</v>
      </c>
      <c r="C89" s="24">
        <v>39049.715406892705</v>
      </c>
      <c r="D89" s="25">
        <v>480</v>
      </c>
      <c r="E89">
        <v>81.353573764359808</v>
      </c>
      <c r="F89">
        <v>3</v>
      </c>
      <c r="G89">
        <v>0</v>
      </c>
      <c r="H89" s="25">
        <v>684</v>
      </c>
      <c r="I89" s="24">
        <v>1544.9893656817399</v>
      </c>
      <c r="J89">
        <v>5</v>
      </c>
      <c r="K89" s="24">
        <v>16.293781912878217</v>
      </c>
      <c r="L89">
        <v>618</v>
      </c>
      <c r="M89">
        <v>3249.9114444317474</v>
      </c>
      <c r="N89">
        <v>297</v>
      </c>
      <c r="O89">
        <v>1561.8506456249661</v>
      </c>
      <c r="P89">
        <v>223</v>
      </c>
      <c r="Q89">
        <v>1172.7026733143684</v>
      </c>
      <c r="R89">
        <v>0</v>
      </c>
      <c r="S89" s="24">
        <v>0</v>
      </c>
    </row>
    <row r="90" spans="1:19" x14ac:dyDescent="0.25">
      <c r="A90" s="15">
        <v>46431</v>
      </c>
      <c r="B90" t="s">
        <v>1</v>
      </c>
      <c r="C90" s="24">
        <v>39614.238970160179</v>
      </c>
      <c r="D90" s="25">
        <v>489</v>
      </c>
      <c r="E90">
        <v>81.010713640409364</v>
      </c>
      <c r="F90">
        <v>2</v>
      </c>
      <c r="G90">
        <v>0</v>
      </c>
      <c r="H90" s="25">
        <v>685</v>
      </c>
      <c r="I90" s="24">
        <v>1547.2481220643156</v>
      </c>
      <c r="J90">
        <v>19</v>
      </c>
      <c r="K90" s="24">
        <v>80.916371268937226</v>
      </c>
      <c r="L90">
        <v>615</v>
      </c>
      <c r="M90">
        <v>3849.1351752840205</v>
      </c>
      <c r="N90">
        <v>288</v>
      </c>
      <c r="O90">
        <v>1802.5218381817851</v>
      </c>
      <c r="P90">
        <v>258</v>
      </c>
      <c r="Q90">
        <v>1872.7591467045158</v>
      </c>
      <c r="R90">
        <v>0</v>
      </c>
      <c r="S90" s="24">
        <v>0</v>
      </c>
    </row>
    <row r="91" spans="1:19" x14ac:dyDescent="0.25">
      <c r="A91" s="15">
        <v>46438</v>
      </c>
      <c r="B91" t="s">
        <v>1</v>
      </c>
      <c r="C91" s="24">
        <v>28469.999785353881</v>
      </c>
      <c r="D91" s="25">
        <v>349</v>
      </c>
      <c r="E91">
        <v>81.575930617059825</v>
      </c>
      <c r="F91">
        <v>0</v>
      </c>
      <c r="G91">
        <v>0</v>
      </c>
      <c r="H91" s="25">
        <v>686</v>
      </c>
      <c r="I91" s="24">
        <v>1549.5068784468913</v>
      </c>
      <c r="J91">
        <v>17</v>
      </c>
      <c r="K91" s="24">
        <v>72.398858503785931</v>
      </c>
      <c r="L91">
        <v>15</v>
      </c>
      <c r="M91">
        <v>78.88134573863465</v>
      </c>
      <c r="N91">
        <v>336</v>
      </c>
      <c r="O91">
        <v>1430.9421445454161</v>
      </c>
      <c r="P91">
        <v>253</v>
      </c>
      <c r="Q91">
        <v>1077.4653647916377</v>
      </c>
      <c r="R91">
        <v>0</v>
      </c>
      <c r="S91" s="24">
        <v>0</v>
      </c>
    </row>
    <row r="92" spans="1:19" x14ac:dyDescent="0.25">
      <c r="A92" s="15">
        <v>46445</v>
      </c>
      <c r="B92" t="s">
        <v>1</v>
      </c>
      <c r="C92" s="24">
        <v>27655.183235750294</v>
      </c>
      <c r="D92" s="25">
        <v>340</v>
      </c>
      <c r="E92">
        <v>81.338774222794981</v>
      </c>
      <c r="F92">
        <v>0</v>
      </c>
      <c r="G92">
        <v>0</v>
      </c>
      <c r="H92" s="25">
        <v>675</v>
      </c>
      <c r="I92" s="24">
        <v>1524.6605582385591</v>
      </c>
      <c r="J92">
        <v>2</v>
      </c>
      <c r="K92" s="24">
        <v>6.5175127651512863</v>
      </c>
      <c r="L92">
        <v>1</v>
      </c>
      <c r="M92">
        <v>4.2587563825756432</v>
      </c>
      <c r="N92">
        <v>330</v>
      </c>
      <c r="O92">
        <v>1405.3896062499623</v>
      </c>
      <c r="P92">
        <v>255</v>
      </c>
      <c r="Q92">
        <v>1085.9828775567889</v>
      </c>
      <c r="R92">
        <v>0</v>
      </c>
      <c r="S92" s="24">
        <v>0</v>
      </c>
    </row>
    <row r="93" spans="1:19" x14ac:dyDescent="0.25">
      <c r="A93" s="15">
        <v>46452</v>
      </c>
      <c r="B93" t="s">
        <v>1</v>
      </c>
      <c r="C93" s="24">
        <v>28093.935647070022</v>
      </c>
      <c r="D93" s="25">
        <v>346</v>
      </c>
      <c r="E93">
        <v>81.196345800780406</v>
      </c>
      <c r="F93">
        <v>0</v>
      </c>
      <c r="G93">
        <v>0</v>
      </c>
      <c r="H93" s="25">
        <v>685</v>
      </c>
      <c r="I93" s="24">
        <v>1547.2481220643156</v>
      </c>
      <c r="J93">
        <v>14</v>
      </c>
      <c r="K93" s="24">
        <v>45.622589356059002</v>
      </c>
      <c r="L93">
        <v>8</v>
      </c>
      <c r="M93">
        <v>50.070051060605145</v>
      </c>
      <c r="N93">
        <v>325</v>
      </c>
      <c r="O93">
        <v>1384.095824337084</v>
      </c>
      <c r="P93">
        <v>267</v>
      </c>
      <c r="Q93">
        <v>1404.0879541476968</v>
      </c>
      <c r="R93">
        <v>0</v>
      </c>
      <c r="S93" s="24">
        <v>0</v>
      </c>
    </row>
    <row r="94" spans="1:19" x14ac:dyDescent="0.25">
      <c r="A94" s="15">
        <v>46459</v>
      </c>
      <c r="B94" t="s">
        <v>1</v>
      </c>
      <c r="C94" s="24">
        <v>27125.40819089306</v>
      </c>
      <c r="D94" s="25">
        <v>333</v>
      </c>
      <c r="E94">
        <v>81.457682254934113</v>
      </c>
      <c r="F94">
        <v>0</v>
      </c>
      <c r="G94">
        <v>0</v>
      </c>
      <c r="H94" s="25">
        <v>638</v>
      </c>
      <c r="I94" s="24">
        <v>1441.0865720832603</v>
      </c>
      <c r="J94">
        <v>5</v>
      </c>
      <c r="K94" s="24">
        <v>16.293781912878217</v>
      </c>
      <c r="L94">
        <v>18</v>
      </c>
      <c r="M94">
        <v>76.657614886361571</v>
      </c>
      <c r="N94">
        <v>331</v>
      </c>
      <c r="O94">
        <v>1740.6483626325378</v>
      </c>
      <c r="P94">
        <v>257</v>
      </c>
      <c r="Q94">
        <v>1865.5003903219404</v>
      </c>
      <c r="R94">
        <v>0</v>
      </c>
      <c r="S94" s="24">
        <v>0</v>
      </c>
    </row>
    <row r="95" spans="1:19" x14ac:dyDescent="0.25">
      <c r="A95" s="15">
        <v>46466</v>
      </c>
      <c r="B95" t="s">
        <v>1</v>
      </c>
      <c r="C95" s="24">
        <v>27693.406280530668</v>
      </c>
      <c r="D95" s="25">
        <v>339</v>
      </c>
      <c r="E95">
        <v>81.691463954367748</v>
      </c>
      <c r="F95">
        <v>0</v>
      </c>
      <c r="G95">
        <v>0</v>
      </c>
      <c r="H95" s="25">
        <v>640</v>
      </c>
      <c r="I95" s="24">
        <v>1445.6040848484117</v>
      </c>
      <c r="J95">
        <v>2</v>
      </c>
      <c r="K95" s="24">
        <v>8.5175127651512863</v>
      </c>
      <c r="L95">
        <v>7</v>
      </c>
      <c r="M95">
        <v>36.811294678029505</v>
      </c>
      <c r="N95">
        <v>327</v>
      </c>
      <c r="O95">
        <v>1392.6133371022354</v>
      </c>
      <c r="P95">
        <v>323</v>
      </c>
      <c r="Q95">
        <v>2021.5783115719328</v>
      </c>
      <c r="R95">
        <v>0</v>
      </c>
      <c r="S95" s="24">
        <v>0</v>
      </c>
    </row>
    <row r="96" spans="1:19" x14ac:dyDescent="0.25">
      <c r="A96" s="15">
        <v>46473</v>
      </c>
      <c r="B96" t="s">
        <v>1</v>
      </c>
      <c r="C96" s="24">
        <v>28141.719050051412</v>
      </c>
      <c r="D96" s="25">
        <v>345</v>
      </c>
      <c r="E96">
        <v>81.570200145076555</v>
      </c>
      <c r="F96">
        <v>0</v>
      </c>
      <c r="G96">
        <v>0</v>
      </c>
      <c r="H96" s="25">
        <v>644</v>
      </c>
      <c r="I96" s="24">
        <v>1284.2656511771711</v>
      </c>
      <c r="J96">
        <v>8</v>
      </c>
      <c r="K96" s="24">
        <v>23.953610573629454</v>
      </c>
      <c r="L96">
        <v>1</v>
      </c>
      <c r="M96">
        <v>3.9942013217036818</v>
      </c>
      <c r="N96">
        <v>325</v>
      </c>
      <c r="O96">
        <v>1623.1154295536967</v>
      </c>
      <c r="P96">
        <v>338</v>
      </c>
      <c r="Q96">
        <v>2364.0400467358445</v>
      </c>
      <c r="R96">
        <v>0</v>
      </c>
      <c r="S96" s="24">
        <v>0</v>
      </c>
    </row>
    <row r="97" spans="1:19" x14ac:dyDescent="0.25">
      <c r="A97" s="15">
        <v>46480</v>
      </c>
      <c r="B97" t="s">
        <v>1</v>
      </c>
      <c r="C97" s="24">
        <v>27109.605239296416</v>
      </c>
      <c r="D97" s="25">
        <v>334</v>
      </c>
      <c r="E97">
        <v>81.166482752384482</v>
      </c>
      <c r="F97">
        <v>6</v>
      </c>
      <c r="G97">
        <v>0</v>
      </c>
      <c r="H97" s="25">
        <v>639</v>
      </c>
      <c r="I97" s="24">
        <v>1291.199712958371</v>
      </c>
      <c r="J97">
        <v>19</v>
      </c>
      <c r="K97" s="24">
        <v>57.392479728026679</v>
      </c>
      <c r="L97">
        <v>15</v>
      </c>
      <c r="M97">
        <v>90.30985241686318</v>
      </c>
      <c r="N97">
        <v>327</v>
      </c>
      <c r="O97">
        <v>1641.7547826876173</v>
      </c>
      <c r="P97">
        <v>321</v>
      </c>
      <c r="Q97">
        <v>1932.630841720872</v>
      </c>
      <c r="R97">
        <v>0</v>
      </c>
      <c r="S97" s="24">
        <v>0</v>
      </c>
    </row>
    <row r="98" spans="1:19" x14ac:dyDescent="0.25">
      <c r="A98" s="15">
        <v>46487</v>
      </c>
      <c r="B98" t="s">
        <v>1</v>
      </c>
      <c r="C98" s="24">
        <v>36213.563275482455</v>
      </c>
      <c r="D98" s="25">
        <v>445</v>
      </c>
      <c r="E98">
        <v>81.378793877488661</v>
      </c>
      <c r="F98">
        <v>0</v>
      </c>
      <c r="G98">
        <v>0</v>
      </c>
      <c r="H98" s="25">
        <v>649</v>
      </c>
      <c r="I98" s="24">
        <v>1328.5759046868702</v>
      </c>
      <c r="J98">
        <v>359</v>
      </c>
      <c r="K98" s="24">
        <v>1093.9133278622287</v>
      </c>
      <c r="L98">
        <v>2</v>
      </c>
      <c r="M98">
        <v>12.094224667756148</v>
      </c>
      <c r="N98">
        <v>332</v>
      </c>
      <c r="O98">
        <v>1343.6412948475206</v>
      </c>
      <c r="P98">
        <v>333</v>
      </c>
      <c r="Q98">
        <v>2013.6884071813986</v>
      </c>
      <c r="R98">
        <v>0</v>
      </c>
      <c r="S98" s="24">
        <v>0</v>
      </c>
    </row>
    <row r="99" spans="1:19" x14ac:dyDescent="0.25">
      <c r="A99" s="15">
        <v>46494</v>
      </c>
      <c r="B99" t="s">
        <v>1</v>
      </c>
      <c r="C99" s="24">
        <v>35471.412079782</v>
      </c>
      <c r="D99" s="25">
        <v>435</v>
      </c>
      <c r="E99">
        <v>81.543476045475856</v>
      </c>
      <c r="F99">
        <v>2</v>
      </c>
      <c r="G99">
        <v>0</v>
      </c>
      <c r="H99" s="25">
        <v>631</v>
      </c>
      <c r="I99" s="24">
        <v>1308.4213070180856</v>
      </c>
      <c r="J99">
        <v>345</v>
      </c>
      <c r="K99" s="24">
        <v>1060.3809047880184</v>
      </c>
      <c r="L99">
        <v>16</v>
      </c>
      <c r="M99">
        <v>81.177085439444326</v>
      </c>
      <c r="N99">
        <v>339</v>
      </c>
      <c r="O99">
        <v>1719.9394977482266</v>
      </c>
      <c r="P99">
        <v>322</v>
      </c>
      <c r="Q99">
        <v>1311.688844468817</v>
      </c>
      <c r="R99">
        <v>0</v>
      </c>
      <c r="S99" s="24">
        <v>0</v>
      </c>
    </row>
    <row r="100" spans="1:19" x14ac:dyDescent="0.25">
      <c r="A100" s="15">
        <v>46501</v>
      </c>
      <c r="B100" t="s">
        <v>1</v>
      </c>
      <c r="C100" s="24">
        <v>23945.099852548556</v>
      </c>
      <c r="D100" s="25">
        <v>294</v>
      </c>
      <c r="E100">
        <v>81.44591786581141</v>
      </c>
      <c r="F100">
        <v>6</v>
      </c>
      <c r="G100">
        <v>0</v>
      </c>
      <c r="H100" s="25">
        <v>2</v>
      </c>
      <c r="I100" s="24">
        <v>4.2000466921049329</v>
      </c>
      <c r="J100">
        <v>351</v>
      </c>
      <c r="K100" s="24">
        <v>1088.1081944644156</v>
      </c>
      <c r="L100">
        <v>15</v>
      </c>
      <c r="M100">
        <v>61.500350190787003</v>
      </c>
      <c r="N100">
        <v>502</v>
      </c>
      <c r="O100">
        <v>2560.2117197183384</v>
      </c>
      <c r="P100">
        <v>334</v>
      </c>
      <c r="Q100">
        <v>2371.4077975815239</v>
      </c>
      <c r="R100">
        <v>0</v>
      </c>
      <c r="S100" s="24">
        <v>0</v>
      </c>
    </row>
    <row r="101" spans="1:19" x14ac:dyDescent="0.25">
      <c r="A101" s="15">
        <v>46508</v>
      </c>
      <c r="B101" t="s">
        <v>1</v>
      </c>
      <c r="C101" s="24">
        <v>22598.587936306645</v>
      </c>
      <c r="D101" s="25">
        <v>277</v>
      </c>
      <c r="E101">
        <v>81.583349950565506</v>
      </c>
      <c r="F101">
        <v>0</v>
      </c>
      <c r="G101">
        <v>0</v>
      </c>
      <c r="H101" s="25">
        <v>4</v>
      </c>
      <c r="I101" s="24">
        <v>8.5059154085586499</v>
      </c>
      <c r="J101">
        <v>346</v>
      </c>
      <c r="K101" s="24">
        <v>1081.7616828403231</v>
      </c>
      <c r="L101">
        <v>5</v>
      </c>
      <c r="M101">
        <v>20.632394260698312</v>
      </c>
      <c r="N101">
        <v>613</v>
      </c>
      <c r="O101">
        <v>2529.5315363616132</v>
      </c>
      <c r="P101">
        <v>0</v>
      </c>
      <c r="Q101">
        <v>0</v>
      </c>
      <c r="R101">
        <v>0</v>
      </c>
      <c r="S101" s="24">
        <v>0</v>
      </c>
    </row>
    <row r="102" spans="1:19" x14ac:dyDescent="0.25">
      <c r="A102" s="15">
        <v>46515</v>
      </c>
      <c r="B102" t="s">
        <v>1</v>
      </c>
      <c r="C102" s="24">
        <v>18132.330482743739</v>
      </c>
      <c r="D102" s="25">
        <v>223</v>
      </c>
      <c r="E102">
        <v>81.310899025756669</v>
      </c>
      <c r="F102">
        <v>0</v>
      </c>
      <c r="G102">
        <v>0</v>
      </c>
      <c r="H102" s="25">
        <v>7</v>
      </c>
      <c r="I102" s="24">
        <v>15.07054050758801</v>
      </c>
      <c r="J102">
        <v>339</v>
      </c>
      <c r="K102" s="24">
        <v>1068.844747438905</v>
      </c>
      <c r="L102">
        <v>3</v>
      </c>
      <c r="M102">
        <v>12.458803074680574</v>
      </c>
      <c r="N102">
        <v>452</v>
      </c>
      <c r="O102">
        <v>2329.1263299185398</v>
      </c>
      <c r="P102">
        <v>0</v>
      </c>
      <c r="Q102">
        <v>0</v>
      </c>
      <c r="R102">
        <v>0</v>
      </c>
      <c r="S102" s="24">
        <v>0</v>
      </c>
    </row>
    <row r="103" spans="1:19" x14ac:dyDescent="0.25">
      <c r="A103" s="15">
        <v>46522</v>
      </c>
      <c r="B103" t="s">
        <v>1</v>
      </c>
      <c r="C103" s="24">
        <v>18088.782412982768</v>
      </c>
      <c r="D103" s="25">
        <v>223</v>
      </c>
      <c r="E103">
        <v>81.115616201716449</v>
      </c>
      <c r="F103">
        <v>0</v>
      </c>
      <c r="G103">
        <v>1</v>
      </c>
      <c r="H103" s="25">
        <v>8</v>
      </c>
      <c r="I103" s="24">
        <v>17.435118914512437</v>
      </c>
      <c r="J103">
        <v>335</v>
      </c>
      <c r="K103" s="24">
        <v>1065.0956045452083</v>
      </c>
      <c r="L103">
        <v>14</v>
      </c>
      <c r="M103">
        <v>72.511458100396766</v>
      </c>
      <c r="N103">
        <v>445</v>
      </c>
      <c r="O103">
        <v>1859.8284896197542</v>
      </c>
      <c r="P103">
        <v>0</v>
      </c>
      <c r="Q103">
        <v>0</v>
      </c>
      <c r="R103">
        <v>0</v>
      </c>
      <c r="S103" s="24">
        <v>0</v>
      </c>
    </row>
    <row r="104" spans="1:19" x14ac:dyDescent="0.25">
      <c r="A104" s="15">
        <v>46529</v>
      </c>
      <c r="B104" t="s">
        <v>1</v>
      </c>
      <c r="C104" s="24">
        <v>18491.438905135896</v>
      </c>
      <c r="D104" s="25">
        <v>226</v>
      </c>
      <c r="E104">
        <v>81.820526128919894</v>
      </c>
      <c r="F104">
        <v>0</v>
      </c>
      <c r="G104">
        <v>0</v>
      </c>
      <c r="H104" s="25">
        <v>13</v>
      </c>
      <c r="I104" s="24">
        <v>28.675989815216262</v>
      </c>
      <c r="J104">
        <v>322</v>
      </c>
      <c r="K104" s="24">
        <v>1032.2822092692029</v>
      </c>
      <c r="L104">
        <v>18</v>
      </c>
      <c r="M104">
        <v>75.705216667222516</v>
      </c>
      <c r="N104">
        <v>459</v>
      </c>
      <c r="O104">
        <v>2848.483025014174</v>
      </c>
      <c r="P104">
        <v>0</v>
      </c>
      <c r="Q104">
        <v>0</v>
      </c>
      <c r="R104">
        <v>0</v>
      </c>
      <c r="S104" s="24">
        <v>0</v>
      </c>
    </row>
    <row r="105" spans="1:19" x14ac:dyDescent="0.25">
      <c r="A105" s="15">
        <v>46536</v>
      </c>
      <c r="B105" t="s">
        <v>1</v>
      </c>
      <c r="C105" s="24">
        <v>18313.141185510827</v>
      </c>
      <c r="D105" s="25">
        <v>226</v>
      </c>
      <c r="E105">
        <v>81.031598165977115</v>
      </c>
      <c r="F105">
        <v>0</v>
      </c>
      <c r="G105">
        <v>0</v>
      </c>
      <c r="H105" s="25">
        <v>18</v>
      </c>
      <c r="I105" s="24">
        <v>40.181415776792051</v>
      </c>
      <c r="J105">
        <v>335</v>
      </c>
      <c r="K105" s="24">
        <v>1417.8207936236297</v>
      </c>
      <c r="L105">
        <v>8</v>
      </c>
      <c r="M105">
        <v>41.858407011907573</v>
      </c>
      <c r="N105">
        <v>451</v>
      </c>
      <c r="O105">
        <v>1908.7676952962895</v>
      </c>
      <c r="P105">
        <v>0</v>
      </c>
      <c r="Q105">
        <v>0</v>
      </c>
      <c r="R105">
        <v>0</v>
      </c>
      <c r="S105" s="24">
        <v>0</v>
      </c>
    </row>
    <row r="106" spans="1:19" x14ac:dyDescent="0.25">
      <c r="A106" s="15">
        <v>45815</v>
      </c>
      <c r="B106" t="s">
        <v>2</v>
      </c>
      <c r="C106" s="24">
        <v>20478.299604111518</v>
      </c>
      <c r="D106" s="25">
        <v>255</v>
      </c>
      <c r="E106">
        <v>80.307057271025556</v>
      </c>
      <c r="F106">
        <v>0</v>
      </c>
      <c r="G106">
        <v>0</v>
      </c>
      <c r="H106" s="25">
        <v>11</v>
      </c>
      <c r="I106" s="24">
        <v>24.078941860674902</v>
      </c>
      <c r="J106">
        <v>2</v>
      </c>
      <c r="K106" s="24">
        <v>8.3779894292136188</v>
      </c>
      <c r="L106">
        <v>313</v>
      </c>
      <c r="M106">
        <v>1876.1850136932524</v>
      </c>
      <c r="N106">
        <v>601</v>
      </c>
      <c r="O106">
        <v>3001.5149943439128</v>
      </c>
      <c r="P106">
        <v>0</v>
      </c>
      <c r="Q106">
        <v>0</v>
      </c>
      <c r="R106">
        <v>0</v>
      </c>
      <c r="S106" s="24">
        <v>0</v>
      </c>
    </row>
    <row r="107" spans="1:19" x14ac:dyDescent="0.25">
      <c r="A107" s="15">
        <v>45822</v>
      </c>
      <c r="B107" t="s">
        <v>2</v>
      </c>
      <c r="C107" s="24">
        <v>20141.348829891936</v>
      </c>
      <c r="D107" s="25">
        <v>250</v>
      </c>
      <c r="E107">
        <v>80.565395319567742</v>
      </c>
      <c r="F107">
        <v>5</v>
      </c>
      <c r="G107">
        <v>0</v>
      </c>
      <c r="H107" s="25">
        <v>8</v>
      </c>
      <c r="I107" s="24">
        <v>17.544570019841405</v>
      </c>
      <c r="J107">
        <v>9</v>
      </c>
      <c r="K107" s="24">
        <v>28.737641272321582</v>
      </c>
      <c r="L107">
        <v>305</v>
      </c>
      <c r="M107">
        <v>1226.3003324762178</v>
      </c>
      <c r="N107">
        <v>618</v>
      </c>
      <c r="O107">
        <v>3720.7659195747628</v>
      </c>
      <c r="P107">
        <v>0</v>
      </c>
      <c r="Q107">
        <v>0</v>
      </c>
      <c r="R107">
        <v>0</v>
      </c>
      <c r="S107" s="24">
        <v>0</v>
      </c>
    </row>
    <row r="108" spans="1:19" x14ac:dyDescent="0.25">
      <c r="A108" s="15">
        <v>45829</v>
      </c>
      <c r="B108" t="s">
        <v>2</v>
      </c>
      <c r="C108" s="24">
        <v>23314.212323285719</v>
      </c>
      <c r="D108" s="25">
        <v>291</v>
      </c>
      <c r="E108">
        <v>80.117568121256767</v>
      </c>
      <c r="F108">
        <v>0</v>
      </c>
      <c r="G108">
        <v>0</v>
      </c>
      <c r="H108" s="25">
        <v>9</v>
      </c>
      <c r="I108" s="24">
        <v>19.774330113181872</v>
      </c>
      <c r="J108">
        <v>16</v>
      </c>
      <c r="K108" s="24">
        <v>51.154364645656663</v>
      </c>
      <c r="L108">
        <v>313</v>
      </c>
      <c r="M108">
        <v>1266.746160503837</v>
      </c>
      <c r="N108">
        <v>610</v>
      </c>
      <c r="O108">
        <v>3688.7385236656251</v>
      </c>
      <c r="P108">
        <v>0</v>
      </c>
      <c r="Q108">
        <v>0</v>
      </c>
      <c r="R108">
        <v>263</v>
      </c>
      <c r="S108" s="24">
        <v>1327.3905438099334</v>
      </c>
    </row>
    <row r="109" spans="1:19" x14ac:dyDescent="0.25">
      <c r="A109" s="15">
        <v>45836</v>
      </c>
      <c r="B109" t="s">
        <v>2</v>
      </c>
      <c r="C109" s="24">
        <v>23299.180170982458</v>
      </c>
      <c r="D109" s="25">
        <v>288</v>
      </c>
      <c r="E109">
        <v>80.899931149244651</v>
      </c>
      <c r="F109">
        <v>0</v>
      </c>
      <c r="G109">
        <v>0</v>
      </c>
      <c r="H109" s="25">
        <v>3</v>
      </c>
      <c r="I109" s="24">
        <v>6.6036729846807223</v>
      </c>
      <c r="J109">
        <v>8</v>
      </c>
      <c r="K109" s="24">
        <v>33.609794625815255</v>
      </c>
      <c r="L109">
        <v>313</v>
      </c>
      <c r="M109">
        <v>1901.0267339091297</v>
      </c>
      <c r="N109">
        <v>608</v>
      </c>
      <c r="O109">
        <v>3692.7292466988843</v>
      </c>
      <c r="P109">
        <v>0</v>
      </c>
      <c r="Q109">
        <v>0</v>
      </c>
      <c r="R109">
        <v>254</v>
      </c>
      <c r="S109" s="24">
        <v>1034.6862313511788</v>
      </c>
    </row>
    <row r="110" spans="1:19" x14ac:dyDescent="0.25">
      <c r="A110" s="15">
        <v>45843</v>
      </c>
      <c r="B110" t="s">
        <v>2</v>
      </c>
      <c r="C110" s="24">
        <v>22935.398527905076</v>
      </c>
      <c r="D110" s="25">
        <v>286</v>
      </c>
      <c r="E110">
        <v>80.193701146521249</v>
      </c>
      <c r="F110">
        <v>1</v>
      </c>
      <c r="G110">
        <v>0</v>
      </c>
      <c r="H110" s="25">
        <v>6</v>
      </c>
      <c r="I110" s="24">
        <v>13.231805196601641</v>
      </c>
      <c r="J110">
        <v>4</v>
      </c>
      <c r="K110" s="24">
        <v>16.821203464401094</v>
      </c>
      <c r="L110">
        <v>306</v>
      </c>
      <c r="M110">
        <v>1254.6071438920549</v>
      </c>
      <c r="N110">
        <v>614</v>
      </c>
      <c r="O110">
        <v>3745.4143344762147</v>
      </c>
      <c r="P110">
        <v>0</v>
      </c>
      <c r="Q110">
        <v>0</v>
      </c>
      <c r="R110">
        <v>267</v>
      </c>
      <c r="S110" s="24">
        <v>1895.7062333960087</v>
      </c>
    </row>
    <row r="111" spans="1:19" x14ac:dyDescent="0.25">
      <c r="A111" s="15">
        <v>45850</v>
      </c>
      <c r="B111" t="s">
        <v>2</v>
      </c>
      <c r="C111" s="24">
        <v>23035.951395068358</v>
      </c>
      <c r="D111" s="25">
        <v>286</v>
      </c>
      <c r="E111">
        <v>80.545284598141109</v>
      </c>
      <c r="F111">
        <v>0</v>
      </c>
      <c r="G111">
        <v>0</v>
      </c>
      <c r="H111" s="25">
        <v>5</v>
      </c>
      <c r="I111" s="24">
        <v>11.046887019868198</v>
      </c>
      <c r="J111">
        <v>1</v>
      </c>
      <c r="K111" s="24">
        <v>4.2093774039736394</v>
      </c>
      <c r="L111">
        <v>312</v>
      </c>
      <c r="M111">
        <v>1287.4614018675748</v>
      </c>
      <c r="N111">
        <v>604</v>
      </c>
      <c r="O111">
        <v>3096.3932266923562</v>
      </c>
      <c r="P111">
        <v>0</v>
      </c>
      <c r="Q111">
        <v>0</v>
      </c>
      <c r="R111">
        <v>269</v>
      </c>
      <c r="S111" s="24">
        <v>1379.0228112255693</v>
      </c>
    </row>
    <row r="112" spans="1:19" x14ac:dyDescent="0.25">
      <c r="A112" s="15">
        <v>45857</v>
      </c>
      <c r="B112" t="s">
        <v>2</v>
      </c>
      <c r="C112" s="24">
        <v>23782.621407785002</v>
      </c>
      <c r="D112" s="25">
        <v>297</v>
      </c>
      <c r="E112">
        <v>80.076166356178462</v>
      </c>
      <c r="F112">
        <v>6</v>
      </c>
      <c r="G112">
        <v>0</v>
      </c>
      <c r="H112" s="25">
        <v>16</v>
      </c>
      <c r="I112" s="24">
        <v>35.415263069552083</v>
      </c>
      <c r="J112">
        <v>4</v>
      </c>
      <c r="K112" s="24">
        <v>12.853815767388021</v>
      </c>
      <c r="L112">
        <v>365</v>
      </c>
      <c r="M112">
        <v>1880.8210407528031</v>
      </c>
      <c r="N112">
        <v>607</v>
      </c>
      <c r="O112">
        <v>3734.8311554437028</v>
      </c>
      <c r="P112">
        <v>0</v>
      </c>
      <c r="Q112">
        <v>0</v>
      </c>
      <c r="R112">
        <v>254</v>
      </c>
      <c r="S112" s="24">
        <v>1308.845326989622</v>
      </c>
    </row>
    <row r="113" spans="1:19" x14ac:dyDescent="0.25">
      <c r="A113" s="15">
        <v>45864</v>
      </c>
      <c r="B113" t="s">
        <v>2</v>
      </c>
      <c r="C113" s="24">
        <v>31708.461431557902</v>
      </c>
      <c r="D113" s="25">
        <v>394</v>
      </c>
      <c r="E113">
        <v>80.478328506492133</v>
      </c>
      <c r="F113">
        <v>0</v>
      </c>
      <c r="G113">
        <v>0</v>
      </c>
      <c r="H113" s="25">
        <v>4</v>
      </c>
      <c r="I113" s="24">
        <v>8.8701219188814857</v>
      </c>
      <c r="J113">
        <v>308</v>
      </c>
      <c r="K113" s="24">
        <v>990.99938775387443</v>
      </c>
      <c r="L113">
        <v>371</v>
      </c>
      <c r="M113">
        <v>1550.5536396605141</v>
      </c>
      <c r="N113">
        <v>607</v>
      </c>
      <c r="O113">
        <v>2536.8896476386312</v>
      </c>
      <c r="P113">
        <v>0</v>
      </c>
      <c r="Q113">
        <v>0</v>
      </c>
      <c r="R113">
        <v>269</v>
      </c>
      <c r="S113" s="24">
        <v>1931.2558735004807</v>
      </c>
    </row>
    <row r="114" spans="1:19" x14ac:dyDescent="0.25">
      <c r="A114" s="15">
        <v>45871</v>
      </c>
      <c r="B114" t="s">
        <v>2</v>
      </c>
      <c r="C114" s="24">
        <v>32188.24717970382</v>
      </c>
      <c r="D114" s="25">
        <v>398</v>
      </c>
      <c r="E114">
        <v>80.874992913828692</v>
      </c>
      <c r="F114">
        <v>0</v>
      </c>
      <c r="G114">
        <v>0</v>
      </c>
      <c r="H114" s="25">
        <v>15</v>
      </c>
      <c r="I114" s="24">
        <v>33.324105263906056</v>
      </c>
      <c r="J114">
        <v>311</v>
      </c>
      <c r="K114" s="24">
        <v>1312.9197824716521</v>
      </c>
      <c r="L114">
        <v>383</v>
      </c>
      <c r="M114">
        <v>1993.8387768636792</v>
      </c>
      <c r="N114">
        <v>613</v>
      </c>
      <c r="O114">
        <v>3191.183212055967</v>
      </c>
      <c r="P114">
        <v>0</v>
      </c>
      <c r="Q114">
        <v>0</v>
      </c>
      <c r="R114">
        <v>253</v>
      </c>
      <c r="S114" s="24">
        <v>1823.0788787115166</v>
      </c>
    </row>
    <row r="115" spans="1:19" x14ac:dyDescent="0.25">
      <c r="A115" s="15">
        <v>45878</v>
      </c>
      <c r="B115" t="s">
        <v>2</v>
      </c>
      <c r="C115" s="24">
        <v>32662.960419913623</v>
      </c>
      <c r="D115" s="25">
        <v>404</v>
      </c>
      <c r="E115">
        <v>80.848911930479261</v>
      </c>
      <c r="F115">
        <v>0</v>
      </c>
      <c r="G115">
        <v>0</v>
      </c>
      <c r="H115" s="25">
        <v>15</v>
      </c>
      <c r="I115" s="24">
        <v>33.385253332006556</v>
      </c>
      <c r="J115">
        <v>314</v>
      </c>
      <c r="K115" s="24">
        <v>1012.8646364166705</v>
      </c>
      <c r="L115">
        <v>395</v>
      </c>
      <c r="M115">
        <v>1671.7588462129365</v>
      </c>
      <c r="N115">
        <v>619</v>
      </c>
      <c r="O115">
        <v>2619.7942425463484</v>
      </c>
      <c r="P115">
        <v>0</v>
      </c>
      <c r="Q115">
        <v>0</v>
      </c>
      <c r="R115">
        <v>258</v>
      </c>
      <c r="S115" s="24">
        <v>1865.9336261340193</v>
      </c>
    </row>
    <row r="116" spans="1:19" x14ac:dyDescent="0.25">
      <c r="A116" s="15">
        <v>45885</v>
      </c>
      <c r="B116" t="s">
        <v>2</v>
      </c>
      <c r="C116" s="24">
        <v>32620.612745576789</v>
      </c>
      <c r="D116" s="25">
        <v>407</v>
      </c>
      <c r="E116">
        <v>80.148925664807834</v>
      </c>
      <c r="F116">
        <v>0</v>
      </c>
      <c r="G116">
        <v>0</v>
      </c>
      <c r="H116" s="25">
        <v>17</v>
      </c>
      <c r="I116" s="24">
        <v>37.905921586787976</v>
      </c>
      <c r="J116">
        <v>318</v>
      </c>
      <c r="K116" s="24">
        <v>1345.0637096822693</v>
      </c>
      <c r="L116">
        <v>417</v>
      </c>
      <c r="M116">
        <v>2192.9014115340433</v>
      </c>
      <c r="N116">
        <v>608</v>
      </c>
      <c r="O116">
        <v>3805.3238806059912</v>
      </c>
      <c r="P116">
        <v>0</v>
      </c>
      <c r="Q116">
        <v>0</v>
      </c>
      <c r="R116">
        <v>261</v>
      </c>
      <c r="S116" s="24">
        <v>1894.5354158522427</v>
      </c>
    </row>
    <row r="117" spans="1:19" x14ac:dyDescent="0.25">
      <c r="A117" s="15">
        <v>45892</v>
      </c>
      <c r="B117" t="s">
        <v>2</v>
      </c>
      <c r="C117" s="24">
        <v>29748.848774207592</v>
      </c>
      <c r="D117" s="25">
        <v>369</v>
      </c>
      <c r="E117">
        <v>80.62018637996637</v>
      </c>
      <c r="F117">
        <v>6</v>
      </c>
      <c r="G117">
        <v>0</v>
      </c>
      <c r="H117" s="25">
        <v>11</v>
      </c>
      <c r="I117" s="24">
        <v>24.527361026745162</v>
      </c>
      <c r="J117">
        <v>314</v>
      </c>
      <c r="K117" s="24">
        <v>1328.1446693089074</v>
      </c>
      <c r="L117">
        <v>413</v>
      </c>
      <c r="M117">
        <v>2584.8663860037404</v>
      </c>
      <c r="N117">
        <v>617</v>
      </c>
      <c r="O117">
        <v>3244.652688049172</v>
      </c>
      <c r="P117">
        <v>0</v>
      </c>
      <c r="Q117">
        <v>0</v>
      </c>
      <c r="R117">
        <v>0</v>
      </c>
      <c r="S117" s="24">
        <v>0</v>
      </c>
    </row>
    <row r="118" spans="1:19" x14ac:dyDescent="0.25">
      <c r="A118" s="15">
        <v>45899</v>
      </c>
      <c r="B118" t="s">
        <v>2</v>
      </c>
      <c r="C118" s="24">
        <v>30208.710212850867</v>
      </c>
      <c r="D118" s="25">
        <v>377</v>
      </c>
      <c r="E118">
        <v>80.129204808622987</v>
      </c>
      <c r="F118">
        <v>0</v>
      </c>
      <c r="G118">
        <v>0</v>
      </c>
      <c r="H118" s="25">
        <v>6</v>
      </c>
      <c r="I118" s="24">
        <v>13.378560560042816</v>
      </c>
      <c r="J118">
        <v>315</v>
      </c>
      <c r="K118" s="24">
        <v>1017.3744294022479</v>
      </c>
      <c r="L118">
        <v>430</v>
      </c>
      <c r="M118">
        <v>2261.2652445075264</v>
      </c>
      <c r="N118">
        <v>610</v>
      </c>
      <c r="O118">
        <v>3817.8413933711422</v>
      </c>
      <c r="P118">
        <v>0</v>
      </c>
      <c r="Q118">
        <v>0</v>
      </c>
      <c r="R118">
        <v>0</v>
      </c>
      <c r="S118" s="24">
        <v>0</v>
      </c>
    </row>
    <row r="119" spans="1:19" x14ac:dyDescent="0.25">
      <c r="A119" s="15">
        <v>45906</v>
      </c>
      <c r="B119" t="s">
        <v>2</v>
      </c>
      <c r="C119" s="24">
        <v>30571.728675041981</v>
      </c>
      <c r="D119" s="25">
        <v>381</v>
      </c>
      <c r="E119">
        <v>80.240757677275539</v>
      </c>
      <c r="F119">
        <v>0</v>
      </c>
      <c r="G119">
        <v>0</v>
      </c>
      <c r="H119" s="25">
        <v>9</v>
      </c>
      <c r="I119" s="24">
        <v>20.067840840064225</v>
      </c>
      <c r="J119">
        <v>312</v>
      </c>
      <c r="K119" s="24">
        <v>1319.6851491222264</v>
      </c>
      <c r="L119">
        <v>439</v>
      </c>
      <c r="M119">
        <v>2747.5940519507071</v>
      </c>
      <c r="N119">
        <v>601</v>
      </c>
      <c r="O119">
        <v>3761.5125859279615</v>
      </c>
      <c r="P119">
        <v>0</v>
      </c>
      <c r="Q119">
        <v>0</v>
      </c>
      <c r="R119">
        <v>0</v>
      </c>
      <c r="S119" s="24">
        <v>0</v>
      </c>
    </row>
    <row r="120" spans="1:19" x14ac:dyDescent="0.25">
      <c r="A120" s="15">
        <v>45913</v>
      </c>
      <c r="B120" t="s">
        <v>2</v>
      </c>
      <c r="C120" s="24">
        <v>47330.076538326633</v>
      </c>
      <c r="D120" s="25">
        <v>586</v>
      </c>
      <c r="E120">
        <v>80.768048700216099</v>
      </c>
      <c r="F120">
        <v>4</v>
      </c>
      <c r="G120">
        <v>0</v>
      </c>
      <c r="H120" s="25">
        <v>697</v>
      </c>
      <c r="I120" s="24">
        <v>1554.142785058307</v>
      </c>
      <c r="J120">
        <v>318</v>
      </c>
      <c r="K120" s="24">
        <v>1345.0637096822693</v>
      </c>
      <c r="L120">
        <v>458</v>
      </c>
      <c r="M120">
        <v>1950.5104232196445</v>
      </c>
      <c r="N120">
        <v>612</v>
      </c>
      <c r="O120">
        <v>2606.3589061362936</v>
      </c>
      <c r="P120">
        <v>0</v>
      </c>
      <c r="Q120">
        <v>0</v>
      </c>
      <c r="R120">
        <v>0</v>
      </c>
      <c r="S120" s="24">
        <v>0</v>
      </c>
    </row>
    <row r="121" spans="1:19" x14ac:dyDescent="0.25">
      <c r="A121" s="15">
        <v>45920</v>
      </c>
      <c r="B121" t="s">
        <v>2</v>
      </c>
      <c r="C121" s="24">
        <v>47242.721709229016</v>
      </c>
      <c r="D121" s="25">
        <v>584</v>
      </c>
      <c r="E121">
        <v>80.895071419912696</v>
      </c>
      <c r="F121">
        <v>2</v>
      </c>
      <c r="G121">
        <v>0</v>
      </c>
      <c r="H121" s="25">
        <v>681</v>
      </c>
      <c r="I121" s="24">
        <v>1518.4666235648597</v>
      </c>
      <c r="J121">
        <v>317</v>
      </c>
      <c r="K121" s="24">
        <v>1340.8339495889288</v>
      </c>
      <c r="L121">
        <v>457</v>
      </c>
      <c r="M121">
        <v>2860.251666837069</v>
      </c>
      <c r="N121">
        <v>609</v>
      </c>
      <c r="O121">
        <v>3811.5826369885667</v>
      </c>
      <c r="P121">
        <v>0</v>
      </c>
      <c r="Q121">
        <v>0</v>
      </c>
      <c r="R121">
        <v>0</v>
      </c>
      <c r="S121" s="24">
        <v>0</v>
      </c>
    </row>
    <row r="122" spans="1:19" x14ac:dyDescent="0.25">
      <c r="A122" s="15">
        <v>45927</v>
      </c>
      <c r="B122" t="s">
        <v>2</v>
      </c>
      <c r="C122" s="24">
        <v>46991.177264823957</v>
      </c>
      <c r="D122" s="25">
        <v>584</v>
      </c>
      <c r="E122">
        <v>80.464344631547874</v>
      </c>
      <c r="F122">
        <v>6</v>
      </c>
      <c r="G122">
        <v>0</v>
      </c>
      <c r="H122" s="25">
        <v>711</v>
      </c>
      <c r="I122" s="24">
        <v>1585.3594263650737</v>
      </c>
      <c r="J122">
        <v>307</v>
      </c>
      <c r="K122" s="24">
        <v>1298.5363486555241</v>
      </c>
      <c r="L122">
        <v>469</v>
      </c>
      <c r="M122">
        <v>1997.3567434279767</v>
      </c>
      <c r="N122">
        <v>604</v>
      </c>
      <c r="O122">
        <v>2572.2888550756884</v>
      </c>
      <c r="P122">
        <v>0</v>
      </c>
      <c r="Q122">
        <v>0</v>
      </c>
      <c r="R122">
        <v>0</v>
      </c>
      <c r="S122" s="24">
        <v>0</v>
      </c>
    </row>
    <row r="123" spans="1:19" x14ac:dyDescent="0.25">
      <c r="A123" s="15">
        <v>45934</v>
      </c>
      <c r="B123" t="s">
        <v>2</v>
      </c>
      <c r="C123" s="24">
        <v>51169.099549854902</v>
      </c>
      <c r="D123" s="25">
        <v>637</v>
      </c>
      <c r="E123">
        <v>80.328256750164684</v>
      </c>
      <c r="F123">
        <v>0</v>
      </c>
      <c r="G123">
        <v>0</v>
      </c>
      <c r="H123" s="25">
        <v>719</v>
      </c>
      <c r="I123" s="24">
        <v>1603.1975071117974</v>
      </c>
      <c r="J123">
        <v>329</v>
      </c>
      <c r="K123" s="24">
        <v>1391.5910707090145</v>
      </c>
      <c r="L123">
        <v>484</v>
      </c>
      <c r="M123">
        <v>3029.2380891666112</v>
      </c>
      <c r="N123">
        <v>617</v>
      </c>
      <c r="O123">
        <v>2627.652688049172</v>
      </c>
      <c r="P123">
        <v>0</v>
      </c>
      <c r="Q123">
        <v>0</v>
      </c>
      <c r="R123">
        <v>244</v>
      </c>
      <c r="S123" s="24">
        <v>1771.136557348457</v>
      </c>
    </row>
    <row r="124" spans="1:19" x14ac:dyDescent="0.25">
      <c r="A124" s="15">
        <v>45941</v>
      </c>
      <c r="B124" t="s">
        <v>2</v>
      </c>
      <c r="C124" s="24">
        <v>50722.125354619246</v>
      </c>
      <c r="D124" s="25">
        <v>632</v>
      </c>
      <c r="E124">
        <v>80.256527459840584</v>
      </c>
      <c r="F124">
        <v>3</v>
      </c>
      <c r="G124">
        <v>1</v>
      </c>
      <c r="H124" s="25">
        <v>713</v>
      </c>
      <c r="I124" s="24">
        <v>1589.8189465517546</v>
      </c>
      <c r="J124">
        <v>325</v>
      </c>
      <c r="K124" s="24">
        <v>1374.6720303356526</v>
      </c>
      <c r="L124">
        <v>497</v>
      </c>
      <c r="M124">
        <v>3110.6019221400948</v>
      </c>
      <c r="N124">
        <v>609</v>
      </c>
      <c r="O124">
        <v>3811.5826369885667</v>
      </c>
      <c r="P124">
        <v>0</v>
      </c>
      <c r="Q124">
        <v>0</v>
      </c>
      <c r="R124">
        <v>247</v>
      </c>
      <c r="S124" s="24">
        <v>1051.9128264961839</v>
      </c>
    </row>
    <row r="125" spans="1:19" x14ac:dyDescent="0.25">
      <c r="A125" s="15">
        <v>45948</v>
      </c>
      <c r="B125" t="s">
        <v>2</v>
      </c>
      <c r="C125" s="24">
        <v>51110.257850614726</v>
      </c>
      <c r="D125" s="25">
        <v>638</v>
      </c>
      <c r="E125">
        <v>80.110122022907092</v>
      </c>
      <c r="F125">
        <v>0</v>
      </c>
      <c r="G125">
        <v>0</v>
      </c>
      <c r="H125" s="25">
        <v>713</v>
      </c>
      <c r="I125" s="24">
        <v>1589.8189465517546</v>
      </c>
      <c r="J125">
        <v>329</v>
      </c>
      <c r="K125" s="24">
        <v>1391.5910707090145</v>
      </c>
      <c r="L125">
        <v>500</v>
      </c>
      <c r="M125">
        <v>3129.3781912878217</v>
      </c>
      <c r="N125">
        <v>610</v>
      </c>
      <c r="O125">
        <v>3817.8413933711422</v>
      </c>
      <c r="P125">
        <v>0</v>
      </c>
      <c r="Q125">
        <v>0</v>
      </c>
      <c r="R125">
        <v>240</v>
      </c>
      <c r="S125" s="24">
        <v>1022.1015318181544</v>
      </c>
    </row>
    <row r="126" spans="1:19" x14ac:dyDescent="0.25">
      <c r="A126" s="15">
        <v>45955</v>
      </c>
      <c r="B126" t="s">
        <v>2</v>
      </c>
      <c r="C126" s="24">
        <v>47844.810904454789</v>
      </c>
      <c r="D126" s="25">
        <v>595</v>
      </c>
      <c r="E126">
        <v>80.411446898243341</v>
      </c>
      <c r="F126">
        <v>0</v>
      </c>
      <c r="G126">
        <v>0</v>
      </c>
      <c r="H126" s="25">
        <v>709</v>
      </c>
      <c r="I126" s="24">
        <v>1580.8999061783927</v>
      </c>
      <c r="J126">
        <v>321</v>
      </c>
      <c r="K126" s="24">
        <v>1036.7529899622907</v>
      </c>
      <c r="L126">
        <v>358</v>
      </c>
      <c r="M126">
        <v>1882.6347849620802</v>
      </c>
      <c r="N126">
        <v>615</v>
      </c>
      <c r="O126">
        <v>2619.1351752840205</v>
      </c>
      <c r="P126">
        <v>0</v>
      </c>
      <c r="Q126">
        <v>0</v>
      </c>
      <c r="R126">
        <v>248</v>
      </c>
      <c r="S126" s="24">
        <v>1304.1715828787594</v>
      </c>
    </row>
    <row r="127" spans="1:19" x14ac:dyDescent="0.25">
      <c r="A127" s="15">
        <v>45962</v>
      </c>
      <c r="B127" t="s">
        <v>2</v>
      </c>
      <c r="C127" s="24">
        <v>47858.824842678048</v>
      </c>
      <c r="D127" s="25">
        <v>594</v>
      </c>
      <c r="E127">
        <v>80.57041219306069</v>
      </c>
      <c r="F127">
        <v>6</v>
      </c>
      <c r="G127">
        <v>0</v>
      </c>
      <c r="H127" s="25">
        <v>719</v>
      </c>
      <c r="I127" s="24">
        <v>1603.1975071117974</v>
      </c>
      <c r="J127">
        <v>331</v>
      </c>
      <c r="K127" s="24">
        <v>1069.0505908956954</v>
      </c>
      <c r="L127">
        <v>355</v>
      </c>
      <c r="M127">
        <v>2221.8585158143533</v>
      </c>
      <c r="N127">
        <v>610</v>
      </c>
      <c r="O127">
        <v>3207.8413933711422</v>
      </c>
      <c r="P127">
        <v>0</v>
      </c>
      <c r="Q127">
        <v>0</v>
      </c>
      <c r="R127">
        <v>244</v>
      </c>
      <c r="S127" s="24">
        <v>1283.136557348457</v>
      </c>
    </row>
    <row r="128" spans="1:19" x14ac:dyDescent="0.25">
      <c r="A128" s="15">
        <v>45969</v>
      </c>
      <c r="B128" t="s">
        <v>2</v>
      </c>
      <c r="C128" s="24">
        <v>47333.060946365629</v>
      </c>
      <c r="D128" s="25">
        <v>591</v>
      </c>
      <c r="E128">
        <v>80.089781635136433</v>
      </c>
      <c r="F128">
        <v>6</v>
      </c>
      <c r="G128">
        <v>1</v>
      </c>
      <c r="H128" s="25">
        <v>702</v>
      </c>
      <c r="I128" s="24">
        <v>1565.2915855250094</v>
      </c>
      <c r="J128">
        <v>326</v>
      </c>
      <c r="K128" s="24">
        <v>1378.9017904289931</v>
      </c>
      <c r="L128">
        <v>371</v>
      </c>
      <c r="M128">
        <v>1950.9986179355635</v>
      </c>
      <c r="N128">
        <v>613</v>
      </c>
      <c r="O128">
        <v>3223.6176625188691</v>
      </c>
      <c r="P128">
        <v>0</v>
      </c>
      <c r="Q128">
        <v>0</v>
      </c>
      <c r="R128">
        <v>233</v>
      </c>
      <c r="S128" s="24">
        <v>992.29023714012487</v>
      </c>
    </row>
    <row r="129" spans="1:19" x14ac:dyDescent="0.25">
      <c r="A129" s="15">
        <v>45976</v>
      </c>
      <c r="B129" t="s">
        <v>2</v>
      </c>
      <c r="C129" s="24">
        <v>48610.399683947799</v>
      </c>
      <c r="D129" s="25">
        <v>607</v>
      </c>
      <c r="E129">
        <v>80.083030780803625</v>
      </c>
      <c r="F129">
        <v>0</v>
      </c>
      <c r="G129">
        <v>0</v>
      </c>
      <c r="H129" s="25">
        <v>704</v>
      </c>
      <c r="I129" s="24">
        <v>1569.7511057116903</v>
      </c>
      <c r="J129">
        <v>331</v>
      </c>
      <c r="K129" s="24">
        <v>1069.0505908956954</v>
      </c>
      <c r="L129">
        <v>374</v>
      </c>
      <c r="M129">
        <v>2340.7748870832907</v>
      </c>
      <c r="N129">
        <v>606</v>
      </c>
      <c r="O129">
        <v>3792.8063678408398</v>
      </c>
      <c r="P129">
        <v>0</v>
      </c>
      <c r="Q129">
        <v>0</v>
      </c>
      <c r="R129">
        <v>242</v>
      </c>
      <c r="S129" s="24">
        <v>1272.6190445833056</v>
      </c>
    </row>
    <row r="130" spans="1:19" x14ac:dyDescent="0.25">
      <c r="A130" s="15">
        <v>45983</v>
      </c>
      <c r="B130" t="s">
        <v>2</v>
      </c>
      <c r="C130" s="24">
        <v>55022.06274825627</v>
      </c>
      <c r="D130" s="25">
        <v>683</v>
      </c>
      <c r="E130">
        <v>80.559389089687073</v>
      </c>
      <c r="F130">
        <v>2</v>
      </c>
      <c r="G130">
        <v>0</v>
      </c>
      <c r="H130" s="25">
        <v>913</v>
      </c>
      <c r="I130" s="24">
        <v>2035.7709652198484</v>
      </c>
      <c r="J130">
        <v>336</v>
      </c>
      <c r="K130" s="24">
        <v>1085.1993913623976</v>
      </c>
      <c r="L130">
        <v>438</v>
      </c>
      <c r="M130">
        <v>2303.3352955681316</v>
      </c>
      <c r="N130">
        <v>601</v>
      </c>
      <c r="O130">
        <v>2559.5125859279615</v>
      </c>
      <c r="P130">
        <v>0</v>
      </c>
      <c r="Q130">
        <v>0</v>
      </c>
      <c r="R130">
        <v>241</v>
      </c>
      <c r="S130" s="24">
        <v>1508.3602882007301</v>
      </c>
    </row>
    <row r="131" spans="1:19" x14ac:dyDescent="0.25">
      <c r="A131" s="15">
        <v>45990</v>
      </c>
      <c r="B131" t="s">
        <v>2</v>
      </c>
      <c r="C131" s="24">
        <v>55486.497749386064</v>
      </c>
      <c r="D131" s="25">
        <v>691</v>
      </c>
      <c r="E131">
        <v>80.298839000558701</v>
      </c>
      <c r="F131">
        <v>0</v>
      </c>
      <c r="G131">
        <v>0</v>
      </c>
      <c r="H131" s="25">
        <v>913</v>
      </c>
      <c r="I131" s="24">
        <v>2035.7709652198484</v>
      </c>
      <c r="J131">
        <v>334</v>
      </c>
      <c r="K131" s="24">
        <v>1412.7398711757166</v>
      </c>
      <c r="L131">
        <v>444</v>
      </c>
      <c r="M131">
        <v>2334.8878338635855</v>
      </c>
      <c r="N131">
        <v>606</v>
      </c>
      <c r="O131">
        <v>2580.8063678408398</v>
      </c>
      <c r="P131">
        <v>0</v>
      </c>
      <c r="Q131">
        <v>0</v>
      </c>
      <c r="R131">
        <v>253</v>
      </c>
      <c r="S131" s="24">
        <v>1836.4653647916377</v>
      </c>
    </row>
    <row r="132" spans="1:19" x14ac:dyDescent="0.25">
      <c r="A132" s="15">
        <v>45997</v>
      </c>
      <c r="B132" t="s">
        <v>2</v>
      </c>
      <c r="C132" s="24">
        <v>55975.687081852258</v>
      </c>
      <c r="D132" s="25">
        <v>694</v>
      </c>
      <c r="E132">
        <v>80.656609628029187</v>
      </c>
      <c r="F132">
        <v>0</v>
      </c>
      <c r="G132">
        <v>0</v>
      </c>
      <c r="H132" s="25">
        <v>919</v>
      </c>
      <c r="I132" s="24">
        <v>2049.1495257798915</v>
      </c>
      <c r="J132">
        <v>336</v>
      </c>
      <c r="K132" s="24">
        <v>1085.1993913623976</v>
      </c>
      <c r="L132">
        <v>463</v>
      </c>
      <c r="M132">
        <v>2897.8042051325228</v>
      </c>
      <c r="N132">
        <v>607</v>
      </c>
      <c r="O132">
        <v>3192.0651242234153</v>
      </c>
      <c r="P132">
        <v>0</v>
      </c>
      <c r="Q132">
        <v>0</v>
      </c>
      <c r="R132">
        <v>253</v>
      </c>
      <c r="S132" s="24">
        <v>1077.4653647916377</v>
      </c>
    </row>
    <row r="133" spans="1:19" x14ac:dyDescent="0.25">
      <c r="A133" s="15">
        <v>46004</v>
      </c>
      <c r="B133" t="s">
        <v>2</v>
      </c>
      <c r="C133" s="24">
        <v>52226.299233243903</v>
      </c>
      <c r="D133" s="25">
        <v>652</v>
      </c>
      <c r="E133">
        <v>80.101685940558127</v>
      </c>
      <c r="F133">
        <v>0</v>
      </c>
      <c r="G133">
        <v>0</v>
      </c>
      <c r="H133" s="25">
        <v>913</v>
      </c>
      <c r="I133" s="24">
        <v>2035.7709652198484</v>
      </c>
      <c r="J133">
        <v>331</v>
      </c>
      <c r="K133" s="24">
        <v>1069.0505908956954</v>
      </c>
      <c r="L133">
        <v>470</v>
      </c>
      <c r="M133">
        <v>2471.6154998105521</v>
      </c>
      <c r="N133">
        <v>471</v>
      </c>
      <c r="O133">
        <v>2476.8742561931281</v>
      </c>
      <c r="P133">
        <v>0</v>
      </c>
      <c r="Q133">
        <v>0</v>
      </c>
      <c r="R133">
        <v>244</v>
      </c>
      <c r="S133" s="24">
        <v>1283.136557348457</v>
      </c>
    </row>
    <row r="134" spans="1:19" x14ac:dyDescent="0.25">
      <c r="A134" s="15">
        <v>46011</v>
      </c>
      <c r="B134" t="s">
        <v>2</v>
      </c>
      <c r="C134" s="24">
        <v>53312.946600116091</v>
      </c>
      <c r="D134" s="25">
        <v>659</v>
      </c>
      <c r="E134">
        <v>80.899767223241412</v>
      </c>
      <c r="F134">
        <v>0</v>
      </c>
      <c r="G134">
        <v>0</v>
      </c>
      <c r="H134" s="25">
        <v>919</v>
      </c>
      <c r="I134" s="24">
        <v>2049.1495257798915</v>
      </c>
      <c r="J134">
        <v>348</v>
      </c>
      <c r="K134" s="24">
        <v>1123.9565124824833</v>
      </c>
      <c r="L134">
        <v>471</v>
      </c>
      <c r="M134">
        <v>2947.8742561931281</v>
      </c>
      <c r="N134">
        <v>489</v>
      </c>
      <c r="O134">
        <v>2082.5318710794895</v>
      </c>
      <c r="P134">
        <v>0</v>
      </c>
      <c r="Q134">
        <v>0</v>
      </c>
      <c r="R134">
        <v>234</v>
      </c>
      <c r="S134" s="24">
        <v>996.54899352270047</v>
      </c>
    </row>
    <row r="135" spans="1:19" x14ac:dyDescent="0.25">
      <c r="A135" s="15">
        <v>46018</v>
      </c>
      <c r="B135" t="s">
        <v>2</v>
      </c>
      <c r="C135" s="24">
        <v>52103.287708489835</v>
      </c>
      <c r="D135" s="25">
        <v>648</v>
      </c>
      <c r="E135">
        <v>80.40630819211394</v>
      </c>
      <c r="F135">
        <v>5</v>
      </c>
      <c r="G135">
        <v>0</v>
      </c>
      <c r="H135" s="25">
        <v>914</v>
      </c>
      <c r="I135" s="24">
        <v>2038.0007253131889</v>
      </c>
      <c r="J135">
        <v>332</v>
      </c>
      <c r="K135" s="24">
        <v>1404.2803509890359</v>
      </c>
      <c r="L135">
        <v>499</v>
      </c>
      <c r="M135">
        <v>2125.1194349052457</v>
      </c>
      <c r="N135">
        <v>487</v>
      </c>
      <c r="O135">
        <v>3048.0143583143381</v>
      </c>
      <c r="P135">
        <v>0</v>
      </c>
      <c r="Q135">
        <v>0</v>
      </c>
      <c r="R135">
        <v>234</v>
      </c>
      <c r="S135" s="24">
        <v>1464.5489935227006</v>
      </c>
    </row>
    <row r="136" spans="1:19" x14ac:dyDescent="0.25">
      <c r="A136" s="15">
        <v>46025</v>
      </c>
      <c r="B136" t="s">
        <v>2</v>
      </c>
      <c r="C136" s="24">
        <v>50162.523992282935</v>
      </c>
      <c r="D136" s="25">
        <v>620</v>
      </c>
      <c r="E136">
        <v>80.907296761746665</v>
      </c>
      <c r="F136">
        <v>0</v>
      </c>
      <c r="G136">
        <v>0</v>
      </c>
      <c r="H136" s="25">
        <v>910</v>
      </c>
      <c r="I136" s="24">
        <v>2029.081684939827</v>
      </c>
      <c r="J136">
        <v>345</v>
      </c>
      <c r="K136" s="24">
        <v>1114.2672322024619</v>
      </c>
      <c r="L136">
        <v>344</v>
      </c>
      <c r="M136">
        <v>1465.0121956060214</v>
      </c>
      <c r="N136">
        <v>474</v>
      </c>
      <c r="O136">
        <v>2966.650525340855</v>
      </c>
      <c r="P136">
        <v>0</v>
      </c>
      <c r="Q136">
        <v>0</v>
      </c>
      <c r="R136">
        <v>231</v>
      </c>
      <c r="S136" s="24">
        <v>983.77272437497356</v>
      </c>
    </row>
    <row r="137" spans="1:19" x14ac:dyDescent="0.25">
      <c r="A137" s="15">
        <v>46032</v>
      </c>
      <c r="B137" t="s">
        <v>2</v>
      </c>
      <c r="C137" s="24">
        <v>50438.405261822649</v>
      </c>
      <c r="D137" s="25">
        <v>627</v>
      </c>
      <c r="E137">
        <v>80.444027530817621</v>
      </c>
      <c r="F137">
        <v>4</v>
      </c>
      <c r="G137">
        <v>0</v>
      </c>
      <c r="H137" s="25">
        <v>919</v>
      </c>
      <c r="I137" s="24">
        <v>2049.1495257798915</v>
      </c>
      <c r="J137">
        <v>414</v>
      </c>
      <c r="K137" s="24">
        <v>1337.1206786429543</v>
      </c>
      <c r="L137">
        <v>301</v>
      </c>
      <c r="M137">
        <v>1883.8856711552685</v>
      </c>
      <c r="N137">
        <v>483</v>
      </c>
      <c r="O137">
        <v>3022.9793327840357</v>
      </c>
      <c r="P137">
        <v>0</v>
      </c>
      <c r="Q137">
        <v>0</v>
      </c>
      <c r="R137">
        <v>234</v>
      </c>
      <c r="S137" s="24">
        <v>1698.5489935227006</v>
      </c>
    </row>
    <row r="138" spans="1:19" x14ac:dyDescent="0.25">
      <c r="A138" s="15">
        <v>46039</v>
      </c>
      <c r="B138" t="s">
        <v>2</v>
      </c>
      <c r="C138" s="24">
        <v>50123.354451370848</v>
      </c>
      <c r="D138" s="25">
        <v>622</v>
      </c>
      <c r="E138">
        <v>80.584171143683037</v>
      </c>
      <c r="F138">
        <v>0</v>
      </c>
      <c r="G138">
        <v>0</v>
      </c>
      <c r="H138" s="25">
        <v>916</v>
      </c>
      <c r="I138" s="24">
        <v>2042.4602454998699</v>
      </c>
      <c r="J138">
        <v>409</v>
      </c>
      <c r="K138" s="24">
        <v>1320.9718781762519</v>
      </c>
      <c r="L138">
        <v>273</v>
      </c>
      <c r="M138">
        <v>1435.6404924431506</v>
      </c>
      <c r="N138">
        <v>486</v>
      </c>
      <c r="O138">
        <v>2555.7556019317626</v>
      </c>
      <c r="P138">
        <v>0</v>
      </c>
      <c r="Q138">
        <v>0</v>
      </c>
      <c r="R138">
        <v>229</v>
      </c>
      <c r="S138" s="24">
        <v>1662.2552116098223</v>
      </c>
    </row>
    <row r="139" spans="1:19" x14ac:dyDescent="0.25">
      <c r="A139" s="15">
        <v>46046</v>
      </c>
      <c r="B139" t="s">
        <v>2</v>
      </c>
      <c r="C139" s="24">
        <v>49676.158278566611</v>
      </c>
      <c r="D139" s="25">
        <v>615</v>
      </c>
      <c r="E139">
        <v>80.774241103360339</v>
      </c>
      <c r="F139">
        <v>0</v>
      </c>
      <c r="G139">
        <v>0</v>
      </c>
      <c r="H139" s="25">
        <v>905</v>
      </c>
      <c r="I139" s="24">
        <v>2017.5639577955849</v>
      </c>
      <c r="J139">
        <v>417</v>
      </c>
      <c r="K139" s="24">
        <v>1346.6399672936564</v>
      </c>
      <c r="L139">
        <v>245</v>
      </c>
      <c r="M139">
        <v>1532.7471538318962</v>
      </c>
      <c r="N139">
        <v>476</v>
      </c>
      <c r="O139">
        <v>2025.9087560162554</v>
      </c>
      <c r="P139">
        <v>0</v>
      </c>
      <c r="Q139">
        <v>0</v>
      </c>
      <c r="R139">
        <v>217</v>
      </c>
      <c r="S139" s="24">
        <v>1357.5760505368223</v>
      </c>
    </row>
    <row r="140" spans="1:19" x14ac:dyDescent="0.25">
      <c r="A140" s="15">
        <v>46053</v>
      </c>
      <c r="B140" t="s">
        <v>2</v>
      </c>
      <c r="C140" s="24">
        <v>48761.928948851259</v>
      </c>
      <c r="D140" s="25">
        <v>608</v>
      </c>
      <c r="E140">
        <v>80.20054103429483</v>
      </c>
      <c r="F140">
        <v>0</v>
      </c>
      <c r="G140">
        <v>0</v>
      </c>
      <c r="H140" s="25">
        <v>907</v>
      </c>
      <c r="I140" s="24">
        <v>2021.6529206895773</v>
      </c>
      <c r="J140">
        <v>407</v>
      </c>
      <c r="K140" s="24">
        <v>1721.1805278066788</v>
      </c>
      <c r="L140">
        <v>226</v>
      </c>
      <c r="M140">
        <v>1413.2831535869543</v>
      </c>
      <c r="N140">
        <v>481</v>
      </c>
      <c r="O140">
        <v>3007.9168003332966</v>
      </c>
      <c r="P140">
        <v>0</v>
      </c>
      <c r="Q140">
        <v>0</v>
      </c>
      <c r="R140">
        <v>221</v>
      </c>
      <c r="S140" s="24">
        <v>940.01582718016323</v>
      </c>
    </row>
    <row r="141" spans="1:19" x14ac:dyDescent="0.25">
      <c r="A141" s="15">
        <v>46060</v>
      </c>
      <c r="B141" t="s">
        <v>2</v>
      </c>
      <c r="C141" s="24">
        <v>52141.938975333411</v>
      </c>
      <c r="D141" s="25">
        <v>646</v>
      </c>
      <c r="E141">
        <v>80.715075813209609</v>
      </c>
      <c r="F141">
        <v>0</v>
      </c>
      <c r="G141">
        <v>0</v>
      </c>
      <c r="H141" s="25">
        <v>912</v>
      </c>
      <c r="I141" s="24">
        <v>2032.425864364355</v>
      </c>
      <c r="J141">
        <v>410</v>
      </c>
      <c r="K141" s="24">
        <v>1323.7002241111684</v>
      </c>
      <c r="L141">
        <v>224</v>
      </c>
      <c r="M141">
        <v>952.1836196878844</v>
      </c>
      <c r="N141">
        <v>609</v>
      </c>
      <c r="O141">
        <v>3806.7492160264355</v>
      </c>
      <c r="P141">
        <v>0</v>
      </c>
      <c r="Q141">
        <v>0</v>
      </c>
      <c r="R141">
        <v>212</v>
      </c>
      <c r="S141" s="24">
        <v>1113.1737829188905</v>
      </c>
    </row>
    <row r="142" spans="1:19" x14ac:dyDescent="0.25">
      <c r="A142" s="15">
        <v>46067</v>
      </c>
      <c r="B142" t="s">
        <v>2</v>
      </c>
      <c r="C142" s="24">
        <v>45718.257007509601</v>
      </c>
      <c r="D142" s="25">
        <v>570</v>
      </c>
      <c r="E142">
        <v>80.207468434227366</v>
      </c>
      <c r="F142">
        <v>0</v>
      </c>
      <c r="G142">
        <v>0</v>
      </c>
      <c r="H142" s="25">
        <v>910</v>
      </c>
      <c r="I142" s="24">
        <v>2027.5978251539216</v>
      </c>
      <c r="J142">
        <v>413</v>
      </c>
      <c r="K142" s="24">
        <v>1746.2174744929339</v>
      </c>
      <c r="L142">
        <v>15</v>
      </c>
      <c r="M142">
        <v>63.722612702111476</v>
      </c>
      <c r="N142">
        <v>610</v>
      </c>
      <c r="O142">
        <v>2591.3862498858666</v>
      </c>
      <c r="P142">
        <v>0</v>
      </c>
      <c r="Q142">
        <v>0</v>
      </c>
      <c r="R142">
        <v>0</v>
      </c>
      <c r="S142" s="24">
        <v>0</v>
      </c>
    </row>
    <row r="143" spans="1:19" x14ac:dyDescent="0.25">
      <c r="A143" s="15">
        <v>46074</v>
      </c>
      <c r="B143" t="s">
        <v>2</v>
      </c>
      <c r="C143" s="24">
        <v>45532.106891670046</v>
      </c>
      <c r="D143" s="25">
        <v>565</v>
      </c>
      <c r="E143">
        <v>80.587799808265572</v>
      </c>
      <c r="F143">
        <v>0</v>
      </c>
      <c r="G143">
        <v>0</v>
      </c>
      <c r="H143" s="25">
        <v>914</v>
      </c>
      <c r="I143" s="24">
        <v>2036.1377475050608</v>
      </c>
      <c r="J143">
        <v>406</v>
      </c>
      <c r="K143" s="24">
        <v>1310.4550607079373</v>
      </c>
      <c r="L143">
        <v>14</v>
      </c>
      <c r="M143">
        <v>73.437400813448619</v>
      </c>
      <c r="N143">
        <v>617</v>
      </c>
      <c r="O143">
        <v>3853.4911644212716</v>
      </c>
      <c r="P143">
        <v>0</v>
      </c>
      <c r="Q143">
        <v>0</v>
      </c>
      <c r="R143">
        <v>0</v>
      </c>
      <c r="S143" s="24">
        <v>0</v>
      </c>
    </row>
    <row r="144" spans="1:19" x14ac:dyDescent="0.25">
      <c r="A144" s="15">
        <v>46081</v>
      </c>
      <c r="B144" t="s">
        <v>2</v>
      </c>
      <c r="C144" s="24">
        <v>45214.806672580045</v>
      </c>
      <c r="D144" s="25">
        <v>565</v>
      </c>
      <c r="E144">
        <v>80.026206500141669</v>
      </c>
      <c r="F144">
        <v>1</v>
      </c>
      <c r="G144">
        <v>0</v>
      </c>
      <c r="H144" s="25">
        <v>913</v>
      </c>
      <c r="I144" s="24">
        <v>2033.5378377728184</v>
      </c>
      <c r="J144">
        <v>408</v>
      </c>
      <c r="K144" s="24">
        <v>1316.7441816115115</v>
      </c>
      <c r="L144">
        <v>6</v>
      </c>
      <c r="M144">
        <v>31.457298473539954</v>
      </c>
      <c r="N144">
        <v>607</v>
      </c>
      <c r="O144">
        <v>2575.4300289064586</v>
      </c>
      <c r="P144">
        <v>0</v>
      </c>
      <c r="Q144">
        <v>0</v>
      </c>
      <c r="R144">
        <v>0</v>
      </c>
      <c r="S144" s="24">
        <v>0</v>
      </c>
    </row>
    <row r="145" spans="1:19" x14ac:dyDescent="0.25">
      <c r="A145" s="15">
        <v>46088</v>
      </c>
      <c r="B145" t="s">
        <v>2</v>
      </c>
      <c r="C145" s="24">
        <v>45759.437784681526</v>
      </c>
      <c r="D145" s="25">
        <v>567</v>
      </c>
      <c r="E145">
        <v>80.704475810725796</v>
      </c>
      <c r="F145">
        <v>0</v>
      </c>
      <c r="G145">
        <v>0</v>
      </c>
      <c r="H145" s="25">
        <v>913</v>
      </c>
      <c r="I145" s="24">
        <v>2033.1656498649804</v>
      </c>
      <c r="J145">
        <v>413</v>
      </c>
      <c r="K145" s="24">
        <v>1332.7123914504239</v>
      </c>
      <c r="L145">
        <v>4</v>
      </c>
      <c r="M145">
        <v>20.960950113258423</v>
      </c>
      <c r="N145">
        <v>619</v>
      </c>
      <c r="O145">
        <v>3243.707030026741</v>
      </c>
      <c r="P145">
        <v>0</v>
      </c>
      <c r="Q145">
        <v>0</v>
      </c>
      <c r="R145">
        <v>0</v>
      </c>
      <c r="S145" s="24">
        <v>0</v>
      </c>
    </row>
    <row r="146" spans="1:19" x14ac:dyDescent="0.25">
      <c r="A146" s="15">
        <v>46095</v>
      </c>
      <c r="B146" t="s">
        <v>2</v>
      </c>
      <c r="C146" s="24">
        <v>43727.755901137432</v>
      </c>
      <c r="D146" s="25">
        <v>543</v>
      </c>
      <c r="E146">
        <v>80.529937202831363</v>
      </c>
      <c r="F146">
        <v>0</v>
      </c>
      <c r="G146">
        <v>0</v>
      </c>
      <c r="H146" s="25">
        <v>909</v>
      </c>
      <c r="I146" s="24">
        <v>2023.887466504975</v>
      </c>
      <c r="J146">
        <v>335</v>
      </c>
      <c r="K146" s="24">
        <v>1415.8771191189951</v>
      </c>
      <c r="L146">
        <v>1</v>
      </c>
      <c r="M146">
        <v>5.2375919777058861</v>
      </c>
      <c r="N146">
        <v>610</v>
      </c>
      <c r="O146">
        <v>3804.9311064005906</v>
      </c>
      <c r="P146">
        <v>0</v>
      </c>
      <c r="Q146">
        <v>0</v>
      </c>
      <c r="R146">
        <v>0</v>
      </c>
      <c r="S146" s="24">
        <v>0</v>
      </c>
    </row>
    <row r="147" spans="1:19" x14ac:dyDescent="0.25">
      <c r="A147" s="15">
        <v>46102</v>
      </c>
      <c r="B147" t="s">
        <v>2</v>
      </c>
      <c r="C147" s="24">
        <v>47444.884004694904</v>
      </c>
      <c r="D147" s="25">
        <v>592</v>
      </c>
      <c r="E147">
        <v>80.143385143065714</v>
      </c>
      <c r="F147">
        <v>0</v>
      </c>
      <c r="G147">
        <v>0</v>
      </c>
      <c r="H147" s="25">
        <v>818</v>
      </c>
      <c r="I147" s="24">
        <v>1820.9426091701318</v>
      </c>
      <c r="J147">
        <v>335</v>
      </c>
      <c r="K147" s="24">
        <v>1415.7405551002373</v>
      </c>
      <c r="L147">
        <v>296</v>
      </c>
      <c r="M147">
        <v>1549.5441424207615</v>
      </c>
      <c r="N147">
        <v>601</v>
      </c>
      <c r="O147">
        <v>2545.2028026853977</v>
      </c>
      <c r="P147">
        <v>0</v>
      </c>
      <c r="Q147">
        <v>0</v>
      </c>
      <c r="R147">
        <v>0</v>
      </c>
      <c r="S147" s="24">
        <v>0</v>
      </c>
    </row>
    <row r="148" spans="1:19" x14ac:dyDescent="0.25">
      <c r="A148" s="15">
        <v>46109</v>
      </c>
      <c r="B148" t="s">
        <v>2</v>
      </c>
      <c r="C148" s="24">
        <v>46542.349327231721</v>
      </c>
      <c r="D148" s="25">
        <v>577</v>
      </c>
      <c r="E148">
        <v>80.662650480470916</v>
      </c>
      <c r="F148">
        <v>6</v>
      </c>
      <c r="G148">
        <v>0</v>
      </c>
      <c r="H148" s="25">
        <v>815</v>
      </c>
      <c r="I148" s="24">
        <v>1813.9320977056893</v>
      </c>
      <c r="J148">
        <v>338</v>
      </c>
      <c r="K148" s="24">
        <v>1428.2810417478811</v>
      </c>
      <c r="L148">
        <v>292</v>
      </c>
      <c r="M148">
        <v>1527.8318559346264</v>
      </c>
      <c r="N148">
        <v>615</v>
      </c>
      <c r="O148">
        <v>3217.8650390403945</v>
      </c>
      <c r="P148">
        <v>0</v>
      </c>
      <c r="Q148">
        <v>0</v>
      </c>
      <c r="R148">
        <v>0</v>
      </c>
      <c r="S148" s="24">
        <v>0</v>
      </c>
    </row>
    <row r="149" spans="1:19" x14ac:dyDescent="0.25">
      <c r="A149" s="15">
        <v>46116</v>
      </c>
      <c r="B149" t="s">
        <v>2</v>
      </c>
      <c r="C149" s="24">
        <v>39904.181553970768</v>
      </c>
      <c r="D149" s="25">
        <v>495</v>
      </c>
      <c r="E149">
        <v>80.614508189839938</v>
      </c>
      <c r="F149">
        <v>0</v>
      </c>
      <c r="G149">
        <v>0</v>
      </c>
      <c r="H149" s="25">
        <v>816</v>
      </c>
      <c r="I149" s="24">
        <v>1819.4842361658229</v>
      </c>
      <c r="J149">
        <v>2</v>
      </c>
      <c r="K149" s="24">
        <v>8.4595201866809386</v>
      </c>
      <c r="L149">
        <v>290</v>
      </c>
      <c r="M149">
        <v>1525.0393509469366</v>
      </c>
      <c r="N149">
        <v>605</v>
      </c>
      <c r="O149">
        <v>3786.5476114582643</v>
      </c>
      <c r="P149">
        <v>0</v>
      </c>
      <c r="Q149">
        <v>0</v>
      </c>
      <c r="R149">
        <v>0</v>
      </c>
      <c r="S149" s="24">
        <v>0</v>
      </c>
    </row>
    <row r="150" spans="1:19" x14ac:dyDescent="0.25">
      <c r="A150" s="15">
        <v>46123</v>
      </c>
      <c r="B150" t="s">
        <v>2</v>
      </c>
      <c r="C150" s="24">
        <v>41882.853432358519</v>
      </c>
      <c r="D150" s="25">
        <v>518</v>
      </c>
      <c r="E150">
        <v>80.854929406097526</v>
      </c>
      <c r="F150">
        <v>0</v>
      </c>
      <c r="G150">
        <v>0</v>
      </c>
      <c r="H150" s="25">
        <v>818</v>
      </c>
      <c r="I150" s="24">
        <v>1823.9437563525039</v>
      </c>
      <c r="J150">
        <v>14</v>
      </c>
      <c r="K150" s="24">
        <v>59.216641306766569</v>
      </c>
      <c r="L150">
        <v>285</v>
      </c>
      <c r="M150">
        <v>1783.7455690340582</v>
      </c>
      <c r="N150">
        <v>529</v>
      </c>
      <c r="O150">
        <v>3310.8821263825153</v>
      </c>
      <c r="P150">
        <v>239</v>
      </c>
      <c r="Q150">
        <v>1495.8427754355787</v>
      </c>
      <c r="R150">
        <v>0</v>
      </c>
      <c r="S150" s="24">
        <v>0</v>
      </c>
    </row>
    <row r="151" spans="1:19" x14ac:dyDescent="0.25">
      <c r="A151" s="15">
        <v>46130</v>
      </c>
      <c r="B151" t="s">
        <v>2</v>
      </c>
      <c r="C151" s="24">
        <v>22587.943259895212</v>
      </c>
      <c r="D151" s="25">
        <v>279</v>
      </c>
      <c r="E151">
        <v>80.960370107151292</v>
      </c>
      <c r="F151">
        <v>0</v>
      </c>
      <c r="G151">
        <v>0</v>
      </c>
      <c r="H151" s="25">
        <v>2</v>
      </c>
      <c r="I151" s="24">
        <v>4.4595201866809386</v>
      </c>
      <c r="J151">
        <v>15</v>
      </c>
      <c r="K151" s="24">
        <v>63.446401400107042</v>
      </c>
      <c r="L151">
        <v>299</v>
      </c>
      <c r="M151">
        <v>1871.3681583901173</v>
      </c>
      <c r="N151">
        <v>521</v>
      </c>
      <c r="O151">
        <v>2218.81207532191</v>
      </c>
      <c r="P151">
        <v>254</v>
      </c>
      <c r="Q151">
        <v>1843.7241211742135</v>
      </c>
      <c r="R151">
        <v>0</v>
      </c>
      <c r="S151" s="24">
        <v>0</v>
      </c>
    </row>
    <row r="152" spans="1:19" x14ac:dyDescent="0.25">
      <c r="A152" s="15">
        <v>46137</v>
      </c>
      <c r="B152" t="s">
        <v>2</v>
      </c>
      <c r="C152" s="24">
        <v>16332.573123026852</v>
      </c>
      <c r="D152" s="25">
        <v>203</v>
      </c>
      <c r="E152">
        <v>80.456025236585475</v>
      </c>
      <c r="F152">
        <v>5</v>
      </c>
      <c r="G152">
        <v>0</v>
      </c>
      <c r="H152" s="25">
        <v>8</v>
      </c>
      <c r="I152" s="24">
        <v>17.838080746723755</v>
      </c>
      <c r="J152">
        <v>7</v>
      </c>
      <c r="K152" s="24">
        <v>29.608320653383284</v>
      </c>
      <c r="L152">
        <v>281</v>
      </c>
      <c r="M152">
        <v>1758.7105435037556</v>
      </c>
      <c r="N152">
        <v>329</v>
      </c>
      <c r="O152">
        <v>2059.1308498673866</v>
      </c>
      <c r="P152">
        <v>258</v>
      </c>
      <c r="Q152">
        <v>1098.7591467045158</v>
      </c>
      <c r="R152">
        <v>0</v>
      </c>
      <c r="S152" s="24">
        <v>0</v>
      </c>
    </row>
    <row r="153" spans="1:19" x14ac:dyDescent="0.25">
      <c r="A153" s="15">
        <v>46144</v>
      </c>
      <c r="B153" t="s">
        <v>2</v>
      </c>
      <c r="C153" s="24">
        <v>17813.431092738665</v>
      </c>
      <c r="D153" s="25">
        <v>220</v>
      </c>
      <c r="E153">
        <v>80.970141330630298</v>
      </c>
      <c r="F153">
        <v>0</v>
      </c>
      <c r="G153">
        <v>0</v>
      </c>
      <c r="H153" s="25">
        <v>6</v>
      </c>
      <c r="I153" s="24">
        <v>13.378560560042816</v>
      </c>
      <c r="J153">
        <v>10</v>
      </c>
      <c r="K153" s="24">
        <v>42.297600933404695</v>
      </c>
      <c r="L153">
        <v>294</v>
      </c>
      <c r="M153">
        <v>1252.0743764772392</v>
      </c>
      <c r="N153">
        <v>338</v>
      </c>
      <c r="O153">
        <v>2115.4596573105673</v>
      </c>
      <c r="P153">
        <v>278</v>
      </c>
      <c r="Q153">
        <v>1183.9342743560287</v>
      </c>
      <c r="R153">
        <v>0</v>
      </c>
      <c r="S153" s="24">
        <v>0</v>
      </c>
    </row>
    <row r="154" spans="1:19" x14ac:dyDescent="0.25">
      <c r="A154" s="15">
        <v>46151</v>
      </c>
      <c r="B154" t="s">
        <v>2</v>
      </c>
      <c r="C154" s="24">
        <v>17067.191734050604</v>
      </c>
      <c r="D154" s="25">
        <v>213</v>
      </c>
      <c r="E154">
        <v>80.127660723242272</v>
      </c>
      <c r="F154">
        <v>0</v>
      </c>
      <c r="G154">
        <v>1</v>
      </c>
      <c r="H154" s="25">
        <v>6</v>
      </c>
      <c r="I154" s="24">
        <v>13.378560560042816</v>
      </c>
      <c r="J154">
        <v>9</v>
      </c>
      <c r="K154" s="24">
        <v>29.067840840064225</v>
      </c>
      <c r="L154">
        <v>291</v>
      </c>
      <c r="M154">
        <v>1821.298107329512</v>
      </c>
      <c r="N154">
        <v>331</v>
      </c>
      <c r="O154">
        <v>1409.6483626325378</v>
      </c>
      <c r="P154">
        <v>238</v>
      </c>
      <c r="Q154">
        <v>1489.584019053003</v>
      </c>
      <c r="R154">
        <v>0</v>
      </c>
      <c r="S154" s="24">
        <v>0</v>
      </c>
    </row>
    <row r="155" spans="1:19" x14ac:dyDescent="0.25">
      <c r="A155" s="15">
        <v>46158</v>
      </c>
      <c r="B155" t="s">
        <v>2</v>
      </c>
      <c r="C155" s="24">
        <v>17015.864270093472</v>
      </c>
      <c r="D155" s="25">
        <v>211</v>
      </c>
      <c r="E155">
        <v>80.643906493334001</v>
      </c>
      <c r="F155">
        <v>0</v>
      </c>
      <c r="G155">
        <v>0</v>
      </c>
      <c r="H155" s="25">
        <v>10</v>
      </c>
      <c r="I155" s="24">
        <v>22.297600933404695</v>
      </c>
      <c r="J155">
        <v>7</v>
      </c>
      <c r="K155" s="24">
        <v>22.608320653383284</v>
      </c>
      <c r="L155">
        <v>296</v>
      </c>
      <c r="M155">
        <v>1260.5918892423904</v>
      </c>
      <c r="N155">
        <v>327</v>
      </c>
      <c r="O155">
        <v>1392.6133371022354</v>
      </c>
      <c r="P155">
        <v>249</v>
      </c>
      <c r="Q155">
        <v>1060.4303392613351</v>
      </c>
      <c r="R155">
        <v>0</v>
      </c>
      <c r="S155" s="24">
        <v>0</v>
      </c>
    </row>
    <row r="156" spans="1:19" x14ac:dyDescent="0.25">
      <c r="A156" s="15">
        <v>46165</v>
      </c>
      <c r="B156" t="s">
        <v>2</v>
      </c>
      <c r="C156" s="24">
        <v>17273.242703327287</v>
      </c>
      <c r="D156" s="25">
        <v>214</v>
      </c>
      <c r="E156">
        <v>80.716087398725634</v>
      </c>
      <c r="F156">
        <v>0</v>
      </c>
      <c r="G156">
        <v>0</v>
      </c>
      <c r="H156" s="25">
        <v>17</v>
      </c>
      <c r="I156" s="24">
        <v>37.905921586787976</v>
      </c>
      <c r="J156">
        <v>12</v>
      </c>
      <c r="K156" s="24">
        <v>50.757121120085628</v>
      </c>
      <c r="L156">
        <v>296</v>
      </c>
      <c r="M156">
        <v>1852.5918892423904</v>
      </c>
      <c r="N156">
        <v>323</v>
      </c>
      <c r="O156">
        <v>1698.5783115719328</v>
      </c>
      <c r="P156">
        <v>253</v>
      </c>
      <c r="Q156">
        <v>1583.4653647916377</v>
      </c>
      <c r="R156">
        <v>0</v>
      </c>
      <c r="S156" s="24">
        <v>0</v>
      </c>
    </row>
    <row r="157" spans="1:19" x14ac:dyDescent="0.25">
      <c r="A157" s="15">
        <v>46172</v>
      </c>
      <c r="B157" t="s">
        <v>2</v>
      </c>
      <c r="C157" s="24">
        <v>17373.262617080065</v>
      </c>
      <c r="D157" s="25">
        <v>217</v>
      </c>
      <c r="E157">
        <v>80.061118051060205</v>
      </c>
      <c r="F157">
        <v>0</v>
      </c>
      <c r="G157">
        <v>0</v>
      </c>
      <c r="H157" s="25">
        <v>11</v>
      </c>
      <c r="I157" s="24">
        <v>24.527361026745162</v>
      </c>
      <c r="J157">
        <v>5</v>
      </c>
      <c r="K157" s="24">
        <v>21.148800466702347</v>
      </c>
      <c r="L157">
        <v>292</v>
      </c>
      <c r="M157">
        <v>1243.5568637120878</v>
      </c>
      <c r="N157">
        <v>335</v>
      </c>
      <c r="O157">
        <v>1761.6833881628404</v>
      </c>
      <c r="P157">
        <v>246</v>
      </c>
      <c r="Q157">
        <v>1293.6540701136082</v>
      </c>
      <c r="R157">
        <v>0</v>
      </c>
      <c r="S157" s="24">
        <v>0</v>
      </c>
    </row>
    <row r="158" spans="1:19" x14ac:dyDescent="0.25">
      <c r="A158" s="15">
        <v>46179</v>
      </c>
      <c r="B158" t="s">
        <v>2</v>
      </c>
      <c r="C158" s="24">
        <v>11919.433114215431</v>
      </c>
      <c r="D158" s="25">
        <v>148</v>
      </c>
      <c r="E158">
        <v>80.536710231185353</v>
      </c>
      <c r="F158">
        <v>0</v>
      </c>
      <c r="G158">
        <v>0</v>
      </c>
      <c r="H158" s="25">
        <v>13</v>
      </c>
      <c r="I158" s="24">
        <v>28.986881213426102</v>
      </c>
      <c r="J158">
        <v>15</v>
      </c>
      <c r="K158" s="24">
        <v>63.446401400107042</v>
      </c>
      <c r="L158">
        <v>9</v>
      </c>
      <c r="M158">
        <v>47.328807443180786</v>
      </c>
      <c r="N158">
        <v>323</v>
      </c>
      <c r="O158">
        <v>1698.5783115719328</v>
      </c>
      <c r="P158">
        <v>249</v>
      </c>
      <c r="Q158">
        <v>1060.4303392613351</v>
      </c>
      <c r="R158">
        <v>0</v>
      </c>
      <c r="S158" s="24">
        <v>0</v>
      </c>
    </row>
    <row r="159" spans="1:19" x14ac:dyDescent="0.25">
      <c r="A159" s="15">
        <v>46186</v>
      </c>
      <c r="B159" t="s">
        <v>2</v>
      </c>
      <c r="C159" s="24">
        <v>10913.354729498647</v>
      </c>
      <c r="D159" s="25">
        <v>136</v>
      </c>
      <c r="E159">
        <v>80.245255363960638</v>
      </c>
      <c r="F159">
        <v>0</v>
      </c>
      <c r="G159">
        <v>0</v>
      </c>
      <c r="H159" s="25">
        <v>16</v>
      </c>
      <c r="I159" s="24">
        <v>35.676161493447509</v>
      </c>
      <c r="J159">
        <v>4</v>
      </c>
      <c r="K159" s="24">
        <v>12.919040373361877</v>
      </c>
      <c r="L159">
        <v>1</v>
      </c>
      <c r="M159">
        <v>6.2587563825756432</v>
      </c>
      <c r="N159">
        <v>333</v>
      </c>
      <c r="O159">
        <v>1751.1658753976892</v>
      </c>
      <c r="P159">
        <v>244</v>
      </c>
      <c r="Q159">
        <v>1039.136557348457</v>
      </c>
      <c r="R159">
        <v>0</v>
      </c>
      <c r="S159" s="24">
        <v>0</v>
      </c>
    </row>
    <row r="160" spans="1:19" x14ac:dyDescent="0.25">
      <c r="A160" s="15">
        <v>46193</v>
      </c>
      <c r="B160" t="s">
        <v>2</v>
      </c>
      <c r="C160" s="24">
        <v>7812.070423461666</v>
      </c>
      <c r="D160" s="25">
        <v>97</v>
      </c>
      <c r="E160">
        <v>80.536808489295524</v>
      </c>
      <c r="F160">
        <v>0</v>
      </c>
      <c r="G160">
        <v>0</v>
      </c>
      <c r="H160" s="25">
        <v>5</v>
      </c>
      <c r="I160" s="24">
        <v>11.148800466702347</v>
      </c>
      <c r="J160">
        <v>8</v>
      </c>
      <c r="K160" s="24">
        <v>33.838080746723755</v>
      </c>
      <c r="L160">
        <v>11</v>
      </c>
      <c r="M160">
        <v>46.846320208332074</v>
      </c>
      <c r="N160">
        <v>327</v>
      </c>
      <c r="O160">
        <v>1392.6133371022354</v>
      </c>
      <c r="P160">
        <v>0</v>
      </c>
      <c r="Q160">
        <v>0</v>
      </c>
      <c r="R160">
        <v>0</v>
      </c>
      <c r="S160" s="24">
        <v>0</v>
      </c>
    </row>
    <row r="161" spans="1:19" x14ac:dyDescent="0.25">
      <c r="A161" s="15">
        <v>46200</v>
      </c>
      <c r="B161" t="s">
        <v>2</v>
      </c>
      <c r="C161" s="24">
        <v>7405.4661788791909</v>
      </c>
      <c r="D161" s="25">
        <v>92</v>
      </c>
      <c r="E161">
        <v>80.494197596512947</v>
      </c>
      <c r="F161">
        <v>3</v>
      </c>
      <c r="G161">
        <v>0</v>
      </c>
      <c r="H161" s="25">
        <v>9</v>
      </c>
      <c r="I161" s="24">
        <v>20.067840840064225</v>
      </c>
      <c r="J161">
        <v>4</v>
      </c>
      <c r="K161" s="24">
        <v>12.919040373361877</v>
      </c>
      <c r="L161">
        <v>18</v>
      </c>
      <c r="M161">
        <v>94.657614886361571</v>
      </c>
      <c r="N161">
        <v>332</v>
      </c>
      <c r="O161">
        <v>2077.9071190151135</v>
      </c>
      <c r="P161">
        <v>0</v>
      </c>
      <c r="Q161">
        <v>0</v>
      </c>
      <c r="R161">
        <v>0</v>
      </c>
      <c r="S161" s="24">
        <v>0</v>
      </c>
    </row>
    <row r="162" spans="1:19" x14ac:dyDescent="0.25">
      <c r="A162" s="15">
        <v>46207</v>
      </c>
      <c r="B162" t="s">
        <v>2</v>
      </c>
      <c r="C162" s="24">
        <v>7843.1185323144564</v>
      </c>
      <c r="D162" s="25">
        <v>97</v>
      </c>
      <c r="E162">
        <v>80.856892085716041</v>
      </c>
      <c r="F162">
        <v>2</v>
      </c>
      <c r="G162">
        <v>0</v>
      </c>
      <c r="H162" s="25">
        <v>18</v>
      </c>
      <c r="I162" s="24">
        <v>40.135681680128449</v>
      </c>
      <c r="J162">
        <v>8</v>
      </c>
      <c r="K162" s="24">
        <v>25.838080746723755</v>
      </c>
      <c r="L162">
        <v>18</v>
      </c>
      <c r="M162">
        <v>76.657614886361571</v>
      </c>
      <c r="N162">
        <v>329</v>
      </c>
      <c r="O162">
        <v>2059.1308498673866</v>
      </c>
      <c r="P162">
        <v>0</v>
      </c>
      <c r="Q162">
        <v>0</v>
      </c>
      <c r="R162">
        <v>0</v>
      </c>
      <c r="S162" s="24">
        <v>0</v>
      </c>
    </row>
    <row r="163" spans="1:19" x14ac:dyDescent="0.25">
      <c r="A163" s="15">
        <v>46214</v>
      </c>
      <c r="B163" t="s">
        <v>2</v>
      </c>
      <c r="C163" s="24">
        <v>7145.319341795639</v>
      </c>
      <c r="D163" s="25">
        <v>89</v>
      </c>
      <c r="E163">
        <v>80.284486986467854</v>
      </c>
      <c r="F163">
        <v>4</v>
      </c>
      <c r="G163">
        <v>0</v>
      </c>
      <c r="H163" s="25">
        <v>7</v>
      </c>
      <c r="I163" s="24">
        <v>15.322963002247665</v>
      </c>
      <c r="J163">
        <v>2</v>
      </c>
      <c r="K163" s="24">
        <v>8.3779894292136188</v>
      </c>
      <c r="L163">
        <v>19</v>
      </c>
      <c r="M163">
        <v>113.88982511236995</v>
      </c>
      <c r="N163">
        <v>324</v>
      </c>
      <c r="O163">
        <v>1942.121228231993</v>
      </c>
      <c r="P163">
        <v>0</v>
      </c>
      <c r="Q163">
        <v>0</v>
      </c>
      <c r="R163">
        <v>0</v>
      </c>
      <c r="S163" s="24">
        <v>0</v>
      </c>
    </row>
    <row r="164" spans="1:19" x14ac:dyDescent="0.25">
      <c r="A164" s="15">
        <v>46221</v>
      </c>
      <c r="B164" t="s">
        <v>2</v>
      </c>
      <c r="C164" s="24">
        <v>22906.058103678788</v>
      </c>
      <c r="D164" s="25">
        <v>286</v>
      </c>
      <c r="E164">
        <v>80.09111225062513</v>
      </c>
      <c r="F164">
        <v>0</v>
      </c>
      <c r="G164">
        <v>0</v>
      </c>
      <c r="H164" s="25">
        <v>14</v>
      </c>
      <c r="I164" s="24">
        <v>30.70299753472246</v>
      </c>
      <c r="J164">
        <v>11</v>
      </c>
      <c r="K164" s="24">
        <v>46.123783777281929</v>
      </c>
      <c r="L164">
        <v>397</v>
      </c>
      <c r="M164">
        <v>1596.2007606329787</v>
      </c>
      <c r="N164">
        <v>606</v>
      </c>
      <c r="O164">
        <v>2436.5180376412723</v>
      </c>
      <c r="P164">
        <v>0</v>
      </c>
      <c r="Q164">
        <v>0</v>
      </c>
      <c r="R164">
        <v>0</v>
      </c>
      <c r="S164" s="24">
        <v>0</v>
      </c>
    </row>
    <row r="165" spans="1:19" x14ac:dyDescent="0.25">
      <c r="A165" s="15">
        <v>46228</v>
      </c>
      <c r="B165" t="s">
        <v>2</v>
      </c>
      <c r="C165" s="24">
        <v>22831.198639816517</v>
      </c>
      <c r="D165" s="25">
        <v>282</v>
      </c>
      <c r="E165">
        <v>80.961697304313887</v>
      </c>
      <c r="F165">
        <v>0</v>
      </c>
      <c r="G165">
        <v>0</v>
      </c>
      <c r="H165" s="25">
        <v>3</v>
      </c>
      <c r="I165" s="24">
        <v>6.5914433710606239</v>
      </c>
      <c r="J165">
        <v>2</v>
      </c>
      <c r="K165" s="24">
        <v>6.3942955807070829</v>
      </c>
      <c r="L165">
        <v>401</v>
      </c>
      <c r="M165">
        <v>1622.8920458851076</v>
      </c>
      <c r="N165">
        <v>603</v>
      </c>
      <c r="O165">
        <v>2440.4087373284788</v>
      </c>
      <c r="P165">
        <v>0</v>
      </c>
      <c r="Q165">
        <v>0</v>
      </c>
      <c r="R165">
        <v>0</v>
      </c>
      <c r="S165" s="24">
        <v>0</v>
      </c>
    </row>
    <row r="166" spans="1:19" x14ac:dyDescent="0.25">
      <c r="A166" s="15">
        <v>46235</v>
      </c>
      <c r="B166" t="s">
        <v>2</v>
      </c>
      <c r="C166" s="24">
        <v>22888.658942816954</v>
      </c>
      <c r="D166" s="25">
        <v>286</v>
      </c>
      <c r="E166">
        <v>80.030276023835498</v>
      </c>
      <c r="F166">
        <v>0</v>
      </c>
      <c r="G166">
        <v>0</v>
      </c>
      <c r="H166" s="25">
        <v>14</v>
      </c>
      <c r="I166" s="24">
        <v>30.817140595176703</v>
      </c>
      <c r="J166">
        <v>12</v>
      </c>
      <c r="K166" s="24">
        <v>38.414691938722889</v>
      </c>
      <c r="L166">
        <v>404</v>
      </c>
      <c r="M166">
        <v>1645.7214073459693</v>
      </c>
      <c r="N166">
        <v>617</v>
      </c>
      <c r="O166">
        <v>3130.391357258572</v>
      </c>
      <c r="P166">
        <v>0</v>
      </c>
      <c r="Q166">
        <v>0</v>
      </c>
      <c r="R166">
        <v>0</v>
      </c>
      <c r="S166" s="24">
        <v>0</v>
      </c>
    </row>
    <row r="167" spans="1:19" x14ac:dyDescent="0.25">
      <c r="A167" s="15">
        <v>46242</v>
      </c>
      <c r="B167" t="s">
        <v>2</v>
      </c>
      <c r="C167" s="24">
        <v>23310.697936782959</v>
      </c>
      <c r="D167" s="25">
        <v>291</v>
      </c>
      <c r="E167">
        <v>80.105491191694014</v>
      </c>
      <c r="F167">
        <v>0</v>
      </c>
      <c r="G167">
        <v>1</v>
      </c>
      <c r="H167" s="25">
        <v>2</v>
      </c>
      <c r="I167" s="24">
        <v>4.4106017322005471</v>
      </c>
      <c r="J167">
        <v>17</v>
      </c>
      <c r="K167" s="24">
        <v>71.49011472370465</v>
      </c>
      <c r="L167">
        <v>418</v>
      </c>
      <c r="M167">
        <v>2549.8097586499312</v>
      </c>
      <c r="N167">
        <v>612</v>
      </c>
      <c r="O167">
        <v>2509.2142877841097</v>
      </c>
      <c r="P167">
        <v>0</v>
      </c>
      <c r="Q167">
        <v>0</v>
      </c>
      <c r="R167">
        <v>0</v>
      </c>
      <c r="S167" s="24">
        <v>0</v>
      </c>
    </row>
    <row r="168" spans="1:19" x14ac:dyDescent="0.25">
      <c r="A168" s="15">
        <v>46249</v>
      </c>
      <c r="B168" t="s">
        <v>2</v>
      </c>
      <c r="C168" s="24">
        <v>22889.019977144653</v>
      </c>
      <c r="D168" s="25">
        <v>286</v>
      </c>
      <c r="E168">
        <v>80.031538381624657</v>
      </c>
      <c r="F168">
        <v>0</v>
      </c>
      <c r="G168">
        <v>0</v>
      </c>
      <c r="H168" s="25">
        <v>3</v>
      </c>
      <c r="I168" s="24">
        <v>6.6281322119209181</v>
      </c>
      <c r="J168">
        <v>9</v>
      </c>
      <c r="K168" s="24">
        <v>37.884396635762755</v>
      </c>
      <c r="L168">
        <v>418</v>
      </c>
      <c r="M168">
        <v>2142.868160194379</v>
      </c>
      <c r="N168">
        <v>603</v>
      </c>
      <c r="O168">
        <v>2488.2667478402163</v>
      </c>
      <c r="P168">
        <v>0</v>
      </c>
      <c r="Q168">
        <v>0</v>
      </c>
      <c r="R168">
        <v>0</v>
      </c>
      <c r="S168" s="24">
        <v>0</v>
      </c>
    </row>
    <row r="169" spans="1:19" x14ac:dyDescent="0.25">
      <c r="A169" s="15">
        <v>46256</v>
      </c>
      <c r="B169" t="s">
        <v>2</v>
      </c>
      <c r="C169" s="24">
        <v>23135.016946849748</v>
      </c>
      <c r="D169" s="25">
        <v>289</v>
      </c>
      <c r="E169">
        <v>80.051961753805358</v>
      </c>
      <c r="F169">
        <v>0</v>
      </c>
      <c r="G169">
        <v>0</v>
      </c>
      <c r="H169" s="25">
        <v>15</v>
      </c>
      <c r="I169" s="24">
        <v>33.201809127705076</v>
      </c>
      <c r="J169">
        <v>5</v>
      </c>
      <c r="K169" s="24">
        <v>16.067269709235028</v>
      </c>
      <c r="L169">
        <v>404</v>
      </c>
      <c r="M169">
        <v>2081.7854807236508</v>
      </c>
      <c r="N169">
        <v>602</v>
      </c>
      <c r="O169">
        <v>3704.0664836525684</v>
      </c>
      <c r="P169">
        <v>0</v>
      </c>
      <c r="Q169">
        <v>0</v>
      </c>
      <c r="R169">
        <v>0</v>
      </c>
      <c r="S169" s="24">
        <v>0</v>
      </c>
    </row>
    <row r="170" spans="1:19" x14ac:dyDescent="0.25">
      <c r="A170" s="15">
        <v>46263</v>
      </c>
      <c r="B170" t="s">
        <v>2</v>
      </c>
      <c r="C170" s="24">
        <v>23090.045381787291</v>
      </c>
      <c r="D170" s="25">
        <v>286</v>
      </c>
      <c r="E170">
        <v>80.734424411843676</v>
      </c>
      <c r="F170">
        <v>0</v>
      </c>
      <c r="G170">
        <v>0</v>
      </c>
      <c r="H170" s="25">
        <v>13</v>
      </c>
      <c r="I170" s="24">
        <v>28.827896236364829</v>
      </c>
      <c r="J170">
        <v>1</v>
      </c>
      <c r="K170" s="24">
        <v>3.2175304797203714</v>
      </c>
      <c r="L170">
        <v>418</v>
      </c>
      <c r="M170">
        <v>2582.9849632832747</v>
      </c>
      <c r="N170">
        <v>610</v>
      </c>
      <c r="O170">
        <v>3159.4278172315735</v>
      </c>
      <c r="P170">
        <v>0</v>
      </c>
      <c r="Q170">
        <v>0</v>
      </c>
      <c r="R170">
        <v>0</v>
      </c>
      <c r="S170" s="24">
        <v>0</v>
      </c>
    </row>
    <row r="171" spans="1:19" x14ac:dyDescent="0.25">
      <c r="A171" s="15">
        <v>46270</v>
      </c>
      <c r="B171" t="s">
        <v>2</v>
      </c>
      <c r="C171" s="24">
        <v>23474.065184333747</v>
      </c>
      <c r="D171" s="25">
        <v>289</v>
      </c>
      <c r="E171">
        <v>81.225139046137528</v>
      </c>
      <c r="F171">
        <v>0</v>
      </c>
      <c r="G171">
        <v>1</v>
      </c>
      <c r="H171" s="25">
        <v>6</v>
      </c>
      <c r="I171" s="24">
        <v>13.329642105562424</v>
      </c>
      <c r="J171">
        <v>19</v>
      </c>
      <c r="K171" s="24">
        <v>80.210533334280996</v>
      </c>
      <c r="L171">
        <v>409</v>
      </c>
      <c r="M171">
        <v>2129.1907564941116</v>
      </c>
      <c r="N171">
        <v>610</v>
      </c>
      <c r="O171">
        <v>3175.5656759447634</v>
      </c>
      <c r="P171">
        <v>0</v>
      </c>
      <c r="Q171">
        <v>0</v>
      </c>
      <c r="R171">
        <v>0</v>
      </c>
      <c r="S171" s="24">
        <v>0</v>
      </c>
    </row>
    <row r="172" spans="1:19" x14ac:dyDescent="0.25">
      <c r="A172" s="15">
        <v>46277</v>
      </c>
      <c r="B172" t="s">
        <v>2</v>
      </c>
      <c r="C172" s="24">
        <v>23475.303268178119</v>
      </c>
      <c r="D172" s="25">
        <v>288</v>
      </c>
      <c r="E172">
        <v>81.51146968117402</v>
      </c>
      <c r="F172">
        <v>0</v>
      </c>
      <c r="G172">
        <v>0</v>
      </c>
      <c r="H172" s="25">
        <v>14</v>
      </c>
      <c r="I172" s="24">
        <v>31.159569776539449</v>
      </c>
      <c r="J172">
        <v>17</v>
      </c>
      <c r="K172" s="24">
        <v>54.836620442940756</v>
      </c>
      <c r="L172">
        <v>398</v>
      </c>
      <c r="M172">
        <v>2082.4557488424016</v>
      </c>
      <c r="N172">
        <v>614</v>
      </c>
      <c r="O172">
        <v>3826.6327381639062</v>
      </c>
      <c r="P172">
        <v>0</v>
      </c>
      <c r="Q172">
        <v>0</v>
      </c>
      <c r="R172">
        <v>0</v>
      </c>
      <c r="S172" s="24">
        <v>0</v>
      </c>
    </row>
    <row r="173" spans="1:19" x14ac:dyDescent="0.25">
      <c r="A173" s="15">
        <v>46284</v>
      </c>
      <c r="B173" t="s">
        <v>2</v>
      </c>
      <c r="C173" s="24">
        <v>21536.842079438597</v>
      </c>
      <c r="D173" s="25">
        <v>267</v>
      </c>
      <c r="E173">
        <v>80.662329885537815</v>
      </c>
      <c r="F173">
        <v>7</v>
      </c>
      <c r="G173">
        <v>0</v>
      </c>
      <c r="H173" s="25">
        <v>1</v>
      </c>
      <c r="I173" s="24">
        <v>2.2297600933404693</v>
      </c>
      <c r="J173">
        <v>16</v>
      </c>
      <c r="K173" s="24">
        <v>51.676161493447509</v>
      </c>
      <c r="L173">
        <v>384</v>
      </c>
      <c r="M173">
        <v>2403.3624509090469</v>
      </c>
      <c r="N173">
        <v>616</v>
      </c>
      <c r="O173">
        <v>2623.393931666596</v>
      </c>
      <c r="P173">
        <v>0</v>
      </c>
      <c r="Q173">
        <v>0</v>
      </c>
      <c r="R173">
        <v>0</v>
      </c>
      <c r="S173" s="24">
        <v>0</v>
      </c>
    </row>
    <row r="174" spans="1:19" x14ac:dyDescent="0.25">
      <c r="A174" s="15">
        <v>46291</v>
      </c>
      <c r="B174" t="s">
        <v>2</v>
      </c>
      <c r="C174" s="24">
        <v>25258.8354883379</v>
      </c>
      <c r="D174" s="25">
        <v>313</v>
      </c>
      <c r="E174">
        <v>80.699154914817569</v>
      </c>
      <c r="F174">
        <v>0</v>
      </c>
      <c r="G174">
        <v>1</v>
      </c>
      <c r="H174" s="25">
        <v>10</v>
      </c>
      <c r="I174" s="24">
        <v>22.297600933404695</v>
      </c>
      <c r="J174">
        <v>9</v>
      </c>
      <c r="K174" s="24">
        <v>38.067840840064221</v>
      </c>
      <c r="L174">
        <v>397</v>
      </c>
      <c r="M174">
        <v>1690.7262838825304</v>
      </c>
      <c r="N174">
        <v>526</v>
      </c>
      <c r="O174">
        <v>3292.1058572347883</v>
      </c>
      <c r="P174">
        <v>274</v>
      </c>
      <c r="Q174">
        <v>1166.8992488257263</v>
      </c>
      <c r="R174">
        <v>0</v>
      </c>
      <c r="S174" s="24">
        <v>0</v>
      </c>
    </row>
    <row r="175" spans="1:19" x14ac:dyDescent="0.25">
      <c r="A175" s="15">
        <v>46298</v>
      </c>
      <c r="B175" t="s">
        <v>2</v>
      </c>
      <c r="C175" s="24">
        <v>25288.753052192122</v>
      </c>
      <c r="D175" s="25">
        <v>313</v>
      </c>
      <c r="E175">
        <v>80.794738185917325</v>
      </c>
      <c r="F175">
        <v>0</v>
      </c>
      <c r="G175">
        <v>0</v>
      </c>
      <c r="H175" s="25">
        <v>19</v>
      </c>
      <c r="I175" s="24">
        <v>42.365441773468916</v>
      </c>
      <c r="J175">
        <v>6</v>
      </c>
      <c r="K175" s="24">
        <v>19.378560560042814</v>
      </c>
      <c r="L175">
        <v>404</v>
      </c>
      <c r="M175">
        <v>2528.5375785605597</v>
      </c>
      <c r="N175">
        <v>522</v>
      </c>
      <c r="O175">
        <v>2745.0708317044855</v>
      </c>
      <c r="P175">
        <v>264</v>
      </c>
      <c r="Q175">
        <v>1916.3116849999699</v>
      </c>
      <c r="R175">
        <v>0</v>
      </c>
      <c r="S175" s="24">
        <v>0</v>
      </c>
    </row>
    <row r="176" spans="1:19" x14ac:dyDescent="0.25">
      <c r="A176" s="15">
        <v>46305</v>
      </c>
      <c r="B176" t="s">
        <v>2</v>
      </c>
      <c r="C176" s="24">
        <v>25364.593917697781</v>
      </c>
      <c r="D176" s="25">
        <v>313</v>
      </c>
      <c r="E176">
        <v>81.037041270599943</v>
      </c>
      <c r="F176">
        <v>0</v>
      </c>
      <c r="G176">
        <v>0</v>
      </c>
      <c r="H176" s="25">
        <v>13</v>
      </c>
      <c r="I176" s="24">
        <v>28.986881213426102</v>
      </c>
      <c r="J176">
        <v>7</v>
      </c>
      <c r="K176" s="24">
        <v>22.608320653383284</v>
      </c>
      <c r="L176">
        <v>411</v>
      </c>
      <c r="M176">
        <v>1750.3488732385892</v>
      </c>
      <c r="N176">
        <v>523</v>
      </c>
      <c r="O176">
        <v>2227.3295880870614</v>
      </c>
      <c r="P176">
        <v>271</v>
      </c>
      <c r="Q176">
        <v>1696.1229796779992</v>
      </c>
      <c r="R176">
        <v>0</v>
      </c>
      <c r="S176" s="24">
        <v>0</v>
      </c>
    </row>
    <row r="177" spans="1:19" x14ac:dyDescent="0.25">
      <c r="A177" s="15">
        <v>46312</v>
      </c>
      <c r="B177" t="s">
        <v>2</v>
      </c>
      <c r="C177" s="24">
        <v>25688.799857254842</v>
      </c>
      <c r="D177" s="25">
        <v>317</v>
      </c>
      <c r="E177">
        <v>81.037223524463229</v>
      </c>
      <c r="F177">
        <v>0</v>
      </c>
      <c r="G177">
        <v>0</v>
      </c>
      <c r="H177" s="25">
        <v>10</v>
      </c>
      <c r="I177" s="24">
        <v>22.297600933404695</v>
      </c>
      <c r="J177">
        <v>15</v>
      </c>
      <c r="K177" s="24">
        <v>63.446401400107042</v>
      </c>
      <c r="L177">
        <v>424</v>
      </c>
      <c r="M177">
        <v>1805.7127062120726</v>
      </c>
      <c r="N177">
        <v>528</v>
      </c>
      <c r="O177">
        <v>2776.6233699999398</v>
      </c>
      <c r="P177">
        <v>263</v>
      </c>
      <c r="Q177">
        <v>1383.0529286173942</v>
      </c>
      <c r="R177">
        <v>0</v>
      </c>
      <c r="S177" s="24">
        <v>0</v>
      </c>
    </row>
    <row r="178" spans="1:19" x14ac:dyDescent="0.25">
      <c r="A178" s="15">
        <v>46319</v>
      </c>
      <c r="B178" t="s">
        <v>2</v>
      </c>
      <c r="C178" s="24">
        <v>25044.470803071792</v>
      </c>
      <c r="D178" s="25">
        <v>309</v>
      </c>
      <c r="E178">
        <v>81.050067323856936</v>
      </c>
      <c r="F178">
        <v>6</v>
      </c>
      <c r="G178">
        <v>1</v>
      </c>
      <c r="H178" s="25">
        <v>7</v>
      </c>
      <c r="I178" s="24">
        <v>15.608320653383284</v>
      </c>
      <c r="J178">
        <v>16</v>
      </c>
      <c r="K178" s="24">
        <v>51.676161493447509</v>
      </c>
      <c r="L178">
        <v>446</v>
      </c>
      <c r="M178">
        <v>2345.4053466287369</v>
      </c>
      <c r="N178">
        <v>539</v>
      </c>
      <c r="O178">
        <v>3373.4696902082715</v>
      </c>
      <c r="P178">
        <v>264</v>
      </c>
      <c r="Q178">
        <v>1652.3116849999699</v>
      </c>
      <c r="R178">
        <v>0</v>
      </c>
      <c r="S178" s="24">
        <v>0</v>
      </c>
    </row>
    <row r="179" spans="1:19" x14ac:dyDescent="0.25">
      <c r="A179" s="15">
        <v>46326</v>
      </c>
      <c r="B179" t="s">
        <v>2</v>
      </c>
      <c r="C179" s="24">
        <v>27924.899096059635</v>
      </c>
      <c r="D179" s="25">
        <v>343</v>
      </c>
      <c r="E179">
        <v>81.41369998851205</v>
      </c>
      <c r="F179">
        <v>6</v>
      </c>
      <c r="G179">
        <v>0</v>
      </c>
      <c r="H179" s="25">
        <v>16</v>
      </c>
      <c r="I179" s="24">
        <v>35.676161493447509</v>
      </c>
      <c r="J179">
        <v>10</v>
      </c>
      <c r="K179" s="24">
        <v>32.297600933404695</v>
      </c>
      <c r="L179">
        <v>460</v>
      </c>
      <c r="M179">
        <v>2879.0279359847959</v>
      </c>
      <c r="N179">
        <v>529</v>
      </c>
      <c r="O179">
        <v>2252.8821263825153</v>
      </c>
      <c r="P179">
        <v>267</v>
      </c>
      <c r="Q179">
        <v>1671.0879541476968</v>
      </c>
      <c r="R179">
        <v>258</v>
      </c>
      <c r="S179" s="24">
        <v>1614.7591467045158</v>
      </c>
    </row>
    <row r="180" spans="1:19" x14ac:dyDescent="0.25">
      <c r="A180" s="15">
        <v>46333</v>
      </c>
      <c r="B180" t="s">
        <v>2</v>
      </c>
      <c r="C180" s="24">
        <v>27496.821036162597</v>
      </c>
      <c r="D180" s="25">
        <v>339</v>
      </c>
      <c r="E180">
        <v>81.111566478355741</v>
      </c>
      <c r="F180">
        <v>0</v>
      </c>
      <c r="G180">
        <v>0</v>
      </c>
      <c r="H180" s="25">
        <v>14</v>
      </c>
      <c r="I180" s="24">
        <v>31.216641306766569</v>
      </c>
      <c r="J180">
        <v>4</v>
      </c>
      <c r="K180" s="24">
        <v>16.919040373361877</v>
      </c>
      <c r="L180">
        <v>464</v>
      </c>
      <c r="M180">
        <v>1976.0629615150983</v>
      </c>
      <c r="N180">
        <v>492</v>
      </c>
      <c r="O180">
        <v>2587.3081402272164</v>
      </c>
      <c r="P180">
        <v>264</v>
      </c>
      <c r="Q180">
        <v>1124.3116849999699</v>
      </c>
      <c r="R180">
        <v>246</v>
      </c>
      <c r="S180" s="24">
        <v>1785.6540701136082</v>
      </c>
    </row>
    <row r="181" spans="1:19" x14ac:dyDescent="0.25">
      <c r="A181" s="15">
        <v>46340</v>
      </c>
      <c r="B181" t="s">
        <v>2</v>
      </c>
      <c r="C181" s="24">
        <v>25782.057919097671</v>
      </c>
      <c r="D181" s="25">
        <v>316</v>
      </c>
      <c r="E181">
        <v>81.588790883220483</v>
      </c>
      <c r="F181">
        <v>7</v>
      </c>
      <c r="G181">
        <v>0</v>
      </c>
      <c r="H181" s="25">
        <v>15</v>
      </c>
      <c r="I181" s="24">
        <v>33.446401400107042</v>
      </c>
      <c r="J181">
        <v>4</v>
      </c>
      <c r="K181" s="24">
        <v>16.919040373361877</v>
      </c>
      <c r="L181">
        <v>477</v>
      </c>
      <c r="M181">
        <v>2985.4267944885819</v>
      </c>
      <c r="N181">
        <v>447</v>
      </c>
      <c r="O181">
        <v>1903.6641030113126</v>
      </c>
      <c r="P181">
        <v>277</v>
      </c>
      <c r="Q181">
        <v>1733.6755179734532</v>
      </c>
      <c r="R181">
        <v>255</v>
      </c>
      <c r="S181" s="24">
        <v>1850.9828775567889</v>
      </c>
    </row>
    <row r="182" spans="1:19" x14ac:dyDescent="0.25">
      <c r="A182" s="15">
        <v>46347</v>
      </c>
      <c r="B182" t="s">
        <v>2</v>
      </c>
      <c r="C182" s="24">
        <v>26418.798522399644</v>
      </c>
      <c r="D182" s="25">
        <v>326</v>
      </c>
      <c r="E182">
        <v>81.039259271164553</v>
      </c>
      <c r="F182">
        <v>0</v>
      </c>
      <c r="G182">
        <v>0</v>
      </c>
      <c r="H182" s="25">
        <v>19</v>
      </c>
      <c r="I182" s="24">
        <v>42.365441773468916</v>
      </c>
      <c r="J182">
        <v>5</v>
      </c>
      <c r="K182" s="24">
        <v>21.148800466702347</v>
      </c>
      <c r="L182">
        <v>487</v>
      </c>
      <c r="M182">
        <v>2074.0143583143381</v>
      </c>
      <c r="N182">
        <v>427</v>
      </c>
      <c r="O182">
        <v>1818.4889753597997</v>
      </c>
      <c r="P182">
        <v>249</v>
      </c>
      <c r="Q182">
        <v>1807.4303392613351</v>
      </c>
      <c r="R182">
        <v>253</v>
      </c>
      <c r="S182" s="24">
        <v>1583.4653647916377</v>
      </c>
    </row>
    <row r="183" spans="1:19" x14ac:dyDescent="0.25">
      <c r="A183" s="15">
        <v>46354</v>
      </c>
      <c r="B183" t="s">
        <v>2</v>
      </c>
      <c r="C183" s="24">
        <v>15523.369402934954</v>
      </c>
      <c r="D183" s="25">
        <v>192</v>
      </c>
      <c r="E183">
        <v>80.850882306952883</v>
      </c>
      <c r="F183">
        <v>0</v>
      </c>
      <c r="G183">
        <v>0</v>
      </c>
      <c r="H183" s="25">
        <v>8</v>
      </c>
      <c r="I183" s="24">
        <v>17.838080746723755</v>
      </c>
      <c r="J183">
        <v>1</v>
      </c>
      <c r="K183" s="24">
        <v>3.2297600933404693</v>
      </c>
      <c r="L183">
        <v>497</v>
      </c>
      <c r="M183">
        <v>3110.6019221400948</v>
      </c>
      <c r="N183">
        <v>14</v>
      </c>
      <c r="O183">
        <v>73.622589356059009</v>
      </c>
      <c r="P183">
        <v>219</v>
      </c>
      <c r="Q183">
        <v>932.66764778406582</v>
      </c>
      <c r="R183">
        <v>241</v>
      </c>
      <c r="S183" s="24">
        <v>1267.3602882007301</v>
      </c>
    </row>
    <row r="184" spans="1:19" x14ac:dyDescent="0.25">
      <c r="A184" s="15">
        <v>46361</v>
      </c>
      <c r="B184" t="s">
        <v>2</v>
      </c>
      <c r="C184" s="24">
        <v>16662.825512403993</v>
      </c>
      <c r="D184" s="25">
        <v>206</v>
      </c>
      <c r="E184">
        <v>80.887502487398024</v>
      </c>
      <c r="F184">
        <v>0</v>
      </c>
      <c r="G184">
        <v>0</v>
      </c>
      <c r="H184" s="25">
        <v>10</v>
      </c>
      <c r="I184" s="24">
        <v>22.297600933404695</v>
      </c>
      <c r="J184">
        <v>19</v>
      </c>
      <c r="K184" s="24">
        <v>61.365441773468916</v>
      </c>
      <c r="L184">
        <v>517</v>
      </c>
      <c r="M184">
        <v>2718.7770497916076</v>
      </c>
      <c r="N184">
        <v>7</v>
      </c>
      <c r="O184">
        <v>36.811294678029505</v>
      </c>
      <c r="P184">
        <v>227</v>
      </c>
      <c r="Q184">
        <v>1193.7376988446711</v>
      </c>
      <c r="R184">
        <v>296</v>
      </c>
      <c r="S184" s="24">
        <v>2148.5918892423902</v>
      </c>
    </row>
    <row r="185" spans="1:19" x14ac:dyDescent="0.25">
      <c r="A185" s="15">
        <v>46368</v>
      </c>
      <c r="B185" t="s">
        <v>2</v>
      </c>
      <c r="C185" s="24">
        <v>15539.727904019985</v>
      </c>
      <c r="D185" s="25">
        <v>191</v>
      </c>
      <c r="E185">
        <v>81.359831958219814</v>
      </c>
      <c r="F185">
        <v>7</v>
      </c>
      <c r="G185">
        <v>0</v>
      </c>
      <c r="H185" s="25">
        <v>17</v>
      </c>
      <c r="I185" s="24">
        <v>37.905921586787976</v>
      </c>
      <c r="J185">
        <v>7</v>
      </c>
      <c r="K185" s="24">
        <v>22.608320653383284</v>
      </c>
      <c r="L185">
        <v>512</v>
      </c>
      <c r="M185">
        <v>2180.4832678787293</v>
      </c>
      <c r="N185">
        <v>13</v>
      </c>
      <c r="O185">
        <v>81.363832973483355</v>
      </c>
      <c r="P185">
        <v>225</v>
      </c>
      <c r="Q185">
        <v>958.22018607951975</v>
      </c>
      <c r="R185">
        <v>309</v>
      </c>
      <c r="S185" s="24">
        <v>1933.9557222158737</v>
      </c>
    </row>
    <row r="186" spans="1:19" x14ac:dyDescent="0.25">
      <c r="A186" s="15">
        <v>46375</v>
      </c>
      <c r="B186" t="s">
        <v>2</v>
      </c>
      <c r="C186" s="24">
        <v>16915.100883775467</v>
      </c>
      <c r="D186" s="25">
        <v>208</v>
      </c>
      <c r="E186">
        <v>81.322600402766668</v>
      </c>
      <c r="F186">
        <v>0</v>
      </c>
      <c r="G186">
        <v>0</v>
      </c>
      <c r="H186" s="25">
        <v>19</v>
      </c>
      <c r="I186" s="24">
        <v>42.365441773468916</v>
      </c>
      <c r="J186">
        <v>2</v>
      </c>
      <c r="K186" s="24">
        <v>6.4595201866809386</v>
      </c>
      <c r="L186">
        <v>528</v>
      </c>
      <c r="M186">
        <v>3304.6233699999398</v>
      </c>
      <c r="N186">
        <v>11</v>
      </c>
      <c r="O186">
        <v>57.846320208332074</v>
      </c>
      <c r="P186">
        <v>224</v>
      </c>
      <c r="Q186">
        <v>1401.9614296969442</v>
      </c>
      <c r="R186">
        <v>302</v>
      </c>
      <c r="S186" s="24">
        <v>1588.1444275378442</v>
      </c>
    </row>
    <row r="187" spans="1:19" x14ac:dyDescent="0.25">
      <c r="A187" s="15">
        <v>46382</v>
      </c>
      <c r="B187" t="s">
        <v>2</v>
      </c>
      <c r="C187" s="24">
        <v>15738.51730683395</v>
      </c>
      <c r="D187" s="25">
        <v>194</v>
      </c>
      <c r="E187">
        <v>81.126377870278091</v>
      </c>
      <c r="F187">
        <v>6</v>
      </c>
      <c r="G187">
        <v>0</v>
      </c>
      <c r="H187" s="25">
        <v>6</v>
      </c>
      <c r="I187" s="24">
        <v>13.378560560042816</v>
      </c>
      <c r="J187">
        <v>7</v>
      </c>
      <c r="K187" s="24">
        <v>22.608320653383284</v>
      </c>
      <c r="L187">
        <v>542</v>
      </c>
      <c r="M187">
        <v>3392.2459593559984</v>
      </c>
      <c r="N187">
        <v>7</v>
      </c>
      <c r="O187">
        <v>36.811294678029505</v>
      </c>
      <c r="P187">
        <v>212</v>
      </c>
      <c r="Q187">
        <v>1326.8563531060363</v>
      </c>
      <c r="R187">
        <v>304</v>
      </c>
      <c r="S187" s="24">
        <v>1902.6619403029956</v>
      </c>
    </row>
    <row r="188" spans="1:19" x14ac:dyDescent="0.25">
      <c r="A188" s="15">
        <v>46389</v>
      </c>
      <c r="B188" t="s">
        <v>2</v>
      </c>
      <c r="C188" s="24">
        <v>17213.744427626545</v>
      </c>
      <c r="D188" s="25">
        <v>213</v>
      </c>
      <c r="E188">
        <v>80.815701538152794</v>
      </c>
      <c r="F188">
        <v>2</v>
      </c>
      <c r="G188">
        <v>0</v>
      </c>
      <c r="H188" s="25">
        <v>6</v>
      </c>
      <c r="I188" s="24">
        <v>13.378560560042816</v>
      </c>
      <c r="J188">
        <v>19</v>
      </c>
      <c r="K188" s="24">
        <v>80.365441773468916</v>
      </c>
      <c r="L188">
        <v>555</v>
      </c>
      <c r="M188">
        <v>2918.6097923294819</v>
      </c>
      <c r="N188">
        <v>1</v>
      </c>
      <c r="O188">
        <v>6.2587563825756432</v>
      </c>
      <c r="P188">
        <v>229</v>
      </c>
      <c r="Q188">
        <v>975.25521160982225</v>
      </c>
      <c r="R188">
        <v>295</v>
      </c>
      <c r="S188" s="24">
        <v>1551.3331328598147</v>
      </c>
    </row>
    <row r="189" spans="1:19" x14ac:dyDescent="0.25">
      <c r="A189" s="15">
        <v>46396</v>
      </c>
      <c r="B189" t="s">
        <v>2</v>
      </c>
      <c r="C189" s="24">
        <v>15475.96194822383</v>
      </c>
      <c r="D189" s="25">
        <v>190</v>
      </c>
      <c r="E189">
        <v>81.452431306441213</v>
      </c>
      <c r="F189">
        <v>0</v>
      </c>
      <c r="G189">
        <v>0</v>
      </c>
      <c r="H189" s="25">
        <v>9</v>
      </c>
      <c r="I189" s="24">
        <v>20.067840840064225</v>
      </c>
      <c r="J189">
        <v>2</v>
      </c>
      <c r="K189" s="24">
        <v>6.4595201866809386</v>
      </c>
      <c r="L189">
        <v>617</v>
      </c>
      <c r="M189">
        <v>3244.652688049172</v>
      </c>
      <c r="N189">
        <v>18</v>
      </c>
      <c r="O189">
        <v>112.65761488636157</v>
      </c>
      <c r="P189">
        <v>218</v>
      </c>
      <c r="Q189">
        <v>1582.4088914014901</v>
      </c>
      <c r="R189">
        <v>0</v>
      </c>
      <c r="S189" s="24">
        <v>0</v>
      </c>
    </row>
    <row r="190" spans="1:19" x14ac:dyDescent="0.25">
      <c r="A190" s="15">
        <v>46403</v>
      </c>
      <c r="B190" t="s">
        <v>2</v>
      </c>
      <c r="C190" s="24">
        <v>16249.208879266303</v>
      </c>
      <c r="D190" s="25">
        <v>201</v>
      </c>
      <c r="E190">
        <v>80.841835220230365</v>
      </c>
      <c r="F190">
        <v>0</v>
      </c>
      <c r="G190">
        <v>0</v>
      </c>
      <c r="H190" s="25">
        <v>14</v>
      </c>
      <c r="I190" s="24">
        <v>31.216641306766569</v>
      </c>
      <c r="J190">
        <v>14</v>
      </c>
      <c r="K190" s="24">
        <v>59.216641306766569</v>
      </c>
      <c r="L190">
        <v>606</v>
      </c>
      <c r="M190">
        <v>3792.8063678408398</v>
      </c>
      <c r="N190">
        <v>13</v>
      </c>
      <c r="O190">
        <v>68.363832973483355</v>
      </c>
      <c r="P190">
        <v>218</v>
      </c>
      <c r="Q190">
        <v>1146.4088914014901</v>
      </c>
      <c r="R190">
        <v>0</v>
      </c>
      <c r="S190" s="24">
        <v>0</v>
      </c>
    </row>
    <row r="191" spans="1:19" x14ac:dyDescent="0.25">
      <c r="A191" s="15">
        <v>46410</v>
      </c>
      <c r="B191" t="s">
        <v>2</v>
      </c>
      <c r="C191" s="24">
        <v>14725.605738937607</v>
      </c>
      <c r="D191" s="25">
        <v>180</v>
      </c>
      <c r="E191">
        <v>81.808920771875592</v>
      </c>
      <c r="F191">
        <v>5</v>
      </c>
      <c r="G191">
        <v>0</v>
      </c>
      <c r="H191" s="25">
        <v>6</v>
      </c>
      <c r="I191" s="24">
        <v>13.378560560042816</v>
      </c>
      <c r="J191">
        <v>2</v>
      </c>
      <c r="K191" s="24">
        <v>6.4595201866809386</v>
      </c>
      <c r="L191">
        <v>618</v>
      </c>
      <c r="M191">
        <v>3867.9114444317474</v>
      </c>
      <c r="N191">
        <v>9</v>
      </c>
      <c r="O191">
        <v>47.328807443180786</v>
      </c>
      <c r="P191">
        <v>219</v>
      </c>
      <c r="Q191">
        <v>932.66764778406582</v>
      </c>
      <c r="R191">
        <v>0</v>
      </c>
      <c r="S191" s="24">
        <v>0</v>
      </c>
    </row>
    <row r="192" spans="1:19" x14ac:dyDescent="0.25">
      <c r="A192" s="15">
        <v>46417</v>
      </c>
      <c r="B192" t="s">
        <v>2</v>
      </c>
      <c r="C192" s="24">
        <v>15246.884265191442</v>
      </c>
      <c r="D192" s="25">
        <v>188</v>
      </c>
      <c r="E192">
        <v>81.100448219103413</v>
      </c>
      <c r="F192">
        <v>4</v>
      </c>
      <c r="G192">
        <v>0</v>
      </c>
      <c r="H192" s="25">
        <v>15</v>
      </c>
      <c r="I192" s="24">
        <v>33.446401400107042</v>
      </c>
      <c r="J192">
        <v>9</v>
      </c>
      <c r="K192" s="24">
        <v>38.067840840064221</v>
      </c>
      <c r="L192">
        <v>610</v>
      </c>
      <c r="M192">
        <v>2597.8413933711422</v>
      </c>
      <c r="N192">
        <v>4</v>
      </c>
      <c r="O192">
        <v>17.035025530302573</v>
      </c>
      <c r="P192">
        <v>228</v>
      </c>
      <c r="Q192">
        <v>1198.9964552272465</v>
      </c>
      <c r="R192">
        <v>0</v>
      </c>
      <c r="S192" s="24">
        <v>0</v>
      </c>
    </row>
    <row r="193" spans="1:19" x14ac:dyDescent="0.25">
      <c r="A193" s="15">
        <v>46424</v>
      </c>
      <c r="B193" t="s">
        <v>2</v>
      </c>
      <c r="C193" s="24">
        <v>22486.974947207051</v>
      </c>
      <c r="D193" s="25">
        <v>277</v>
      </c>
      <c r="E193">
        <v>81.180414971866611</v>
      </c>
      <c r="F193">
        <v>0</v>
      </c>
      <c r="G193">
        <v>0</v>
      </c>
      <c r="H193" s="25">
        <v>10</v>
      </c>
      <c r="I193" s="24">
        <v>22.297600933404695</v>
      </c>
      <c r="J193">
        <v>2</v>
      </c>
      <c r="K193" s="24">
        <v>6.4595201866809386</v>
      </c>
      <c r="L193">
        <v>618</v>
      </c>
      <c r="M193">
        <v>3249.9114444317474</v>
      </c>
      <c r="N193">
        <v>297</v>
      </c>
      <c r="O193">
        <v>1561.8506456249661</v>
      </c>
      <c r="P193">
        <v>223</v>
      </c>
      <c r="Q193">
        <v>1172.7026733143684</v>
      </c>
      <c r="R193">
        <v>0</v>
      </c>
      <c r="S193" s="24">
        <v>0</v>
      </c>
    </row>
    <row r="194" spans="1:19" x14ac:dyDescent="0.25">
      <c r="A194" s="15">
        <v>46431</v>
      </c>
      <c r="B194" t="s">
        <v>2</v>
      </c>
      <c r="C194" s="24">
        <v>23748.121107144794</v>
      </c>
      <c r="D194" s="25">
        <v>292</v>
      </c>
      <c r="E194">
        <v>81.32918187378354</v>
      </c>
      <c r="F194">
        <v>0</v>
      </c>
      <c r="G194">
        <v>0</v>
      </c>
      <c r="H194" s="25">
        <v>19</v>
      </c>
      <c r="I194" s="24">
        <v>42.365441773468916</v>
      </c>
      <c r="J194">
        <v>3</v>
      </c>
      <c r="K194" s="24">
        <v>9.6892802800214071</v>
      </c>
      <c r="L194">
        <v>615</v>
      </c>
      <c r="M194">
        <v>3849.1351752840205</v>
      </c>
      <c r="N194">
        <v>288</v>
      </c>
      <c r="O194">
        <v>1802.5218381817851</v>
      </c>
      <c r="P194">
        <v>258</v>
      </c>
      <c r="Q194">
        <v>1872.7591467045158</v>
      </c>
      <c r="R194">
        <v>0</v>
      </c>
      <c r="S194" s="24">
        <v>0</v>
      </c>
    </row>
    <row r="195" spans="1:19" x14ac:dyDescent="0.25">
      <c r="A195" s="15">
        <v>46438</v>
      </c>
      <c r="B195" t="s">
        <v>2</v>
      </c>
      <c r="C195" s="24">
        <v>12318.618108870834</v>
      </c>
      <c r="D195" s="25">
        <v>151</v>
      </c>
      <c r="E195">
        <v>81.580252376628039</v>
      </c>
      <c r="F195">
        <v>0</v>
      </c>
      <c r="G195">
        <v>0</v>
      </c>
      <c r="H195" s="25">
        <v>19</v>
      </c>
      <c r="I195" s="24">
        <v>42.365441773468916</v>
      </c>
      <c r="J195">
        <v>7</v>
      </c>
      <c r="K195" s="24">
        <v>29.608320653383284</v>
      </c>
      <c r="L195">
        <v>15</v>
      </c>
      <c r="M195">
        <v>78.88134573863465</v>
      </c>
      <c r="N195">
        <v>336</v>
      </c>
      <c r="O195">
        <v>1430.9421445454161</v>
      </c>
      <c r="P195">
        <v>253</v>
      </c>
      <c r="Q195">
        <v>1077.4653647916377</v>
      </c>
      <c r="R195">
        <v>0</v>
      </c>
      <c r="S195" s="24">
        <v>0</v>
      </c>
    </row>
    <row r="196" spans="1:19" x14ac:dyDescent="0.25">
      <c r="A196" s="15">
        <v>46445</v>
      </c>
      <c r="B196" t="s">
        <v>2</v>
      </c>
      <c r="C196" s="24">
        <v>18856.728461334635</v>
      </c>
      <c r="D196" s="25">
        <v>231</v>
      </c>
      <c r="E196">
        <v>81.630859139976778</v>
      </c>
      <c r="F196">
        <v>0</v>
      </c>
      <c r="G196">
        <v>0</v>
      </c>
      <c r="H196" s="25">
        <v>12</v>
      </c>
      <c r="I196" s="24">
        <v>26.757121120085632</v>
      </c>
      <c r="J196">
        <v>342</v>
      </c>
      <c r="K196" s="24">
        <v>1446.5779519224404</v>
      </c>
      <c r="L196">
        <v>1</v>
      </c>
      <c r="M196">
        <v>4.2587563825756432</v>
      </c>
      <c r="N196">
        <v>330</v>
      </c>
      <c r="O196">
        <v>1405.3896062499623</v>
      </c>
      <c r="P196">
        <v>255</v>
      </c>
      <c r="Q196">
        <v>1085.9828775567889</v>
      </c>
      <c r="R196">
        <v>0</v>
      </c>
      <c r="S196" s="24">
        <v>0</v>
      </c>
    </row>
    <row r="197" spans="1:19" x14ac:dyDescent="0.25">
      <c r="A197" s="15">
        <v>46452</v>
      </c>
      <c r="B197" t="s">
        <v>2</v>
      </c>
      <c r="C197" s="24">
        <v>18608.688261145278</v>
      </c>
      <c r="D197" s="25">
        <v>230</v>
      </c>
      <c r="E197">
        <v>80.907340265849044</v>
      </c>
      <c r="F197">
        <v>3</v>
      </c>
      <c r="G197">
        <v>0</v>
      </c>
      <c r="H197" s="25">
        <v>9</v>
      </c>
      <c r="I197" s="24">
        <v>20.067840840064225</v>
      </c>
      <c r="J197">
        <v>348</v>
      </c>
      <c r="K197" s="24">
        <v>1471.9565124824833</v>
      </c>
      <c r="L197">
        <v>8</v>
      </c>
      <c r="M197">
        <v>50.070051060605145</v>
      </c>
      <c r="N197">
        <v>325</v>
      </c>
      <c r="O197">
        <v>1384.095824337084</v>
      </c>
      <c r="P197">
        <v>267</v>
      </c>
      <c r="Q197">
        <v>1404.0879541476968</v>
      </c>
      <c r="R197">
        <v>0</v>
      </c>
      <c r="S197" s="24">
        <v>0</v>
      </c>
    </row>
    <row r="198" spans="1:19" x14ac:dyDescent="0.25">
      <c r="A198" s="15">
        <v>46459</v>
      </c>
      <c r="B198" t="s">
        <v>2</v>
      </c>
      <c r="C198" s="24">
        <v>19442.202920831562</v>
      </c>
      <c r="D198" s="25">
        <v>240</v>
      </c>
      <c r="E198">
        <v>81.009178836798171</v>
      </c>
      <c r="F198">
        <v>0</v>
      </c>
      <c r="G198">
        <v>0</v>
      </c>
      <c r="H198" s="25">
        <v>19</v>
      </c>
      <c r="I198" s="24">
        <v>42.365441773468916</v>
      </c>
      <c r="J198">
        <v>345</v>
      </c>
      <c r="K198" s="24">
        <v>1114.2672322024619</v>
      </c>
      <c r="L198">
        <v>18</v>
      </c>
      <c r="M198">
        <v>76.657614886361571</v>
      </c>
      <c r="N198">
        <v>331</v>
      </c>
      <c r="O198">
        <v>1740.6483626325378</v>
      </c>
      <c r="P198">
        <v>257</v>
      </c>
      <c r="Q198">
        <v>1865.5003903219404</v>
      </c>
      <c r="R198">
        <v>0</v>
      </c>
      <c r="S198" s="24">
        <v>0</v>
      </c>
    </row>
    <row r="199" spans="1:19" x14ac:dyDescent="0.25">
      <c r="A199" s="15">
        <v>46466</v>
      </c>
      <c r="B199" t="s">
        <v>2</v>
      </c>
      <c r="C199" s="24">
        <v>19778.47847003561</v>
      </c>
      <c r="D199" s="25">
        <v>243</v>
      </c>
      <c r="E199">
        <v>81.392915514549841</v>
      </c>
      <c r="F199">
        <v>0</v>
      </c>
      <c r="G199">
        <v>1</v>
      </c>
      <c r="H199" s="25">
        <v>2</v>
      </c>
      <c r="I199" s="24">
        <v>4.4595201866809386</v>
      </c>
      <c r="J199">
        <v>335</v>
      </c>
      <c r="K199" s="24">
        <v>1081.9696312690571</v>
      </c>
      <c r="L199">
        <v>7</v>
      </c>
      <c r="M199">
        <v>36.811294678029505</v>
      </c>
      <c r="N199">
        <v>327</v>
      </c>
      <c r="O199">
        <v>1392.6133371022354</v>
      </c>
      <c r="P199">
        <v>323</v>
      </c>
      <c r="Q199">
        <v>2021.5783115719328</v>
      </c>
      <c r="R199">
        <v>0</v>
      </c>
      <c r="S199" s="24">
        <v>0</v>
      </c>
    </row>
    <row r="200" spans="1:19" x14ac:dyDescent="0.25">
      <c r="A200" s="15">
        <v>46473</v>
      </c>
      <c r="B200" t="s">
        <v>2</v>
      </c>
      <c r="C200" s="24">
        <v>19954.630146738011</v>
      </c>
      <c r="D200" s="25">
        <v>245</v>
      </c>
      <c r="E200">
        <v>81.447469986685761</v>
      </c>
      <c r="F200">
        <v>3</v>
      </c>
      <c r="G200">
        <v>0</v>
      </c>
      <c r="H200" s="25">
        <v>13</v>
      </c>
      <c r="I200" s="24">
        <v>28.456931289888523</v>
      </c>
      <c r="J200">
        <v>347</v>
      </c>
      <c r="K200" s="24">
        <v>1106.5811659685628</v>
      </c>
      <c r="L200">
        <v>1</v>
      </c>
      <c r="M200">
        <v>3.9942013217036818</v>
      </c>
      <c r="N200">
        <v>325</v>
      </c>
      <c r="O200">
        <v>1623.1154295536967</v>
      </c>
      <c r="P200">
        <v>338</v>
      </c>
      <c r="Q200">
        <v>2364.0400467358445</v>
      </c>
      <c r="R200">
        <v>0</v>
      </c>
      <c r="S200" s="24">
        <v>0</v>
      </c>
    </row>
    <row r="201" spans="1:19" x14ac:dyDescent="0.25">
      <c r="A201" s="15">
        <v>46480</v>
      </c>
      <c r="B201" t="s">
        <v>2</v>
      </c>
      <c r="C201" s="24">
        <v>19978.869122250788</v>
      </c>
      <c r="D201" s="25">
        <v>246</v>
      </c>
      <c r="E201">
        <v>81.214915131100767</v>
      </c>
      <c r="F201">
        <v>3</v>
      </c>
      <c r="G201">
        <v>0</v>
      </c>
      <c r="H201" s="25">
        <v>17</v>
      </c>
      <c r="I201" s="24">
        <v>37.282211292162984</v>
      </c>
      <c r="J201">
        <v>332</v>
      </c>
      <c r="K201" s="24">
        <v>1060.0996558234183</v>
      </c>
      <c r="L201">
        <v>15</v>
      </c>
      <c r="M201">
        <v>90.30985241686318</v>
      </c>
      <c r="N201">
        <v>327</v>
      </c>
      <c r="O201">
        <v>1641.7547826876173</v>
      </c>
      <c r="P201">
        <v>321</v>
      </c>
      <c r="Q201">
        <v>1932.630841720872</v>
      </c>
      <c r="R201">
        <v>0</v>
      </c>
      <c r="S201" s="24">
        <v>0</v>
      </c>
    </row>
    <row r="202" spans="1:19" x14ac:dyDescent="0.25">
      <c r="A202" s="15">
        <v>46487</v>
      </c>
      <c r="B202" t="s">
        <v>2</v>
      </c>
      <c r="C202" s="24">
        <v>37858.413641685656</v>
      </c>
      <c r="D202" s="25">
        <v>464</v>
      </c>
      <c r="E202">
        <v>81.591408710529436</v>
      </c>
      <c r="F202">
        <v>0</v>
      </c>
      <c r="G202">
        <v>0</v>
      </c>
      <c r="H202" s="25">
        <v>735</v>
      </c>
      <c r="I202" s="24">
        <v>1614.903625909853</v>
      </c>
      <c r="J202">
        <v>337</v>
      </c>
      <c r="K202" s="24">
        <v>1077.4388053491434</v>
      </c>
      <c r="L202">
        <v>2</v>
      </c>
      <c r="M202">
        <v>12.094224667756148</v>
      </c>
      <c r="N202">
        <v>332</v>
      </c>
      <c r="O202">
        <v>1343.6412948475206</v>
      </c>
      <c r="P202">
        <v>333</v>
      </c>
      <c r="Q202">
        <v>2013.6884071813986</v>
      </c>
      <c r="R202">
        <v>0</v>
      </c>
      <c r="S202" s="24">
        <v>0</v>
      </c>
    </row>
    <row r="203" spans="1:19" x14ac:dyDescent="0.25">
      <c r="A203" s="15">
        <v>46494</v>
      </c>
      <c r="B203" t="s">
        <v>2</v>
      </c>
      <c r="C203" s="24">
        <v>37702.612106581531</v>
      </c>
      <c r="D203" s="25">
        <v>465</v>
      </c>
      <c r="E203">
        <v>81.080886250712965</v>
      </c>
      <c r="F203">
        <v>0</v>
      </c>
      <c r="G203">
        <v>0</v>
      </c>
      <c r="H203" s="25">
        <v>726</v>
      </c>
      <c r="I203" s="24">
        <v>1598.0888622927346</v>
      </c>
      <c r="J203">
        <v>349</v>
      </c>
      <c r="K203" s="24">
        <v>1466.2272905511904</v>
      </c>
      <c r="L203">
        <v>16</v>
      </c>
      <c r="M203">
        <v>81.177085439444326</v>
      </c>
      <c r="N203">
        <v>339</v>
      </c>
      <c r="O203">
        <v>1719.9394977482266</v>
      </c>
      <c r="P203">
        <v>322</v>
      </c>
      <c r="Q203">
        <v>1311.688844468817</v>
      </c>
      <c r="R203">
        <v>0</v>
      </c>
      <c r="S203" s="24">
        <v>0</v>
      </c>
    </row>
    <row r="204" spans="1:19" x14ac:dyDescent="0.25">
      <c r="A204" s="15">
        <v>46501</v>
      </c>
      <c r="B204" t="s">
        <v>2</v>
      </c>
      <c r="C204" s="24">
        <v>42848.566344768245</v>
      </c>
      <c r="D204" s="25">
        <v>527</v>
      </c>
      <c r="E204">
        <v>81.306577504304073</v>
      </c>
      <c r="F204">
        <v>0</v>
      </c>
      <c r="G204">
        <v>0</v>
      </c>
      <c r="H204" s="25">
        <v>736</v>
      </c>
      <c r="I204" s="24">
        <v>1623.1014374498013</v>
      </c>
      <c r="J204">
        <v>347</v>
      </c>
      <c r="K204" s="24">
        <v>1459.2394005367948</v>
      </c>
      <c r="L204">
        <v>15</v>
      </c>
      <c r="M204">
        <v>61.500350190787003</v>
      </c>
      <c r="N204">
        <v>502</v>
      </c>
      <c r="O204">
        <v>2560.2117197183384</v>
      </c>
      <c r="P204">
        <v>334</v>
      </c>
      <c r="Q204">
        <v>2371.4077975815239</v>
      </c>
      <c r="R204">
        <v>0</v>
      </c>
      <c r="S204" s="24">
        <v>0</v>
      </c>
    </row>
    <row r="205" spans="1:19" x14ac:dyDescent="0.25">
      <c r="A205" s="15">
        <v>46508</v>
      </c>
      <c r="B205" t="s">
        <v>2</v>
      </c>
      <c r="C205" s="24">
        <v>39243.459513776463</v>
      </c>
      <c r="D205" s="25">
        <v>483</v>
      </c>
      <c r="E205">
        <v>81.249398579247341</v>
      </c>
      <c r="F205">
        <v>3</v>
      </c>
      <c r="G205">
        <v>0</v>
      </c>
      <c r="H205" s="25">
        <v>729</v>
      </c>
      <c r="I205" s="24">
        <v>1610.636127496783</v>
      </c>
      <c r="J205">
        <v>344</v>
      </c>
      <c r="K205" s="24">
        <v>1104.0258269669318</v>
      </c>
      <c r="L205">
        <v>5</v>
      </c>
      <c r="M205">
        <v>20.632394260698312</v>
      </c>
      <c r="N205">
        <v>613</v>
      </c>
      <c r="O205">
        <v>2529.5315363616132</v>
      </c>
      <c r="P205">
        <v>0</v>
      </c>
      <c r="Q205">
        <v>0</v>
      </c>
      <c r="R205">
        <v>0</v>
      </c>
      <c r="S205" s="24">
        <v>0</v>
      </c>
    </row>
    <row r="206" spans="1:19" x14ac:dyDescent="0.25">
      <c r="A206" s="15">
        <v>46515</v>
      </c>
      <c r="B206" t="s">
        <v>2</v>
      </c>
      <c r="C206" s="24">
        <v>37503.855658018736</v>
      </c>
      <c r="D206" s="25">
        <v>458</v>
      </c>
      <c r="E206">
        <v>81.886147724931732</v>
      </c>
      <c r="F206">
        <v>0</v>
      </c>
      <c r="G206">
        <v>0</v>
      </c>
      <c r="H206" s="25">
        <v>800</v>
      </c>
      <c r="I206" s="24">
        <v>1770.7631534776042</v>
      </c>
      <c r="J206">
        <v>324</v>
      </c>
      <c r="K206" s="24">
        <v>1365.1590771584297</v>
      </c>
      <c r="L206">
        <v>3</v>
      </c>
      <c r="M206">
        <v>12.458803074680574</v>
      </c>
      <c r="N206">
        <v>452</v>
      </c>
      <c r="O206">
        <v>2329.1263299185398</v>
      </c>
      <c r="P206">
        <v>0</v>
      </c>
      <c r="Q206">
        <v>0</v>
      </c>
      <c r="R206">
        <v>0</v>
      </c>
      <c r="S206" s="24">
        <v>0</v>
      </c>
    </row>
    <row r="207" spans="1:19" x14ac:dyDescent="0.25">
      <c r="A207" s="15">
        <v>46522</v>
      </c>
      <c r="B207" t="s">
        <v>2</v>
      </c>
      <c r="C207" s="24">
        <v>37597.9190589887</v>
      </c>
      <c r="D207" s="25">
        <v>463</v>
      </c>
      <c r="E207">
        <v>81.205008766714258</v>
      </c>
      <c r="F207">
        <v>0</v>
      </c>
      <c r="G207">
        <v>0</v>
      </c>
      <c r="H207" s="25">
        <v>792</v>
      </c>
      <c r="I207" s="24">
        <v>1756.2841399385343</v>
      </c>
      <c r="J207">
        <v>328</v>
      </c>
      <c r="K207" s="24">
        <v>1055.3499973482819</v>
      </c>
      <c r="L207">
        <v>14</v>
      </c>
      <c r="M207">
        <v>72.511458100396766</v>
      </c>
      <c r="N207">
        <v>445</v>
      </c>
      <c r="O207">
        <v>1859.8284896197542</v>
      </c>
      <c r="P207">
        <v>0</v>
      </c>
      <c r="Q207">
        <v>0</v>
      </c>
      <c r="R207">
        <v>0</v>
      </c>
      <c r="S207" s="24">
        <v>0</v>
      </c>
    </row>
    <row r="208" spans="1:19" x14ac:dyDescent="0.25">
      <c r="A208" s="15">
        <v>46529</v>
      </c>
      <c r="B208" t="s">
        <v>2</v>
      </c>
      <c r="C208" s="24">
        <v>37620.421326964191</v>
      </c>
      <c r="D208" s="25">
        <v>464</v>
      </c>
      <c r="E208">
        <v>81.078494239146963</v>
      </c>
      <c r="F208">
        <v>0</v>
      </c>
      <c r="G208">
        <v>0</v>
      </c>
      <c r="H208" s="25">
        <v>806</v>
      </c>
      <c r="I208" s="24">
        <v>1790.6152561805523</v>
      </c>
      <c r="J208">
        <v>338</v>
      </c>
      <c r="K208" s="24">
        <v>1426.903171946683</v>
      </c>
      <c r="L208">
        <v>18</v>
      </c>
      <c r="M208">
        <v>75.705216667222516</v>
      </c>
      <c r="N208">
        <v>459</v>
      </c>
      <c r="O208">
        <v>2848.483025014174</v>
      </c>
      <c r="P208">
        <v>0</v>
      </c>
      <c r="Q208">
        <v>0</v>
      </c>
      <c r="R208">
        <v>0</v>
      </c>
      <c r="S208" s="24">
        <v>0</v>
      </c>
    </row>
    <row r="209" spans="1:19" x14ac:dyDescent="0.25">
      <c r="A209" s="15">
        <v>46536</v>
      </c>
      <c r="B209" t="s">
        <v>2</v>
      </c>
      <c r="C209" s="24">
        <v>37258.360489649203</v>
      </c>
      <c r="D209" s="25">
        <v>459</v>
      </c>
      <c r="E209">
        <v>81.172898670259698</v>
      </c>
      <c r="F209">
        <v>0</v>
      </c>
      <c r="G209">
        <v>1</v>
      </c>
      <c r="H209" s="25">
        <v>797</v>
      </c>
      <c r="I209" s="24">
        <v>1773.8697937072816</v>
      </c>
      <c r="J209">
        <v>331</v>
      </c>
      <c r="K209" s="24">
        <v>1398.7012568596112</v>
      </c>
      <c r="L209">
        <v>8</v>
      </c>
      <c r="M209">
        <v>41.858407011907573</v>
      </c>
      <c r="N209">
        <v>451</v>
      </c>
      <c r="O209">
        <v>1908.7676952962895</v>
      </c>
      <c r="P209">
        <v>0</v>
      </c>
      <c r="Q209">
        <v>0</v>
      </c>
      <c r="R209">
        <v>0</v>
      </c>
      <c r="S209" s="24">
        <v>0</v>
      </c>
    </row>
    <row r="210" spans="1:19" x14ac:dyDescent="0.25">
      <c r="A210" s="15">
        <v>45815</v>
      </c>
      <c r="B210" t="s">
        <v>3</v>
      </c>
      <c r="C210" s="24">
        <v>30560.534244325088</v>
      </c>
      <c r="D210" s="25">
        <v>379</v>
      </c>
      <c r="E210">
        <v>80.634654998219233</v>
      </c>
      <c r="F210">
        <v>0</v>
      </c>
      <c r="G210">
        <v>0</v>
      </c>
      <c r="H210" s="25">
        <v>5</v>
      </c>
      <c r="I210" s="24">
        <v>11.349343057392471</v>
      </c>
      <c r="J210">
        <v>411</v>
      </c>
      <c r="K210" s="24">
        <v>1343.9159993176611</v>
      </c>
      <c r="L210">
        <v>313</v>
      </c>
      <c r="M210">
        <v>1876.1850136932524</v>
      </c>
      <c r="N210">
        <v>601</v>
      </c>
      <c r="O210">
        <v>3001.5149943439128</v>
      </c>
      <c r="P210">
        <v>0</v>
      </c>
      <c r="Q210">
        <v>0</v>
      </c>
      <c r="R210">
        <v>0</v>
      </c>
      <c r="S210" s="24">
        <v>0</v>
      </c>
    </row>
    <row r="211" spans="1:19" x14ac:dyDescent="0.25">
      <c r="A211" s="15">
        <v>45822</v>
      </c>
      <c r="B211" t="s">
        <v>3</v>
      </c>
      <c r="C211" s="24">
        <v>30162.476102853969</v>
      </c>
      <c r="D211" s="25">
        <v>373</v>
      </c>
      <c r="E211">
        <v>80.864547192637986</v>
      </c>
      <c r="F211">
        <v>0</v>
      </c>
      <c r="G211">
        <v>0</v>
      </c>
      <c r="H211" s="25">
        <v>10</v>
      </c>
      <c r="I211" s="24">
        <v>22.685272249416762</v>
      </c>
      <c r="J211">
        <v>406</v>
      </c>
      <c r="K211" s="24">
        <v>1327.0220533263205</v>
      </c>
      <c r="L211">
        <v>305</v>
      </c>
      <c r="M211">
        <v>1226.3003324762178</v>
      </c>
      <c r="N211">
        <v>618</v>
      </c>
      <c r="O211">
        <v>3720.7659195747628</v>
      </c>
      <c r="P211">
        <v>0</v>
      </c>
      <c r="Q211">
        <v>0</v>
      </c>
      <c r="R211">
        <v>0</v>
      </c>
      <c r="S211" s="24">
        <v>0</v>
      </c>
    </row>
    <row r="212" spans="1:19" x14ac:dyDescent="0.25">
      <c r="A212" s="15">
        <v>45829</v>
      </c>
      <c r="B212" t="s">
        <v>3</v>
      </c>
      <c r="C212" s="24">
        <v>32863.169902505615</v>
      </c>
      <c r="D212" s="25">
        <v>406</v>
      </c>
      <c r="E212">
        <v>80.943768232772456</v>
      </c>
      <c r="F212">
        <v>0</v>
      </c>
      <c r="G212">
        <v>0</v>
      </c>
      <c r="H212" s="25">
        <v>18</v>
      </c>
      <c r="I212" s="24">
        <v>40.80934509128744</v>
      </c>
      <c r="J212">
        <v>402</v>
      </c>
      <c r="K212" s="24">
        <v>1313.4087070387529</v>
      </c>
      <c r="L212">
        <v>313</v>
      </c>
      <c r="M212">
        <v>1266.746160503837</v>
      </c>
      <c r="N212">
        <v>610</v>
      </c>
      <c r="O212">
        <v>3688.7385236656251</v>
      </c>
      <c r="P212">
        <v>0</v>
      </c>
      <c r="Q212">
        <v>0</v>
      </c>
      <c r="R212">
        <v>263</v>
      </c>
      <c r="S212" s="24">
        <v>1327.3905438099334</v>
      </c>
    </row>
    <row r="213" spans="1:19" x14ac:dyDescent="0.25">
      <c r="A213" s="15">
        <v>45836</v>
      </c>
      <c r="B213" t="s">
        <v>3</v>
      </c>
      <c r="C213" s="24">
        <v>32938.627594301593</v>
      </c>
      <c r="D213" s="25">
        <v>408</v>
      </c>
      <c r="E213">
        <v>80.731930378190185</v>
      </c>
      <c r="F213">
        <v>0</v>
      </c>
      <c r="G213">
        <v>0</v>
      </c>
      <c r="H213" s="25">
        <v>13</v>
      </c>
      <c r="I213" s="24">
        <v>29.455977874284518</v>
      </c>
      <c r="J213">
        <v>405</v>
      </c>
      <c r="K213" s="24">
        <v>1727.6670030065559</v>
      </c>
      <c r="L213">
        <v>313</v>
      </c>
      <c r="M213">
        <v>1901.0267339091297</v>
      </c>
      <c r="N213">
        <v>608</v>
      </c>
      <c r="O213">
        <v>3692.7292466988843</v>
      </c>
      <c r="P213">
        <v>0</v>
      </c>
      <c r="Q213">
        <v>0</v>
      </c>
      <c r="R213">
        <v>254</v>
      </c>
      <c r="S213" s="24">
        <v>1034.6862313511788</v>
      </c>
    </row>
    <row r="214" spans="1:19" x14ac:dyDescent="0.25">
      <c r="A214" s="15">
        <v>45843</v>
      </c>
      <c r="B214" t="s">
        <v>3</v>
      </c>
      <c r="C214" s="24">
        <v>32395.79171376548</v>
      </c>
      <c r="D214" s="25">
        <v>400</v>
      </c>
      <c r="E214">
        <v>80.989479284413704</v>
      </c>
      <c r="F214">
        <v>0</v>
      </c>
      <c r="G214">
        <v>0</v>
      </c>
      <c r="H214" s="25">
        <v>7</v>
      </c>
      <c r="I214" s="24">
        <v>15.851521457318551</v>
      </c>
      <c r="J214">
        <v>411</v>
      </c>
      <c r="K214" s="24">
        <v>1752.710759851132</v>
      </c>
      <c r="L214">
        <v>306</v>
      </c>
      <c r="M214">
        <v>1254.6071438920549</v>
      </c>
      <c r="N214">
        <v>614</v>
      </c>
      <c r="O214">
        <v>3745.4143344762147</v>
      </c>
      <c r="P214">
        <v>0</v>
      </c>
      <c r="Q214">
        <v>0</v>
      </c>
      <c r="R214">
        <v>267</v>
      </c>
      <c r="S214" s="24">
        <v>1895.7062333960087</v>
      </c>
    </row>
    <row r="215" spans="1:19" x14ac:dyDescent="0.25">
      <c r="A215" s="15">
        <v>45850</v>
      </c>
      <c r="B215" t="s">
        <v>3</v>
      </c>
      <c r="C215" s="24">
        <v>32319.467207683774</v>
      </c>
      <c r="D215" s="25">
        <v>401</v>
      </c>
      <c r="E215">
        <v>80.597175081505668</v>
      </c>
      <c r="F215">
        <v>0</v>
      </c>
      <c r="G215">
        <v>0</v>
      </c>
      <c r="H215" s="25">
        <v>16</v>
      </c>
      <c r="I215" s="24">
        <v>36.210586860710457</v>
      </c>
      <c r="J215">
        <v>404</v>
      </c>
      <c r="K215" s="24">
        <v>1722.3173182329392</v>
      </c>
      <c r="L215">
        <v>312</v>
      </c>
      <c r="M215">
        <v>1287.4614018675748</v>
      </c>
      <c r="N215">
        <v>604</v>
      </c>
      <c r="O215">
        <v>3096.3932266923562</v>
      </c>
      <c r="P215">
        <v>0</v>
      </c>
      <c r="Q215">
        <v>0</v>
      </c>
      <c r="R215">
        <v>269</v>
      </c>
      <c r="S215" s="24">
        <v>1379.0228112255693</v>
      </c>
    </row>
    <row r="216" spans="1:19" x14ac:dyDescent="0.25">
      <c r="A216" s="15">
        <v>45857</v>
      </c>
      <c r="B216" t="s">
        <v>3</v>
      </c>
      <c r="C216" s="24">
        <v>33821.282725022953</v>
      </c>
      <c r="D216" s="25">
        <v>419</v>
      </c>
      <c r="E216">
        <v>80.719051849696783</v>
      </c>
      <c r="F216">
        <v>0</v>
      </c>
      <c r="G216">
        <v>0</v>
      </c>
      <c r="H216" s="25">
        <v>8</v>
      </c>
      <c r="I216" s="24">
        <v>18.094562338060683</v>
      </c>
      <c r="J216">
        <v>410</v>
      </c>
      <c r="K216" s="24">
        <v>1337.34631982561</v>
      </c>
      <c r="L216">
        <v>365</v>
      </c>
      <c r="M216">
        <v>1880.8210407528031</v>
      </c>
      <c r="N216">
        <v>607</v>
      </c>
      <c r="O216">
        <v>3734.8311554437028</v>
      </c>
      <c r="P216">
        <v>0</v>
      </c>
      <c r="Q216">
        <v>0</v>
      </c>
      <c r="R216">
        <v>254</v>
      </c>
      <c r="S216" s="24">
        <v>1308.845326989622</v>
      </c>
    </row>
    <row r="217" spans="1:19" x14ac:dyDescent="0.25">
      <c r="A217" s="15">
        <v>45864</v>
      </c>
      <c r="B217" t="s">
        <v>3</v>
      </c>
      <c r="C217" s="24">
        <v>32979.025191056113</v>
      </c>
      <c r="D217" s="25">
        <v>410</v>
      </c>
      <c r="E217">
        <v>80.43664680745394</v>
      </c>
      <c r="F217">
        <v>3</v>
      </c>
      <c r="G217">
        <v>0</v>
      </c>
      <c r="H217" s="25">
        <v>6</v>
      </c>
      <c r="I217" s="24">
        <v>13.562873434324604</v>
      </c>
      <c r="J217">
        <v>415</v>
      </c>
      <c r="K217" s="24">
        <v>1768.0987458741183</v>
      </c>
      <c r="L217">
        <v>371</v>
      </c>
      <c r="M217">
        <v>1550.5536396605141</v>
      </c>
      <c r="N217">
        <v>607</v>
      </c>
      <c r="O217">
        <v>2536.8896476386312</v>
      </c>
      <c r="P217">
        <v>0</v>
      </c>
      <c r="Q217">
        <v>0</v>
      </c>
      <c r="R217">
        <v>269</v>
      </c>
      <c r="S217" s="24">
        <v>1931.2558735004807</v>
      </c>
    </row>
    <row r="218" spans="1:19" x14ac:dyDescent="0.25">
      <c r="A218" s="15">
        <v>45871</v>
      </c>
      <c r="B218" t="s">
        <v>3</v>
      </c>
      <c r="C218" s="24">
        <v>33877.414598735028</v>
      </c>
      <c r="D218" s="25">
        <v>419</v>
      </c>
      <c r="E218">
        <v>80.85301813540579</v>
      </c>
      <c r="F218">
        <v>2</v>
      </c>
      <c r="G218">
        <v>0</v>
      </c>
      <c r="H218" s="25">
        <v>14</v>
      </c>
      <c r="I218" s="24">
        <v>31.627925268575289</v>
      </c>
      <c r="J218">
        <v>401</v>
      </c>
      <c r="K218" s="24">
        <v>1707.9141451927635</v>
      </c>
      <c r="L218">
        <v>383</v>
      </c>
      <c r="M218">
        <v>1993.8387768636792</v>
      </c>
      <c r="N218">
        <v>613</v>
      </c>
      <c r="O218">
        <v>3191.183212055967</v>
      </c>
      <c r="P218">
        <v>0</v>
      </c>
      <c r="Q218">
        <v>0</v>
      </c>
      <c r="R218">
        <v>253</v>
      </c>
      <c r="S218" s="24">
        <v>1823.0788787115166</v>
      </c>
    </row>
    <row r="219" spans="1:19" x14ac:dyDescent="0.25">
      <c r="A219" s="15">
        <v>45878</v>
      </c>
      <c r="B219" t="s">
        <v>3</v>
      </c>
      <c r="C219" s="24">
        <v>34040.965888373663</v>
      </c>
      <c r="D219" s="25">
        <v>423</v>
      </c>
      <c r="E219">
        <v>80.475096662821898</v>
      </c>
      <c r="F219">
        <v>0</v>
      </c>
      <c r="G219">
        <v>0</v>
      </c>
      <c r="H219" s="25">
        <v>14</v>
      </c>
      <c r="I219" s="24">
        <v>31.609145857059833</v>
      </c>
      <c r="J219">
        <v>402</v>
      </c>
      <c r="K219" s="24">
        <v>1711.6340453241469</v>
      </c>
      <c r="L219">
        <v>395</v>
      </c>
      <c r="M219">
        <v>1671.7588462129365</v>
      </c>
      <c r="N219">
        <v>619</v>
      </c>
      <c r="O219">
        <v>2619.7942425463484</v>
      </c>
      <c r="P219">
        <v>0</v>
      </c>
      <c r="Q219">
        <v>0</v>
      </c>
      <c r="R219">
        <v>258</v>
      </c>
      <c r="S219" s="24">
        <v>1865.9336261340193</v>
      </c>
    </row>
    <row r="220" spans="1:19" x14ac:dyDescent="0.25">
      <c r="A220" s="15">
        <v>45885</v>
      </c>
      <c r="B220" t="s">
        <v>3</v>
      </c>
      <c r="C220" s="24">
        <v>33773.226374231381</v>
      </c>
      <c r="D220" s="25">
        <v>421</v>
      </c>
      <c r="E220">
        <v>80.221440318839385</v>
      </c>
      <c r="F220">
        <v>0</v>
      </c>
      <c r="G220">
        <v>0</v>
      </c>
      <c r="H220" s="25">
        <v>14</v>
      </c>
      <c r="I220" s="24">
        <v>31.59036644554438</v>
      </c>
      <c r="J220">
        <v>382</v>
      </c>
      <c r="K220" s="24">
        <v>1625.9657130141395</v>
      </c>
      <c r="L220">
        <v>417</v>
      </c>
      <c r="M220">
        <v>2192.9014115340433</v>
      </c>
      <c r="N220">
        <v>608</v>
      </c>
      <c r="O220">
        <v>3805.3238806059912</v>
      </c>
      <c r="P220">
        <v>0</v>
      </c>
      <c r="Q220">
        <v>0</v>
      </c>
      <c r="R220">
        <v>261</v>
      </c>
      <c r="S220" s="24">
        <v>1894.5354158522427</v>
      </c>
    </row>
    <row r="221" spans="1:19" x14ac:dyDescent="0.25">
      <c r="A221" s="15">
        <v>45892</v>
      </c>
      <c r="B221" t="s">
        <v>3</v>
      </c>
      <c r="C221" s="24">
        <v>31565.093769059244</v>
      </c>
      <c r="D221" s="25">
        <v>390</v>
      </c>
      <c r="E221">
        <v>80.936137869382677</v>
      </c>
      <c r="F221">
        <v>0</v>
      </c>
      <c r="G221">
        <v>0</v>
      </c>
      <c r="H221" s="25">
        <v>5</v>
      </c>
      <c r="I221" s="24">
        <v>11.282273730551564</v>
      </c>
      <c r="J221">
        <v>384</v>
      </c>
      <c r="K221" s="24">
        <v>1250.4786225063601</v>
      </c>
      <c r="L221">
        <v>413</v>
      </c>
      <c r="M221">
        <v>2584.8663860037404</v>
      </c>
      <c r="N221">
        <v>617</v>
      </c>
      <c r="O221">
        <v>3244.652688049172</v>
      </c>
      <c r="P221">
        <v>0</v>
      </c>
      <c r="Q221">
        <v>0</v>
      </c>
      <c r="R221">
        <v>0</v>
      </c>
      <c r="S221" s="24">
        <v>0</v>
      </c>
    </row>
    <row r="222" spans="1:19" x14ac:dyDescent="0.25">
      <c r="A222" s="15">
        <v>45899</v>
      </c>
      <c r="B222" t="s">
        <v>3</v>
      </c>
      <c r="C222" s="24">
        <v>31507.886199031967</v>
      </c>
      <c r="D222" s="25">
        <v>389</v>
      </c>
      <c r="E222">
        <v>80.997136758436937</v>
      </c>
      <c r="F222">
        <v>6</v>
      </c>
      <c r="G222">
        <v>1</v>
      </c>
      <c r="H222" s="25">
        <v>13</v>
      </c>
      <c r="I222" s="24">
        <v>29.333911699434069</v>
      </c>
      <c r="J222">
        <v>390</v>
      </c>
      <c r="K222" s="24">
        <v>1660.017350983022</v>
      </c>
      <c r="L222">
        <v>430</v>
      </c>
      <c r="M222">
        <v>2261.2652445075264</v>
      </c>
      <c r="N222">
        <v>610</v>
      </c>
      <c r="O222">
        <v>3817.8413933711422</v>
      </c>
      <c r="P222">
        <v>0</v>
      </c>
      <c r="Q222">
        <v>0</v>
      </c>
      <c r="R222">
        <v>0</v>
      </c>
      <c r="S222" s="24">
        <v>0</v>
      </c>
    </row>
    <row r="223" spans="1:19" x14ac:dyDescent="0.25">
      <c r="A223" s="15">
        <v>45906</v>
      </c>
      <c r="B223" t="s">
        <v>3</v>
      </c>
      <c r="C223" s="24">
        <v>32823.68382592735</v>
      </c>
      <c r="D223" s="25">
        <v>407</v>
      </c>
      <c r="E223">
        <v>80.64787180817531</v>
      </c>
      <c r="F223">
        <v>0</v>
      </c>
      <c r="G223">
        <v>0</v>
      </c>
      <c r="H223" s="25">
        <v>17</v>
      </c>
      <c r="I223" s="24">
        <v>38.35973068387532</v>
      </c>
      <c r="J223">
        <v>399</v>
      </c>
      <c r="K223" s="24">
        <v>1698.3254436980149</v>
      </c>
      <c r="L223">
        <v>439</v>
      </c>
      <c r="M223">
        <v>2747.5940519507071</v>
      </c>
      <c r="N223">
        <v>601</v>
      </c>
      <c r="O223">
        <v>3761.5125859279615</v>
      </c>
      <c r="P223">
        <v>0</v>
      </c>
      <c r="Q223">
        <v>0</v>
      </c>
      <c r="R223">
        <v>0</v>
      </c>
      <c r="S223" s="24">
        <v>0</v>
      </c>
    </row>
    <row r="224" spans="1:19" x14ac:dyDescent="0.25">
      <c r="A224" s="15">
        <v>45913</v>
      </c>
      <c r="B224" t="s">
        <v>3</v>
      </c>
      <c r="C224" s="24">
        <v>48799.828029886099</v>
      </c>
      <c r="D224" s="25">
        <v>609</v>
      </c>
      <c r="E224">
        <v>80.131080508844164</v>
      </c>
      <c r="F224">
        <v>0</v>
      </c>
      <c r="G224">
        <v>0</v>
      </c>
      <c r="H224" s="25">
        <v>684</v>
      </c>
      <c r="I224" s="24">
        <v>1543.415046339454</v>
      </c>
      <c r="J224">
        <v>407</v>
      </c>
      <c r="K224" s="24">
        <v>1325.3770816668973</v>
      </c>
      <c r="L224">
        <v>458</v>
      </c>
      <c r="M224">
        <v>1950.5104232196445</v>
      </c>
      <c r="N224">
        <v>612</v>
      </c>
      <c r="O224">
        <v>2606.3589061362936</v>
      </c>
      <c r="P224">
        <v>0</v>
      </c>
      <c r="Q224">
        <v>0</v>
      </c>
      <c r="R224">
        <v>0</v>
      </c>
      <c r="S224" s="24">
        <v>0</v>
      </c>
    </row>
    <row r="225" spans="1:19" x14ac:dyDescent="0.25">
      <c r="A225" s="15">
        <v>45920</v>
      </c>
      <c r="B225" t="s">
        <v>3</v>
      </c>
      <c r="C225" s="24">
        <v>49977.50306597937</v>
      </c>
      <c r="D225" s="25">
        <v>618</v>
      </c>
      <c r="E225">
        <v>80.869746061455288</v>
      </c>
      <c r="F225">
        <v>0</v>
      </c>
      <c r="G225">
        <v>0</v>
      </c>
      <c r="H225" s="25">
        <v>696</v>
      </c>
      <c r="I225" s="24">
        <v>1570.4925032927777</v>
      </c>
      <c r="J225">
        <v>411</v>
      </c>
      <c r="K225" s="24">
        <v>1749.4029006513385</v>
      </c>
      <c r="L225">
        <v>457</v>
      </c>
      <c r="M225">
        <v>2860.251666837069</v>
      </c>
      <c r="N225">
        <v>609</v>
      </c>
      <c r="O225">
        <v>3811.5826369885667</v>
      </c>
      <c r="P225">
        <v>0</v>
      </c>
      <c r="Q225">
        <v>0</v>
      </c>
      <c r="R225">
        <v>0</v>
      </c>
      <c r="S225" s="24">
        <v>0</v>
      </c>
    </row>
    <row r="226" spans="1:19" x14ac:dyDescent="0.25">
      <c r="A226" s="15">
        <v>45927</v>
      </c>
      <c r="B226" t="s">
        <v>3</v>
      </c>
      <c r="C226" s="24">
        <v>47226.599920892149</v>
      </c>
      <c r="D226" s="25">
        <v>589</v>
      </c>
      <c r="E226">
        <v>80.180984585555436</v>
      </c>
      <c r="F226">
        <v>5</v>
      </c>
      <c r="G226">
        <v>0</v>
      </c>
      <c r="H226" s="25">
        <v>705</v>
      </c>
      <c r="I226" s="24">
        <v>1590.8005960077705</v>
      </c>
      <c r="J226">
        <v>316</v>
      </c>
      <c r="K226" s="24">
        <v>1029.0396997708588</v>
      </c>
      <c r="L226">
        <v>469</v>
      </c>
      <c r="M226">
        <v>1997.3567434279767</v>
      </c>
      <c r="N226">
        <v>604</v>
      </c>
      <c r="O226">
        <v>2572.2888550756884</v>
      </c>
      <c r="P226">
        <v>0</v>
      </c>
      <c r="Q226">
        <v>0</v>
      </c>
      <c r="R226">
        <v>0</v>
      </c>
      <c r="S226" s="24">
        <v>0</v>
      </c>
    </row>
    <row r="227" spans="1:19" x14ac:dyDescent="0.25">
      <c r="A227" s="15">
        <v>45934</v>
      </c>
      <c r="B227" t="s">
        <v>3</v>
      </c>
      <c r="C227" s="24">
        <v>51002.874964275761</v>
      </c>
      <c r="D227" s="25">
        <v>635</v>
      </c>
      <c r="E227">
        <v>80.319488132717737</v>
      </c>
      <c r="F227">
        <v>0</v>
      </c>
      <c r="G227">
        <v>0</v>
      </c>
      <c r="H227" s="25">
        <v>718</v>
      </c>
      <c r="I227" s="24">
        <v>1620.1345077072046</v>
      </c>
      <c r="J227">
        <v>313</v>
      </c>
      <c r="K227" s="24">
        <v>1332.270335532528</v>
      </c>
      <c r="L227">
        <v>484</v>
      </c>
      <c r="M227">
        <v>3029.2380891666112</v>
      </c>
      <c r="N227">
        <v>617</v>
      </c>
      <c r="O227">
        <v>2627.652688049172</v>
      </c>
      <c r="P227">
        <v>0</v>
      </c>
      <c r="Q227">
        <v>0</v>
      </c>
      <c r="R227">
        <v>244</v>
      </c>
      <c r="S227" s="24">
        <v>1771.136557348457</v>
      </c>
    </row>
    <row r="228" spans="1:19" x14ac:dyDescent="0.25">
      <c r="A228" s="15">
        <v>45941</v>
      </c>
      <c r="B228" t="s">
        <v>3</v>
      </c>
      <c r="C228" s="24">
        <v>50382.963929510493</v>
      </c>
      <c r="D228" s="25">
        <v>629</v>
      </c>
      <c r="E228">
        <v>80.100101636741641</v>
      </c>
      <c r="F228">
        <v>0</v>
      </c>
      <c r="G228">
        <v>0</v>
      </c>
      <c r="H228" s="25">
        <v>703</v>
      </c>
      <c r="I228" s="24">
        <v>1586.2876865155499</v>
      </c>
      <c r="J228">
        <v>318</v>
      </c>
      <c r="K228" s="24">
        <v>1035.5526092630794</v>
      </c>
      <c r="L228">
        <v>497</v>
      </c>
      <c r="M228">
        <v>3110.6019221400948</v>
      </c>
      <c r="N228">
        <v>609</v>
      </c>
      <c r="O228">
        <v>3811.5826369885667</v>
      </c>
      <c r="P228">
        <v>0</v>
      </c>
      <c r="Q228">
        <v>0</v>
      </c>
      <c r="R228">
        <v>247</v>
      </c>
      <c r="S228" s="24">
        <v>1051.9128264961839</v>
      </c>
    </row>
    <row r="229" spans="1:19" x14ac:dyDescent="0.25">
      <c r="A229" s="15">
        <v>45948</v>
      </c>
      <c r="B229" t="s">
        <v>3</v>
      </c>
      <c r="C229" s="24">
        <v>50746.409818534237</v>
      </c>
      <c r="D229" s="25">
        <v>634</v>
      </c>
      <c r="E229">
        <v>80.041655865195963</v>
      </c>
      <c r="F229">
        <v>0</v>
      </c>
      <c r="G229">
        <v>0</v>
      </c>
      <c r="H229" s="25">
        <v>714</v>
      </c>
      <c r="I229" s="24">
        <v>1611.1086887227634</v>
      </c>
      <c r="J229">
        <v>309</v>
      </c>
      <c r="K229" s="24">
        <v>1315.2445165480867</v>
      </c>
      <c r="L229">
        <v>500</v>
      </c>
      <c r="M229">
        <v>3129.3781912878217</v>
      </c>
      <c r="N229">
        <v>610</v>
      </c>
      <c r="O229">
        <v>3817.8413933711422</v>
      </c>
      <c r="P229">
        <v>0</v>
      </c>
      <c r="Q229">
        <v>0</v>
      </c>
      <c r="R229">
        <v>240</v>
      </c>
      <c r="S229" s="24">
        <v>1022.1015318181544</v>
      </c>
    </row>
    <row r="230" spans="1:19" x14ac:dyDescent="0.25">
      <c r="A230" s="15">
        <v>45955</v>
      </c>
      <c r="B230" t="s">
        <v>3</v>
      </c>
      <c r="C230" s="24">
        <v>47677.244494208389</v>
      </c>
      <c r="D230" s="25">
        <v>595</v>
      </c>
      <c r="E230">
        <v>80.129822679341828</v>
      </c>
      <c r="F230">
        <v>0</v>
      </c>
      <c r="G230">
        <v>0</v>
      </c>
      <c r="H230" s="25">
        <v>712</v>
      </c>
      <c r="I230" s="24">
        <v>1606.5957792305428</v>
      </c>
      <c r="J230">
        <v>315</v>
      </c>
      <c r="K230" s="24">
        <v>1025.7832450247486</v>
      </c>
      <c r="L230">
        <v>358</v>
      </c>
      <c r="M230">
        <v>1882.6347849620802</v>
      </c>
      <c r="N230">
        <v>615</v>
      </c>
      <c r="O230">
        <v>2619.1351752840205</v>
      </c>
      <c r="P230">
        <v>0</v>
      </c>
      <c r="Q230">
        <v>0</v>
      </c>
      <c r="R230">
        <v>248</v>
      </c>
      <c r="S230" s="24">
        <v>1304.1715828787594</v>
      </c>
    </row>
    <row r="231" spans="1:19" x14ac:dyDescent="0.25">
      <c r="A231" s="15">
        <v>45962</v>
      </c>
      <c r="B231" t="s">
        <v>3</v>
      </c>
      <c r="C231" s="24">
        <v>48024.621314321572</v>
      </c>
      <c r="D231" s="25">
        <v>595</v>
      </c>
      <c r="E231">
        <v>80.713649267767352</v>
      </c>
      <c r="F231">
        <v>0</v>
      </c>
      <c r="G231">
        <v>0</v>
      </c>
      <c r="H231" s="25">
        <v>701</v>
      </c>
      <c r="I231" s="24">
        <v>1581.7747770233293</v>
      </c>
      <c r="J231">
        <v>318</v>
      </c>
      <c r="K231" s="24">
        <v>1035.5526092630794</v>
      </c>
      <c r="L231">
        <v>355</v>
      </c>
      <c r="M231">
        <v>2221.8585158143533</v>
      </c>
      <c r="N231">
        <v>610</v>
      </c>
      <c r="O231">
        <v>3207.8413933711422</v>
      </c>
      <c r="P231">
        <v>0</v>
      </c>
      <c r="Q231">
        <v>0</v>
      </c>
      <c r="R231">
        <v>244</v>
      </c>
      <c r="S231" s="24">
        <v>1283.136557348457</v>
      </c>
    </row>
    <row r="232" spans="1:19" x14ac:dyDescent="0.25">
      <c r="A232" s="15">
        <v>45969</v>
      </c>
      <c r="B232" t="s">
        <v>3</v>
      </c>
      <c r="C232" s="24">
        <v>48069.77479174469</v>
      </c>
      <c r="D232" s="25">
        <v>598</v>
      </c>
      <c r="E232">
        <v>80.384238782181754</v>
      </c>
      <c r="F232">
        <v>0</v>
      </c>
      <c r="G232">
        <v>0</v>
      </c>
      <c r="H232" s="25">
        <v>717</v>
      </c>
      <c r="I232" s="24">
        <v>1617.8780529610942</v>
      </c>
      <c r="J232">
        <v>302</v>
      </c>
      <c r="K232" s="24">
        <v>1285.4493333253145</v>
      </c>
      <c r="L232">
        <v>371</v>
      </c>
      <c r="M232">
        <v>1950.9986179355635</v>
      </c>
      <c r="N232">
        <v>613</v>
      </c>
      <c r="O232">
        <v>3223.6176625188691</v>
      </c>
      <c r="P232">
        <v>0</v>
      </c>
      <c r="Q232">
        <v>0</v>
      </c>
      <c r="R232">
        <v>233</v>
      </c>
      <c r="S232" s="24">
        <v>992.29023714012487</v>
      </c>
    </row>
    <row r="233" spans="1:19" x14ac:dyDescent="0.25">
      <c r="A233" s="15">
        <v>45976</v>
      </c>
      <c r="B233" t="s">
        <v>3</v>
      </c>
      <c r="C233" s="24">
        <v>48786.059218783928</v>
      </c>
      <c r="D233" s="25">
        <v>603</v>
      </c>
      <c r="E233">
        <v>80.905570843754447</v>
      </c>
      <c r="F233">
        <v>0</v>
      </c>
      <c r="G233">
        <v>0</v>
      </c>
      <c r="H233" s="25">
        <v>718</v>
      </c>
      <c r="I233" s="24">
        <v>1620.1345077072046</v>
      </c>
      <c r="J233">
        <v>318</v>
      </c>
      <c r="K233" s="24">
        <v>1035.5526092630794</v>
      </c>
      <c r="L233">
        <v>374</v>
      </c>
      <c r="M233">
        <v>2340.7748870832907</v>
      </c>
      <c r="N233">
        <v>606</v>
      </c>
      <c r="O233">
        <v>3792.8063678408398</v>
      </c>
      <c r="P233">
        <v>0</v>
      </c>
      <c r="Q233">
        <v>0</v>
      </c>
      <c r="R233">
        <v>242</v>
      </c>
      <c r="S233" s="24">
        <v>1272.6190445833056</v>
      </c>
    </row>
    <row r="234" spans="1:19" x14ac:dyDescent="0.25">
      <c r="A234" s="15">
        <v>45983</v>
      </c>
      <c r="B234" t="s">
        <v>3</v>
      </c>
      <c r="C234" s="24">
        <v>54598.501326446189</v>
      </c>
      <c r="D234" s="25">
        <v>678</v>
      </c>
      <c r="E234">
        <v>80.528763018357211</v>
      </c>
      <c r="F234">
        <v>0</v>
      </c>
      <c r="G234">
        <v>0</v>
      </c>
      <c r="H234" s="25">
        <v>919</v>
      </c>
      <c r="I234" s="24">
        <v>2073.6819116753777</v>
      </c>
      <c r="J234">
        <v>302</v>
      </c>
      <c r="K234" s="24">
        <v>983.44933332531446</v>
      </c>
      <c r="L234">
        <v>438</v>
      </c>
      <c r="M234">
        <v>2303.3352955681316</v>
      </c>
      <c r="N234">
        <v>601</v>
      </c>
      <c r="O234">
        <v>2559.5125859279615</v>
      </c>
      <c r="P234">
        <v>0</v>
      </c>
      <c r="Q234">
        <v>0</v>
      </c>
      <c r="R234">
        <v>241</v>
      </c>
      <c r="S234" s="24">
        <v>1508.3602882007301</v>
      </c>
    </row>
    <row r="235" spans="1:19" x14ac:dyDescent="0.25">
      <c r="A235" s="15">
        <v>45990</v>
      </c>
      <c r="B235" t="s">
        <v>3</v>
      </c>
      <c r="C235" s="24">
        <v>53531.632100715404</v>
      </c>
      <c r="D235" s="25">
        <v>666</v>
      </c>
      <c r="E235">
        <v>80.377825977050151</v>
      </c>
      <c r="F235">
        <v>5</v>
      </c>
      <c r="G235">
        <v>0</v>
      </c>
      <c r="H235" s="25">
        <v>905</v>
      </c>
      <c r="I235" s="24">
        <v>2042.0915452298332</v>
      </c>
      <c r="J235">
        <v>309</v>
      </c>
      <c r="K235" s="24">
        <v>1006.2445165480866</v>
      </c>
      <c r="L235">
        <v>444</v>
      </c>
      <c r="M235">
        <v>2334.8878338635855</v>
      </c>
      <c r="N235">
        <v>606</v>
      </c>
      <c r="O235">
        <v>2580.8063678408398</v>
      </c>
      <c r="P235">
        <v>0</v>
      </c>
      <c r="Q235">
        <v>0</v>
      </c>
      <c r="R235">
        <v>253</v>
      </c>
      <c r="S235" s="24">
        <v>1836.4653647916377</v>
      </c>
    </row>
    <row r="236" spans="1:19" x14ac:dyDescent="0.25">
      <c r="A236" s="15">
        <v>45997</v>
      </c>
      <c r="B236" t="s">
        <v>3</v>
      </c>
      <c r="C236" s="24">
        <v>55073.447757283735</v>
      </c>
      <c r="D236" s="25">
        <v>681</v>
      </c>
      <c r="E236">
        <v>80.871435766936472</v>
      </c>
      <c r="F236">
        <v>2</v>
      </c>
      <c r="G236">
        <v>0</v>
      </c>
      <c r="H236" s="25">
        <v>914</v>
      </c>
      <c r="I236" s="24">
        <v>2062.3996379448258</v>
      </c>
      <c r="J236">
        <v>301</v>
      </c>
      <c r="K236" s="24">
        <v>980.19287857920415</v>
      </c>
      <c r="L236">
        <v>463</v>
      </c>
      <c r="M236">
        <v>2897.8042051325228</v>
      </c>
      <c r="N236">
        <v>607</v>
      </c>
      <c r="O236">
        <v>3192.0651242234153</v>
      </c>
      <c r="P236">
        <v>0</v>
      </c>
      <c r="Q236">
        <v>0</v>
      </c>
      <c r="R236">
        <v>253</v>
      </c>
      <c r="S236" s="24">
        <v>1077.4653647916377</v>
      </c>
    </row>
    <row r="237" spans="1:19" x14ac:dyDescent="0.25">
      <c r="A237" s="15">
        <v>46004</v>
      </c>
      <c r="B237" t="s">
        <v>3</v>
      </c>
      <c r="C237" s="24">
        <v>51326.593400066515</v>
      </c>
      <c r="D237" s="25">
        <v>636</v>
      </c>
      <c r="E237">
        <v>80.702190880607731</v>
      </c>
      <c r="F237">
        <v>0</v>
      </c>
      <c r="G237">
        <v>0</v>
      </c>
      <c r="H237" s="25">
        <v>905</v>
      </c>
      <c r="I237" s="24">
        <v>2042.0915452298332</v>
      </c>
      <c r="J237">
        <v>293</v>
      </c>
      <c r="K237" s="24">
        <v>954.14124061032169</v>
      </c>
      <c r="L237">
        <v>470</v>
      </c>
      <c r="M237">
        <v>2471.6154998105521</v>
      </c>
      <c r="N237">
        <v>471</v>
      </c>
      <c r="O237">
        <v>2476.8742561931281</v>
      </c>
      <c r="P237">
        <v>0</v>
      </c>
      <c r="Q237">
        <v>0</v>
      </c>
      <c r="R237">
        <v>244</v>
      </c>
      <c r="S237" s="24">
        <v>1283.136557348457</v>
      </c>
    </row>
    <row r="238" spans="1:19" x14ac:dyDescent="0.25">
      <c r="A238" s="15">
        <v>46011</v>
      </c>
      <c r="B238" t="s">
        <v>3</v>
      </c>
      <c r="C238" s="24">
        <v>51871.897493849909</v>
      </c>
      <c r="D238" s="25">
        <v>641</v>
      </c>
      <c r="E238">
        <v>80.923397026286906</v>
      </c>
      <c r="F238">
        <v>1</v>
      </c>
      <c r="G238">
        <v>0</v>
      </c>
      <c r="H238" s="25">
        <v>915</v>
      </c>
      <c r="I238" s="24">
        <v>2064.656092690936</v>
      </c>
      <c r="J238">
        <v>293</v>
      </c>
      <c r="K238" s="24">
        <v>954.14124061032169</v>
      </c>
      <c r="L238">
        <v>471</v>
      </c>
      <c r="M238">
        <v>2947.8742561931281</v>
      </c>
      <c r="N238">
        <v>489</v>
      </c>
      <c r="O238">
        <v>2082.5318710794895</v>
      </c>
      <c r="P238">
        <v>0</v>
      </c>
      <c r="Q238">
        <v>0</v>
      </c>
      <c r="R238">
        <v>234</v>
      </c>
      <c r="S238" s="24">
        <v>996.54899352270047</v>
      </c>
    </row>
    <row r="239" spans="1:19" x14ac:dyDescent="0.25">
      <c r="A239" s="15">
        <v>46018</v>
      </c>
      <c r="B239" t="s">
        <v>3</v>
      </c>
      <c r="C239" s="24">
        <v>50506.755169866999</v>
      </c>
      <c r="D239" s="25">
        <v>626</v>
      </c>
      <c r="E239">
        <v>80.681717523749199</v>
      </c>
      <c r="F239">
        <v>6</v>
      </c>
      <c r="G239">
        <v>0</v>
      </c>
      <c r="H239" s="25">
        <v>912</v>
      </c>
      <c r="I239" s="24">
        <v>2057.8867284526054</v>
      </c>
      <c r="J239">
        <v>284</v>
      </c>
      <c r="K239" s="24">
        <v>1208.8331478953289</v>
      </c>
      <c r="L239">
        <v>499</v>
      </c>
      <c r="M239">
        <v>2125.1194349052457</v>
      </c>
      <c r="N239">
        <v>487</v>
      </c>
      <c r="O239">
        <v>3048.0143583143381</v>
      </c>
      <c r="P239">
        <v>0</v>
      </c>
      <c r="Q239">
        <v>0</v>
      </c>
      <c r="R239">
        <v>234</v>
      </c>
      <c r="S239" s="24">
        <v>1464.5489935227006</v>
      </c>
    </row>
    <row r="240" spans="1:19" x14ac:dyDescent="0.25">
      <c r="A240" s="15">
        <v>46025</v>
      </c>
      <c r="B240" t="s">
        <v>3</v>
      </c>
      <c r="C240" s="24">
        <v>49017.044366741538</v>
      </c>
      <c r="D240" s="25">
        <v>608</v>
      </c>
      <c r="E240">
        <v>80.620138761088057</v>
      </c>
      <c r="F240">
        <v>0</v>
      </c>
      <c r="G240">
        <v>0</v>
      </c>
      <c r="H240" s="25">
        <v>909</v>
      </c>
      <c r="I240" s="24">
        <v>2051.1173642142744</v>
      </c>
      <c r="J240">
        <v>289</v>
      </c>
      <c r="K240" s="24">
        <v>941.11542162588046</v>
      </c>
      <c r="L240">
        <v>344</v>
      </c>
      <c r="M240">
        <v>1465.0121956060214</v>
      </c>
      <c r="N240">
        <v>474</v>
      </c>
      <c r="O240">
        <v>2966.650525340855</v>
      </c>
      <c r="P240">
        <v>0</v>
      </c>
      <c r="Q240">
        <v>0</v>
      </c>
      <c r="R240">
        <v>231</v>
      </c>
      <c r="S240" s="24">
        <v>983.77272437497356</v>
      </c>
    </row>
    <row r="241" spans="1:19" x14ac:dyDescent="0.25">
      <c r="A241" s="15">
        <v>46032</v>
      </c>
      <c r="B241" t="s">
        <v>3</v>
      </c>
      <c r="C241" s="24">
        <v>47536.830250595958</v>
      </c>
      <c r="D241" s="25">
        <v>589</v>
      </c>
      <c r="E241">
        <v>80.707691427157826</v>
      </c>
      <c r="F241">
        <v>0</v>
      </c>
      <c r="G241">
        <v>0</v>
      </c>
      <c r="H241" s="25">
        <v>902</v>
      </c>
      <c r="I241" s="24">
        <v>2035.3221809915021</v>
      </c>
      <c r="J241">
        <v>287</v>
      </c>
      <c r="K241" s="24">
        <v>934.60251213365973</v>
      </c>
      <c r="L241">
        <v>301</v>
      </c>
      <c r="M241">
        <v>1883.8856711552685</v>
      </c>
      <c r="N241">
        <v>483</v>
      </c>
      <c r="O241">
        <v>3022.9793327840357</v>
      </c>
      <c r="P241">
        <v>0</v>
      </c>
      <c r="Q241">
        <v>0</v>
      </c>
      <c r="R241">
        <v>234</v>
      </c>
      <c r="S241" s="24">
        <v>1698.5489935227006</v>
      </c>
    </row>
    <row r="242" spans="1:19" x14ac:dyDescent="0.25">
      <c r="A242" s="15">
        <v>46039</v>
      </c>
      <c r="B242" t="s">
        <v>3</v>
      </c>
      <c r="C242" s="24">
        <v>46856.858406394967</v>
      </c>
      <c r="D242" s="25">
        <v>584</v>
      </c>
      <c r="E242">
        <v>80.234346586292759</v>
      </c>
      <c r="F242">
        <v>2</v>
      </c>
      <c r="G242">
        <v>0</v>
      </c>
      <c r="H242" s="25">
        <v>915</v>
      </c>
      <c r="I242" s="24">
        <v>2064.656092690936</v>
      </c>
      <c r="J242">
        <v>289</v>
      </c>
      <c r="K242" s="24">
        <v>1230.1154216258803</v>
      </c>
      <c r="L242">
        <v>273</v>
      </c>
      <c r="M242">
        <v>1435.6404924431506</v>
      </c>
      <c r="N242">
        <v>486</v>
      </c>
      <c r="O242">
        <v>2555.7556019317626</v>
      </c>
      <c r="P242">
        <v>0</v>
      </c>
      <c r="Q242">
        <v>0</v>
      </c>
      <c r="R242">
        <v>229</v>
      </c>
      <c r="S242" s="24">
        <v>1662.2552116098223</v>
      </c>
    </row>
    <row r="243" spans="1:19" x14ac:dyDescent="0.25">
      <c r="A243" s="15">
        <v>46046</v>
      </c>
      <c r="B243" t="s">
        <v>3</v>
      </c>
      <c r="C243" s="24">
        <v>46571.928332267693</v>
      </c>
      <c r="D243" s="25">
        <v>578</v>
      </c>
      <c r="E243">
        <v>80.574270471051378</v>
      </c>
      <c r="F243">
        <v>0</v>
      </c>
      <c r="G243">
        <v>0</v>
      </c>
      <c r="H243" s="25">
        <v>908</v>
      </c>
      <c r="I243" s="24">
        <v>2048.982707365707</v>
      </c>
      <c r="J243">
        <v>292</v>
      </c>
      <c r="K243" s="24">
        <v>1242.9239543510864</v>
      </c>
      <c r="L243">
        <v>245</v>
      </c>
      <c r="M243">
        <v>1532.7471538318962</v>
      </c>
      <c r="N243">
        <v>476</v>
      </c>
      <c r="O243">
        <v>2025.9087560162554</v>
      </c>
      <c r="P243">
        <v>0</v>
      </c>
      <c r="Q243">
        <v>0</v>
      </c>
      <c r="R243">
        <v>217</v>
      </c>
      <c r="S243" s="24">
        <v>1357.5760505368223</v>
      </c>
    </row>
    <row r="244" spans="1:19" x14ac:dyDescent="0.25">
      <c r="A244" s="15">
        <v>46053</v>
      </c>
      <c r="B244" t="s">
        <v>3</v>
      </c>
      <c r="C244" s="24">
        <v>45153.161048308888</v>
      </c>
      <c r="D244" s="25">
        <v>559</v>
      </c>
      <c r="E244">
        <v>80.774885596259196</v>
      </c>
      <c r="F244">
        <v>7</v>
      </c>
      <c r="G244">
        <v>0</v>
      </c>
      <c r="H244" s="25">
        <v>906</v>
      </c>
      <c r="I244" s="24">
        <v>2044.5910592164148</v>
      </c>
      <c r="J244">
        <v>287</v>
      </c>
      <c r="K244" s="24">
        <v>934.67950772087306</v>
      </c>
      <c r="L244">
        <v>226</v>
      </c>
      <c r="M244">
        <v>1413.2831535869543</v>
      </c>
      <c r="N244">
        <v>481</v>
      </c>
      <c r="O244">
        <v>3007.9168003332966</v>
      </c>
      <c r="P244">
        <v>0</v>
      </c>
      <c r="Q244">
        <v>0</v>
      </c>
      <c r="R244">
        <v>221</v>
      </c>
      <c r="S244" s="24">
        <v>940.01582718016323</v>
      </c>
    </row>
    <row r="245" spans="1:19" x14ac:dyDescent="0.25">
      <c r="A245" s="15">
        <v>46060</v>
      </c>
      <c r="B245" t="s">
        <v>3</v>
      </c>
      <c r="C245" s="24">
        <v>48825.836182213527</v>
      </c>
      <c r="D245" s="25">
        <v>610</v>
      </c>
      <c r="E245">
        <v>80.04235439707135</v>
      </c>
      <c r="F245">
        <v>0</v>
      </c>
      <c r="G245">
        <v>0</v>
      </c>
      <c r="H245" s="25">
        <v>912</v>
      </c>
      <c r="I245" s="24">
        <v>2058.2537318090785</v>
      </c>
      <c r="J245">
        <v>284</v>
      </c>
      <c r="K245" s="24">
        <v>1208.9474340282657</v>
      </c>
      <c r="L245">
        <v>224</v>
      </c>
      <c r="M245">
        <v>952.1836196878844</v>
      </c>
      <c r="N245">
        <v>609</v>
      </c>
      <c r="O245">
        <v>3806.7492160264355</v>
      </c>
      <c r="P245">
        <v>0</v>
      </c>
      <c r="Q245">
        <v>0</v>
      </c>
      <c r="R245">
        <v>212</v>
      </c>
      <c r="S245" s="24">
        <v>1113.1737829188905</v>
      </c>
    </row>
    <row r="246" spans="1:19" x14ac:dyDescent="0.25">
      <c r="A246" s="15">
        <v>46067</v>
      </c>
      <c r="B246" t="s">
        <v>3</v>
      </c>
      <c r="C246" s="24">
        <v>43269.392041559797</v>
      </c>
      <c r="D246" s="25">
        <v>539</v>
      </c>
      <c r="E246">
        <v>80.277165197699063</v>
      </c>
      <c r="F246">
        <v>4</v>
      </c>
      <c r="G246">
        <v>0</v>
      </c>
      <c r="H246" s="25">
        <v>908</v>
      </c>
      <c r="I246" s="24">
        <v>2049.3481010583364</v>
      </c>
      <c r="J246">
        <v>342</v>
      </c>
      <c r="K246" s="24">
        <v>1113.8910248479638</v>
      </c>
      <c r="L246">
        <v>15</v>
      </c>
      <c r="M246">
        <v>63.722612702111476</v>
      </c>
      <c r="N246">
        <v>610</v>
      </c>
      <c r="O246">
        <v>2591.3862498858666</v>
      </c>
      <c r="P246">
        <v>0</v>
      </c>
      <c r="Q246">
        <v>0</v>
      </c>
      <c r="R246">
        <v>0</v>
      </c>
      <c r="S246" s="24">
        <v>0</v>
      </c>
    </row>
    <row r="247" spans="1:19" x14ac:dyDescent="0.25">
      <c r="A247" s="15">
        <v>46074</v>
      </c>
      <c r="B247" t="s">
        <v>3</v>
      </c>
      <c r="C247" s="24">
        <v>43664.175126563794</v>
      </c>
      <c r="D247" s="25">
        <v>545</v>
      </c>
      <c r="E247">
        <v>80.11775252580513</v>
      </c>
      <c r="F247">
        <v>0</v>
      </c>
      <c r="G247">
        <v>1</v>
      </c>
      <c r="H247" s="25">
        <v>906</v>
      </c>
      <c r="I247" s="24">
        <v>2044.9556480771219</v>
      </c>
      <c r="J247">
        <v>357</v>
      </c>
      <c r="K247" s="24">
        <v>1162.7937818582036</v>
      </c>
      <c r="L247">
        <v>14</v>
      </c>
      <c r="M247">
        <v>73.437400813448619</v>
      </c>
      <c r="N247">
        <v>617</v>
      </c>
      <c r="O247">
        <v>3853.4911644212716</v>
      </c>
      <c r="P247">
        <v>0</v>
      </c>
      <c r="Q247">
        <v>0</v>
      </c>
      <c r="R247">
        <v>0</v>
      </c>
      <c r="S247" s="24">
        <v>0</v>
      </c>
    </row>
    <row r="248" spans="1:19" x14ac:dyDescent="0.25">
      <c r="A248" s="15">
        <v>46081</v>
      </c>
      <c r="B248" t="s">
        <v>3</v>
      </c>
      <c r="C248" s="24">
        <v>44227.370405068359</v>
      </c>
      <c r="D248" s="25">
        <v>551</v>
      </c>
      <c r="E248">
        <v>80.267459900305553</v>
      </c>
      <c r="F248">
        <v>0</v>
      </c>
      <c r="G248">
        <v>0</v>
      </c>
      <c r="H248" s="25">
        <v>904</v>
      </c>
      <c r="I248" s="24">
        <v>2040.5626585412929</v>
      </c>
      <c r="J248">
        <v>355</v>
      </c>
      <c r="K248" s="24">
        <v>1511.3271502015032</v>
      </c>
      <c r="L248">
        <v>6</v>
      </c>
      <c r="M248">
        <v>31.457298473539954</v>
      </c>
      <c r="N248">
        <v>607</v>
      </c>
      <c r="O248">
        <v>2575.4300289064586</v>
      </c>
      <c r="P248">
        <v>0</v>
      </c>
      <c r="Q248">
        <v>0</v>
      </c>
      <c r="R248">
        <v>0</v>
      </c>
      <c r="S248" s="24">
        <v>0</v>
      </c>
    </row>
    <row r="249" spans="1:19" x14ac:dyDescent="0.25">
      <c r="A249" s="15">
        <v>46088</v>
      </c>
      <c r="B249" t="s">
        <v>3</v>
      </c>
      <c r="C249" s="24">
        <v>44458.172336363925</v>
      </c>
      <c r="D249" s="25">
        <v>550</v>
      </c>
      <c r="E249">
        <v>80.833040611570766</v>
      </c>
      <c r="F249">
        <v>0</v>
      </c>
      <c r="G249">
        <v>0</v>
      </c>
      <c r="H249" s="25">
        <v>902</v>
      </c>
      <c r="I249" s="24">
        <v>2036.1691324508492</v>
      </c>
      <c r="J249">
        <v>349</v>
      </c>
      <c r="K249" s="24">
        <v>1136.8304071234438</v>
      </c>
      <c r="L249">
        <v>4</v>
      </c>
      <c r="M249">
        <v>20.960950113258423</v>
      </c>
      <c r="N249">
        <v>619</v>
      </c>
      <c r="O249">
        <v>3243.707030026741</v>
      </c>
      <c r="P249">
        <v>0</v>
      </c>
      <c r="Q249">
        <v>0</v>
      </c>
      <c r="R249">
        <v>0</v>
      </c>
      <c r="S249" s="24">
        <v>0</v>
      </c>
    </row>
    <row r="250" spans="1:19" x14ac:dyDescent="0.25">
      <c r="A250" s="15">
        <v>46095</v>
      </c>
      <c r="B250" t="s">
        <v>3</v>
      </c>
      <c r="C250" s="24">
        <v>44343.076364697547</v>
      </c>
      <c r="D250" s="25">
        <v>553</v>
      </c>
      <c r="E250">
        <v>80.186394872870792</v>
      </c>
      <c r="F250">
        <v>0</v>
      </c>
      <c r="G250">
        <v>0</v>
      </c>
      <c r="H250" s="25">
        <v>904</v>
      </c>
      <c r="I250" s="24">
        <v>2040.8051812271499</v>
      </c>
      <c r="J250">
        <v>366</v>
      </c>
      <c r="K250" s="24">
        <v>1192.255195054355</v>
      </c>
      <c r="L250">
        <v>1</v>
      </c>
      <c r="M250">
        <v>5.2375919777058861</v>
      </c>
      <c r="N250">
        <v>610</v>
      </c>
      <c r="O250">
        <v>3804.9311064005906</v>
      </c>
      <c r="P250">
        <v>0</v>
      </c>
      <c r="Q250">
        <v>0</v>
      </c>
      <c r="R250">
        <v>0</v>
      </c>
      <c r="S250" s="24">
        <v>0</v>
      </c>
    </row>
    <row r="251" spans="1:19" x14ac:dyDescent="0.25">
      <c r="A251" s="15">
        <v>46102</v>
      </c>
      <c r="B251" t="s">
        <v>3</v>
      </c>
      <c r="C251" s="24">
        <v>48427.16452335006</v>
      </c>
      <c r="D251" s="25">
        <v>599</v>
      </c>
      <c r="E251">
        <v>80.846685347829819</v>
      </c>
      <c r="F251">
        <v>0</v>
      </c>
      <c r="G251">
        <v>0</v>
      </c>
      <c r="H251" s="25">
        <v>818</v>
      </c>
      <c r="I251" s="24">
        <v>1846.7675110866412</v>
      </c>
      <c r="J251">
        <v>367</v>
      </c>
      <c r="K251" s="24">
        <v>1562.5619517955959</v>
      </c>
      <c r="L251">
        <v>296</v>
      </c>
      <c r="M251">
        <v>1549.5441424207615</v>
      </c>
      <c r="N251">
        <v>601</v>
      </c>
      <c r="O251">
        <v>2545.2028026853977</v>
      </c>
      <c r="P251">
        <v>0</v>
      </c>
      <c r="Q251">
        <v>0</v>
      </c>
      <c r="R251">
        <v>0</v>
      </c>
      <c r="S251" s="24">
        <v>0</v>
      </c>
    </row>
    <row r="252" spans="1:19" x14ac:dyDescent="0.25">
      <c r="A252" s="15">
        <v>46109</v>
      </c>
      <c r="B252" t="s">
        <v>3</v>
      </c>
      <c r="C252" s="24">
        <v>47625.776312435184</v>
      </c>
      <c r="D252" s="25">
        <v>594</v>
      </c>
      <c r="E252">
        <v>80.178074600059233</v>
      </c>
      <c r="F252">
        <v>0</v>
      </c>
      <c r="G252">
        <v>1</v>
      </c>
      <c r="H252" s="25">
        <v>806</v>
      </c>
      <c r="I252" s="24">
        <v>1819.7836829135877</v>
      </c>
      <c r="J252">
        <v>362</v>
      </c>
      <c r="K252" s="24">
        <v>1541.3222000182616</v>
      </c>
      <c r="L252">
        <v>292</v>
      </c>
      <c r="M252">
        <v>1527.8318559346264</v>
      </c>
      <c r="N252">
        <v>615</v>
      </c>
      <c r="O252">
        <v>3217.8650390403945</v>
      </c>
      <c r="P252">
        <v>0</v>
      </c>
      <c r="Q252">
        <v>0</v>
      </c>
      <c r="R252">
        <v>0</v>
      </c>
      <c r="S252" s="24">
        <v>0</v>
      </c>
    </row>
    <row r="253" spans="1:19" x14ac:dyDescent="0.25">
      <c r="A253" s="15">
        <v>46116</v>
      </c>
      <c r="B253" t="s">
        <v>3</v>
      </c>
      <c r="C253" s="24">
        <v>47530.365216497172</v>
      </c>
      <c r="D253" s="25">
        <v>594</v>
      </c>
      <c r="E253">
        <v>80.017449859422854</v>
      </c>
      <c r="F253">
        <v>0</v>
      </c>
      <c r="G253">
        <v>0</v>
      </c>
      <c r="H253" s="25">
        <v>802</v>
      </c>
      <c r="I253" s="24">
        <v>1809.6767063804709</v>
      </c>
      <c r="J253">
        <v>359</v>
      </c>
      <c r="K253" s="24">
        <v>1528.0672538536023</v>
      </c>
      <c r="L253">
        <v>290</v>
      </c>
      <c r="M253">
        <v>1525.0393509469366</v>
      </c>
      <c r="N253">
        <v>605</v>
      </c>
      <c r="O253">
        <v>3786.5476114582643</v>
      </c>
      <c r="P253">
        <v>0</v>
      </c>
      <c r="Q253">
        <v>0</v>
      </c>
      <c r="R253">
        <v>0</v>
      </c>
      <c r="S253" s="24">
        <v>0</v>
      </c>
    </row>
    <row r="254" spans="1:19" x14ac:dyDescent="0.25">
      <c r="A254" s="15">
        <v>46123</v>
      </c>
      <c r="B254" t="s">
        <v>3</v>
      </c>
      <c r="C254" s="24">
        <v>49600.356111389861</v>
      </c>
      <c r="D254" s="25">
        <v>614</v>
      </c>
      <c r="E254">
        <v>80.7823389436317</v>
      </c>
      <c r="F254">
        <v>0</v>
      </c>
      <c r="G254">
        <v>0</v>
      </c>
      <c r="H254" s="25">
        <v>804</v>
      </c>
      <c r="I254" s="24">
        <v>1814.1896158726915</v>
      </c>
      <c r="J254">
        <v>354</v>
      </c>
      <c r="K254" s="24">
        <v>1506.7849801230507</v>
      </c>
      <c r="L254">
        <v>285</v>
      </c>
      <c r="M254">
        <v>1783.7455690340582</v>
      </c>
      <c r="N254">
        <v>529</v>
      </c>
      <c r="O254">
        <v>3310.8821263825153</v>
      </c>
      <c r="P254">
        <v>239</v>
      </c>
      <c r="Q254">
        <v>1495.8427754355787</v>
      </c>
      <c r="R254">
        <v>0</v>
      </c>
      <c r="S254" s="24">
        <v>0</v>
      </c>
    </row>
    <row r="255" spans="1:19" x14ac:dyDescent="0.25">
      <c r="A255" s="15">
        <v>46130</v>
      </c>
      <c r="B255" t="s">
        <v>3</v>
      </c>
      <c r="C255" s="24">
        <v>30402.545751224316</v>
      </c>
      <c r="D255" s="25">
        <v>376</v>
      </c>
      <c r="E255">
        <v>80.857834444745521</v>
      </c>
      <c r="F255">
        <v>0</v>
      </c>
      <c r="G255">
        <v>0</v>
      </c>
      <c r="H255" s="25">
        <v>6</v>
      </c>
      <c r="I255" s="24">
        <v>13.538728476661877</v>
      </c>
      <c r="J255">
        <v>361</v>
      </c>
      <c r="K255" s="24">
        <v>1175.5801633458229</v>
      </c>
      <c r="L255">
        <v>299</v>
      </c>
      <c r="M255">
        <v>1871.3681583901173</v>
      </c>
      <c r="N255">
        <v>521</v>
      </c>
      <c r="O255">
        <v>2218.81207532191</v>
      </c>
      <c r="P255">
        <v>254</v>
      </c>
      <c r="Q255">
        <v>1843.7241211742135</v>
      </c>
      <c r="R255">
        <v>0</v>
      </c>
      <c r="S255" s="24">
        <v>0</v>
      </c>
    </row>
    <row r="256" spans="1:19" x14ac:dyDescent="0.25">
      <c r="A256" s="15">
        <v>46137</v>
      </c>
      <c r="B256" t="s">
        <v>3</v>
      </c>
      <c r="C256" s="24">
        <v>25272.953369836869</v>
      </c>
      <c r="D256" s="25">
        <v>315</v>
      </c>
      <c r="E256">
        <v>80.231597999482119</v>
      </c>
      <c r="F256">
        <v>0</v>
      </c>
      <c r="G256">
        <v>0</v>
      </c>
      <c r="H256" s="25">
        <v>3</v>
      </c>
      <c r="I256" s="24">
        <v>6.7693642383309385</v>
      </c>
      <c r="J256">
        <v>369</v>
      </c>
      <c r="K256" s="24">
        <v>1201.6318013147054</v>
      </c>
      <c r="L256">
        <v>281</v>
      </c>
      <c r="M256">
        <v>1758.7105435037556</v>
      </c>
      <c r="N256">
        <v>329</v>
      </c>
      <c r="O256">
        <v>2059.1308498673866</v>
      </c>
      <c r="P256">
        <v>258</v>
      </c>
      <c r="Q256">
        <v>1098.7591467045158</v>
      </c>
      <c r="R256">
        <v>0</v>
      </c>
      <c r="S256" s="24">
        <v>0</v>
      </c>
    </row>
    <row r="257" spans="1:19" x14ac:dyDescent="0.25">
      <c r="A257" s="15">
        <v>46144</v>
      </c>
      <c r="B257" t="s">
        <v>3</v>
      </c>
      <c r="C257" s="24">
        <v>24885.919775729766</v>
      </c>
      <c r="D257" s="25">
        <v>309</v>
      </c>
      <c r="E257">
        <v>80.536957203008953</v>
      </c>
      <c r="F257">
        <v>2</v>
      </c>
      <c r="G257">
        <v>0</v>
      </c>
      <c r="H257" s="25">
        <v>4</v>
      </c>
      <c r="I257" s="24">
        <v>9.0258189844412513</v>
      </c>
      <c r="J257">
        <v>362</v>
      </c>
      <c r="K257" s="24">
        <v>1178.8366180919331</v>
      </c>
      <c r="L257">
        <v>294</v>
      </c>
      <c r="M257">
        <v>1252.0743764772392</v>
      </c>
      <c r="N257">
        <v>338</v>
      </c>
      <c r="O257">
        <v>2115.4596573105673</v>
      </c>
      <c r="P257">
        <v>278</v>
      </c>
      <c r="Q257">
        <v>1183.9342743560287</v>
      </c>
      <c r="R257">
        <v>0</v>
      </c>
      <c r="S257" s="24">
        <v>0</v>
      </c>
    </row>
    <row r="258" spans="1:19" x14ac:dyDescent="0.25">
      <c r="A258" s="15">
        <v>46151</v>
      </c>
      <c r="B258" t="s">
        <v>3</v>
      </c>
      <c r="C258" s="24">
        <v>24976.783150346644</v>
      </c>
      <c r="D258" s="25">
        <v>312</v>
      </c>
      <c r="E258">
        <v>80.053792148546933</v>
      </c>
      <c r="F258">
        <v>0</v>
      </c>
      <c r="G258">
        <v>0</v>
      </c>
      <c r="H258" s="25">
        <v>9</v>
      </c>
      <c r="I258" s="24">
        <v>20.308092714992817</v>
      </c>
      <c r="J258">
        <v>358</v>
      </c>
      <c r="K258" s="24">
        <v>1523.8107991074919</v>
      </c>
      <c r="L258">
        <v>291</v>
      </c>
      <c r="M258">
        <v>1821.298107329512</v>
      </c>
      <c r="N258">
        <v>331</v>
      </c>
      <c r="O258">
        <v>1409.6483626325378</v>
      </c>
      <c r="P258">
        <v>238</v>
      </c>
      <c r="Q258">
        <v>1489.584019053003</v>
      </c>
      <c r="R258">
        <v>0</v>
      </c>
      <c r="S258" s="24">
        <v>0</v>
      </c>
    </row>
    <row r="259" spans="1:19" x14ac:dyDescent="0.25">
      <c r="A259" s="15">
        <v>46158</v>
      </c>
      <c r="B259" t="s">
        <v>3</v>
      </c>
      <c r="C259" s="24">
        <v>25455.187525364065</v>
      </c>
      <c r="D259" s="25">
        <v>315</v>
      </c>
      <c r="E259">
        <v>80.810119128139888</v>
      </c>
      <c r="F259">
        <v>0</v>
      </c>
      <c r="G259">
        <v>0</v>
      </c>
      <c r="H259" s="25">
        <v>13</v>
      </c>
      <c r="I259" s="24">
        <v>29.333911699434069</v>
      </c>
      <c r="J259">
        <v>367</v>
      </c>
      <c r="K259" s="24">
        <v>1195.1188918224848</v>
      </c>
      <c r="L259">
        <v>296</v>
      </c>
      <c r="M259">
        <v>1260.5918892423904</v>
      </c>
      <c r="N259">
        <v>327</v>
      </c>
      <c r="O259">
        <v>1392.6133371022354</v>
      </c>
      <c r="P259">
        <v>249</v>
      </c>
      <c r="Q259">
        <v>1060.4303392613351</v>
      </c>
      <c r="R259">
        <v>0</v>
      </c>
      <c r="S259" s="24">
        <v>0</v>
      </c>
    </row>
    <row r="260" spans="1:19" x14ac:dyDescent="0.25">
      <c r="A260" s="15">
        <v>46165</v>
      </c>
      <c r="B260" t="s">
        <v>3</v>
      </c>
      <c r="C260" s="24">
        <v>23568.656801938068</v>
      </c>
      <c r="D260" s="25">
        <v>292</v>
      </c>
      <c r="E260">
        <v>80.714578088829001</v>
      </c>
      <c r="F260">
        <v>1</v>
      </c>
      <c r="G260">
        <v>0</v>
      </c>
      <c r="H260" s="25">
        <v>18</v>
      </c>
      <c r="I260" s="24">
        <v>40.616185429985634</v>
      </c>
      <c r="J260">
        <v>282</v>
      </c>
      <c r="K260" s="24">
        <v>918.32023840310819</v>
      </c>
      <c r="L260">
        <v>296</v>
      </c>
      <c r="M260">
        <v>1852.5918892423904</v>
      </c>
      <c r="N260">
        <v>323</v>
      </c>
      <c r="O260">
        <v>1698.5783115719328</v>
      </c>
      <c r="P260">
        <v>253</v>
      </c>
      <c r="Q260">
        <v>1583.4653647916377</v>
      </c>
      <c r="R260">
        <v>0</v>
      </c>
      <c r="S260" s="24">
        <v>0</v>
      </c>
    </row>
    <row r="261" spans="1:19" x14ac:dyDescent="0.25">
      <c r="A261" s="15">
        <v>46172</v>
      </c>
      <c r="B261" t="s">
        <v>3</v>
      </c>
      <c r="C261" s="24">
        <v>23112.774296297568</v>
      </c>
      <c r="D261" s="25">
        <v>286</v>
      </c>
      <c r="E261">
        <v>80.813896140900582</v>
      </c>
      <c r="F261">
        <v>7</v>
      </c>
      <c r="G261">
        <v>0</v>
      </c>
      <c r="H261" s="25">
        <v>19</v>
      </c>
      <c r="I261" s="24">
        <v>42.872640176095942</v>
      </c>
      <c r="J261">
        <v>290</v>
      </c>
      <c r="K261" s="24">
        <v>1234.3718763719908</v>
      </c>
      <c r="L261">
        <v>292</v>
      </c>
      <c r="M261">
        <v>1243.5568637120878</v>
      </c>
      <c r="N261">
        <v>335</v>
      </c>
      <c r="O261">
        <v>1761.6833881628404</v>
      </c>
      <c r="P261">
        <v>246</v>
      </c>
      <c r="Q261">
        <v>1293.6540701136082</v>
      </c>
      <c r="R261">
        <v>0</v>
      </c>
      <c r="S261" s="24">
        <v>0</v>
      </c>
    </row>
    <row r="262" spans="1:19" x14ac:dyDescent="0.25">
      <c r="A262" s="15">
        <v>46179</v>
      </c>
      <c r="B262" t="s">
        <v>3</v>
      </c>
      <c r="C262" s="24">
        <v>17878.109103717175</v>
      </c>
      <c r="D262" s="25">
        <v>223</v>
      </c>
      <c r="E262">
        <v>80.170892841781054</v>
      </c>
      <c r="F262">
        <v>0</v>
      </c>
      <c r="G262">
        <v>0</v>
      </c>
      <c r="H262" s="25">
        <v>13</v>
      </c>
      <c r="I262" s="24">
        <v>29.333911699434069</v>
      </c>
      <c r="J262">
        <v>291</v>
      </c>
      <c r="K262" s="24">
        <v>947.62833111810107</v>
      </c>
      <c r="L262">
        <v>9</v>
      </c>
      <c r="M262">
        <v>47.328807443180786</v>
      </c>
      <c r="N262">
        <v>323</v>
      </c>
      <c r="O262">
        <v>1698.5783115719328</v>
      </c>
      <c r="P262">
        <v>249</v>
      </c>
      <c r="Q262">
        <v>1060.4303392613351</v>
      </c>
      <c r="R262">
        <v>0</v>
      </c>
      <c r="S262" s="24">
        <v>0</v>
      </c>
    </row>
    <row r="263" spans="1:19" x14ac:dyDescent="0.25">
      <c r="A263" s="15">
        <v>46186</v>
      </c>
      <c r="B263" t="s">
        <v>3</v>
      </c>
      <c r="C263" s="24">
        <v>16622.743278482787</v>
      </c>
      <c r="D263" s="25">
        <v>206</v>
      </c>
      <c r="E263">
        <v>80.692928536324203</v>
      </c>
      <c r="F263">
        <v>7</v>
      </c>
      <c r="G263">
        <v>1</v>
      </c>
      <c r="H263" s="25">
        <v>3</v>
      </c>
      <c r="I263" s="24">
        <v>6.7693642383309385</v>
      </c>
      <c r="J263">
        <v>299</v>
      </c>
      <c r="K263" s="24">
        <v>1272.6799690869836</v>
      </c>
      <c r="L263">
        <v>1</v>
      </c>
      <c r="M263">
        <v>6.2587563825756432</v>
      </c>
      <c r="N263">
        <v>333</v>
      </c>
      <c r="O263">
        <v>1751.1658753976892</v>
      </c>
      <c r="P263">
        <v>244</v>
      </c>
      <c r="Q263">
        <v>1039.136557348457</v>
      </c>
      <c r="R263">
        <v>0</v>
      </c>
      <c r="S263" s="24">
        <v>0</v>
      </c>
    </row>
    <row r="264" spans="1:19" x14ac:dyDescent="0.25">
      <c r="A264" s="15">
        <v>46193</v>
      </c>
      <c r="B264" t="s">
        <v>3</v>
      </c>
      <c r="C264" s="24">
        <v>14192.548240847713</v>
      </c>
      <c r="D264" s="25">
        <v>176</v>
      </c>
      <c r="E264">
        <v>80.63947864118019</v>
      </c>
      <c r="F264">
        <v>0</v>
      </c>
      <c r="G264">
        <v>0</v>
      </c>
      <c r="H264" s="25">
        <v>17</v>
      </c>
      <c r="I264" s="24">
        <v>38.35973068387532</v>
      </c>
      <c r="J264">
        <v>284</v>
      </c>
      <c r="K264" s="24">
        <v>924.83314789532881</v>
      </c>
      <c r="L264">
        <v>11</v>
      </c>
      <c r="M264">
        <v>46.846320208332074</v>
      </c>
      <c r="N264">
        <v>327</v>
      </c>
      <c r="O264">
        <v>1392.6133371022354</v>
      </c>
      <c r="P264">
        <v>0</v>
      </c>
      <c r="Q264">
        <v>0</v>
      </c>
      <c r="R264">
        <v>0</v>
      </c>
      <c r="S264" s="24">
        <v>0</v>
      </c>
    </row>
    <row r="265" spans="1:19" x14ac:dyDescent="0.25">
      <c r="A265" s="15">
        <v>46200</v>
      </c>
      <c r="B265" t="s">
        <v>3</v>
      </c>
      <c r="C265" s="24">
        <v>14118.218384989239</v>
      </c>
      <c r="D265" s="25">
        <v>175</v>
      </c>
      <c r="E265">
        <v>80.675533628509939</v>
      </c>
      <c r="F265">
        <v>0</v>
      </c>
      <c r="G265">
        <v>0</v>
      </c>
      <c r="H265" s="25">
        <v>17</v>
      </c>
      <c r="I265" s="24">
        <v>38.35973068387532</v>
      </c>
      <c r="J265">
        <v>289</v>
      </c>
      <c r="K265" s="24">
        <v>1230.1154216258803</v>
      </c>
      <c r="L265">
        <v>18</v>
      </c>
      <c r="M265">
        <v>94.657614886361571</v>
      </c>
      <c r="N265">
        <v>332</v>
      </c>
      <c r="O265">
        <v>2077.9071190151135</v>
      </c>
      <c r="P265">
        <v>0</v>
      </c>
      <c r="Q265">
        <v>0</v>
      </c>
      <c r="R265">
        <v>0</v>
      </c>
      <c r="S265" s="24">
        <v>0</v>
      </c>
    </row>
    <row r="266" spans="1:19" x14ac:dyDescent="0.25">
      <c r="A266" s="15">
        <v>46207</v>
      </c>
      <c r="B266" t="s">
        <v>3</v>
      </c>
      <c r="C266" s="24">
        <v>12861.529167592565</v>
      </c>
      <c r="D266" s="25">
        <v>160</v>
      </c>
      <c r="E266">
        <v>80.38455729745354</v>
      </c>
      <c r="F266">
        <v>7</v>
      </c>
      <c r="G266">
        <v>0</v>
      </c>
      <c r="H266" s="25">
        <v>2</v>
      </c>
      <c r="I266" s="24">
        <v>4.5129094922206257</v>
      </c>
      <c r="J266">
        <v>295</v>
      </c>
      <c r="K266" s="24">
        <v>960.6541501025423</v>
      </c>
      <c r="L266">
        <v>18</v>
      </c>
      <c r="M266">
        <v>76.657614886361571</v>
      </c>
      <c r="N266">
        <v>329</v>
      </c>
      <c r="O266">
        <v>2059.1308498673866</v>
      </c>
      <c r="P266">
        <v>0</v>
      </c>
      <c r="Q266">
        <v>0</v>
      </c>
      <c r="R266">
        <v>0</v>
      </c>
      <c r="S266" s="24">
        <v>0</v>
      </c>
    </row>
    <row r="267" spans="1:19" x14ac:dyDescent="0.25">
      <c r="A267" s="15">
        <v>46214</v>
      </c>
      <c r="B267" t="s">
        <v>3</v>
      </c>
      <c r="C267" s="24">
        <v>13829.036121773886</v>
      </c>
      <c r="D267" s="25">
        <v>171</v>
      </c>
      <c r="E267">
        <v>80.871556267683545</v>
      </c>
      <c r="F267">
        <v>3</v>
      </c>
      <c r="G267">
        <v>1</v>
      </c>
      <c r="H267" s="25">
        <v>5</v>
      </c>
      <c r="I267" s="24">
        <v>11.349343057392471</v>
      </c>
      <c r="J267">
        <v>291</v>
      </c>
      <c r="K267" s="24">
        <v>951.53176594024183</v>
      </c>
      <c r="L267">
        <v>19</v>
      </c>
      <c r="M267">
        <v>113.88982511236995</v>
      </c>
      <c r="N267">
        <v>324</v>
      </c>
      <c r="O267">
        <v>1942.121228231993</v>
      </c>
      <c r="P267">
        <v>0</v>
      </c>
      <c r="Q267">
        <v>0</v>
      </c>
      <c r="R267">
        <v>0</v>
      </c>
      <c r="S267" s="24">
        <v>0</v>
      </c>
    </row>
    <row r="268" spans="1:19" x14ac:dyDescent="0.25">
      <c r="A268" s="15">
        <v>46221</v>
      </c>
      <c r="B268" t="s">
        <v>3</v>
      </c>
      <c r="C268" s="24">
        <v>29679.639715214817</v>
      </c>
      <c r="D268" s="25">
        <v>367</v>
      </c>
      <c r="E268">
        <v>80.870952902492689</v>
      </c>
      <c r="F268">
        <v>0</v>
      </c>
      <c r="G268">
        <v>0</v>
      </c>
      <c r="H268" s="25">
        <v>16</v>
      </c>
      <c r="I268" s="24">
        <v>36.296435599066818</v>
      </c>
      <c r="J268">
        <v>294</v>
      </c>
      <c r="K268" s="24">
        <v>1254.947004132853</v>
      </c>
      <c r="L268">
        <v>397</v>
      </c>
      <c r="M268">
        <v>1596.2007606329787</v>
      </c>
      <c r="N268">
        <v>606</v>
      </c>
      <c r="O268">
        <v>2436.5180376412723</v>
      </c>
      <c r="P268">
        <v>0</v>
      </c>
      <c r="Q268">
        <v>0</v>
      </c>
      <c r="R268">
        <v>0</v>
      </c>
      <c r="S268" s="24">
        <v>0</v>
      </c>
    </row>
    <row r="269" spans="1:19" x14ac:dyDescent="0.25">
      <c r="A269" s="15">
        <v>46228</v>
      </c>
      <c r="B269" t="s">
        <v>3</v>
      </c>
      <c r="C269" s="24">
        <v>26914.625961768739</v>
      </c>
      <c r="D269" s="25">
        <v>335</v>
      </c>
      <c r="E269">
        <v>80.342167050055934</v>
      </c>
      <c r="F269">
        <v>5</v>
      </c>
      <c r="G269">
        <v>0</v>
      </c>
      <c r="H269" s="25">
        <v>6</v>
      </c>
      <c r="I269" s="24">
        <v>13.603115030429148</v>
      </c>
      <c r="J269">
        <v>247</v>
      </c>
      <c r="K269" s="24">
        <v>806.99490208599991</v>
      </c>
      <c r="L269">
        <v>401</v>
      </c>
      <c r="M269">
        <v>1622.8920458851076</v>
      </c>
      <c r="N269">
        <v>603</v>
      </c>
      <c r="O269">
        <v>2440.4087373284788</v>
      </c>
      <c r="P269">
        <v>0</v>
      </c>
      <c r="Q269">
        <v>0</v>
      </c>
      <c r="R269">
        <v>0</v>
      </c>
      <c r="S269" s="24">
        <v>0</v>
      </c>
    </row>
    <row r="270" spans="1:19" x14ac:dyDescent="0.25">
      <c r="A270" s="15">
        <v>46235</v>
      </c>
      <c r="B270" t="s">
        <v>3</v>
      </c>
      <c r="C270" s="24">
        <v>28344.953567894201</v>
      </c>
      <c r="D270" s="25">
        <v>350</v>
      </c>
      <c r="E270">
        <v>80.985581622554861</v>
      </c>
      <c r="F270">
        <v>0</v>
      </c>
      <c r="G270">
        <v>0</v>
      </c>
      <c r="H270" s="25">
        <v>4</v>
      </c>
      <c r="I270" s="24">
        <v>9.0633778074721594</v>
      </c>
      <c r="J270">
        <v>242</v>
      </c>
      <c r="K270" s="24">
        <v>790.33435735206569</v>
      </c>
      <c r="L270">
        <v>404</v>
      </c>
      <c r="M270">
        <v>1645.7214073459693</v>
      </c>
      <c r="N270">
        <v>617</v>
      </c>
      <c r="O270">
        <v>3130.391357258572</v>
      </c>
      <c r="P270">
        <v>0</v>
      </c>
      <c r="Q270">
        <v>0</v>
      </c>
      <c r="R270">
        <v>0</v>
      </c>
      <c r="S270" s="24">
        <v>0</v>
      </c>
    </row>
    <row r="271" spans="1:19" x14ac:dyDescent="0.25">
      <c r="A271" s="15">
        <v>46242</v>
      </c>
      <c r="B271" t="s">
        <v>3</v>
      </c>
      <c r="C271" s="24">
        <v>28654.981368937915</v>
      </c>
      <c r="D271" s="25">
        <v>354</v>
      </c>
      <c r="E271">
        <v>80.946275053496933</v>
      </c>
      <c r="F271">
        <v>0</v>
      </c>
      <c r="G271">
        <v>1</v>
      </c>
      <c r="H271" s="25">
        <v>10</v>
      </c>
      <c r="I271" s="24">
        <v>22.645030653312219</v>
      </c>
      <c r="J271">
        <v>243</v>
      </c>
      <c r="K271" s="24">
        <v>1036.2742448754868</v>
      </c>
      <c r="L271">
        <v>418</v>
      </c>
      <c r="M271">
        <v>2549.8097586499312</v>
      </c>
      <c r="N271">
        <v>612</v>
      </c>
      <c r="O271">
        <v>2509.2142877841097</v>
      </c>
      <c r="P271">
        <v>0</v>
      </c>
      <c r="Q271">
        <v>0</v>
      </c>
      <c r="R271">
        <v>0</v>
      </c>
      <c r="S271" s="24">
        <v>0</v>
      </c>
    </row>
    <row r="272" spans="1:19" x14ac:dyDescent="0.25">
      <c r="A272" s="15">
        <v>46249</v>
      </c>
      <c r="B272" t="s">
        <v>3</v>
      </c>
      <c r="C272" s="24">
        <v>28382.95670092545</v>
      </c>
      <c r="D272" s="25">
        <v>354</v>
      </c>
      <c r="E272">
        <v>80.177843787924999</v>
      </c>
      <c r="F272">
        <v>0</v>
      </c>
      <c r="G272">
        <v>0</v>
      </c>
      <c r="H272" s="25">
        <v>6</v>
      </c>
      <c r="I272" s="24">
        <v>13.57897007276642</v>
      </c>
      <c r="J272">
        <v>257</v>
      </c>
      <c r="K272" s="24">
        <v>1095.6325514501618</v>
      </c>
      <c r="L272">
        <v>418</v>
      </c>
      <c r="M272">
        <v>2142.868160194379</v>
      </c>
      <c r="N272">
        <v>603</v>
      </c>
      <c r="O272">
        <v>2488.2667478402163</v>
      </c>
      <c r="P272">
        <v>0</v>
      </c>
      <c r="Q272">
        <v>0</v>
      </c>
      <c r="R272">
        <v>0</v>
      </c>
      <c r="S272" s="24">
        <v>0</v>
      </c>
    </row>
    <row r="273" spans="1:19" x14ac:dyDescent="0.25">
      <c r="A273" s="15">
        <v>46256</v>
      </c>
      <c r="B273" t="s">
        <v>3</v>
      </c>
      <c r="C273" s="24">
        <v>28883.443118937241</v>
      </c>
      <c r="D273" s="25">
        <v>357</v>
      </c>
      <c r="E273">
        <v>80.906003134277981</v>
      </c>
      <c r="F273">
        <v>0</v>
      </c>
      <c r="G273">
        <v>1</v>
      </c>
      <c r="H273" s="25">
        <v>8</v>
      </c>
      <c r="I273" s="24">
        <v>18.094562338060683</v>
      </c>
      <c r="J273">
        <v>251</v>
      </c>
      <c r="K273" s="24">
        <v>818.71689335665394</v>
      </c>
      <c r="L273">
        <v>404</v>
      </c>
      <c r="M273">
        <v>2081.7854807236508</v>
      </c>
      <c r="N273">
        <v>602</v>
      </c>
      <c r="O273">
        <v>3704.0664836525684</v>
      </c>
      <c r="P273">
        <v>0</v>
      </c>
      <c r="Q273">
        <v>0</v>
      </c>
      <c r="R273">
        <v>0</v>
      </c>
      <c r="S273" s="24">
        <v>0</v>
      </c>
    </row>
    <row r="274" spans="1:19" x14ac:dyDescent="0.25">
      <c r="A274" s="15">
        <v>46263</v>
      </c>
      <c r="B274" t="s">
        <v>3</v>
      </c>
      <c r="C274" s="24">
        <v>28106.773859414687</v>
      </c>
      <c r="D274" s="25">
        <v>351</v>
      </c>
      <c r="E274">
        <v>80.076278801751243</v>
      </c>
      <c r="F274">
        <v>4</v>
      </c>
      <c r="G274">
        <v>0</v>
      </c>
      <c r="H274" s="25">
        <v>11</v>
      </c>
      <c r="I274" s="24">
        <v>24.865267962928439</v>
      </c>
      <c r="J274">
        <v>256</v>
      </c>
      <c r="K274" s="24">
        <v>834.68259986451642</v>
      </c>
      <c r="L274">
        <v>418</v>
      </c>
      <c r="M274">
        <v>2582.9849632832747</v>
      </c>
      <c r="N274">
        <v>610</v>
      </c>
      <c r="O274">
        <v>3159.4278172315735</v>
      </c>
      <c r="P274">
        <v>0</v>
      </c>
      <c r="Q274">
        <v>0</v>
      </c>
      <c r="R274">
        <v>0</v>
      </c>
      <c r="S274" s="24">
        <v>0</v>
      </c>
    </row>
    <row r="275" spans="1:19" x14ac:dyDescent="0.25">
      <c r="A275" s="15">
        <v>46270</v>
      </c>
      <c r="B275" t="s">
        <v>3</v>
      </c>
      <c r="C275" s="24">
        <v>23413.472398824986</v>
      </c>
      <c r="D275" s="25">
        <v>288</v>
      </c>
      <c r="E275">
        <v>81.296779162586759</v>
      </c>
      <c r="F275">
        <v>0</v>
      </c>
      <c r="G275">
        <v>1</v>
      </c>
      <c r="H275" s="25">
        <v>19</v>
      </c>
      <c r="I275" s="24">
        <v>42.923612864495034</v>
      </c>
      <c r="J275">
        <v>7</v>
      </c>
      <c r="K275" s="24">
        <v>22.813962634287645</v>
      </c>
      <c r="L275">
        <v>409</v>
      </c>
      <c r="M275">
        <v>2129.1907564941116</v>
      </c>
      <c r="N275">
        <v>610</v>
      </c>
      <c r="O275">
        <v>3175.5656759447634</v>
      </c>
      <c r="P275">
        <v>0</v>
      </c>
      <c r="Q275">
        <v>0</v>
      </c>
      <c r="R275">
        <v>0</v>
      </c>
      <c r="S275" s="24">
        <v>0</v>
      </c>
    </row>
    <row r="276" spans="1:19" x14ac:dyDescent="0.25">
      <c r="A276" s="15">
        <v>46277</v>
      </c>
      <c r="B276" t="s">
        <v>3</v>
      </c>
      <c r="C276" s="24">
        <v>22419.91992603086</v>
      </c>
      <c r="D276" s="25">
        <v>277</v>
      </c>
      <c r="E276">
        <v>80.938339083143902</v>
      </c>
      <c r="F276">
        <v>3</v>
      </c>
      <c r="G276">
        <v>0</v>
      </c>
      <c r="H276" s="25">
        <v>6</v>
      </c>
      <c r="I276" s="24">
        <v>13.546776795882785</v>
      </c>
      <c r="J276">
        <v>8</v>
      </c>
      <c r="K276" s="24">
        <v>26.062369061177048</v>
      </c>
      <c r="L276">
        <v>398</v>
      </c>
      <c r="M276">
        <v>2082.4557488424016</v>
      </c>
      <c r="N276">
        <v>614</v>
      </c>
      <c r="O276">
        <v>3826.6327381639062</v>
      </c>
      <c r="P276">
        <v>0</v>
      </c>
      <c r="Q276">
        <v>0</v>
      </c>
      <c r="R276">
        <v>0</v>
      </c>
      <c r="S276" s="24">
        <v>0</v>
      </c>
    </row>
    <row r="277" spans="1:19" x14ac:dyDescent="0.25">
      <c r="A277" s="15">
        <v>46284</v>
      </c>
      <c r="B277" t="s">
        <v>3</v>
      </c>
      <c r="C277" s="24">
        <v>22600.754733172005</v>
      </c>
      <c r="D277" s="25">
        <v>277</v>
      </c>
      <c r="E277">
        <v>81.591172321920595</v>
      </c>
      <c r="F277">
        <v>5</v>
      </c>
      <c r="G277">
        <v>0</v>
      </c>
      <c r="H277" s="25">
        <v>15</v>
      </c>
      <c r="I277" s="24">
        <v>33.846821191654691</v>
      </c>
      <c r="J277">
        <v>9</v>
      </c>
      <c r="K277" s="24">
        <v>29.308092714992817</v>
      </c>
      <c r="L277">
        <v>384</v>
      </c>
      <c r="M277">
        <v>2403.3624509090469</v>
      </c>
      <c r="N277">
        <v>616</v>
      </c>
      <c r="O277">
        <v>2623.393931666596</v>
      </c>
      <c r="P277">
        <v>0</v>
      </c>
      <c r="Q277">
        <v>0</v>
      </c>
      <c r="R277">
        <v>0</v>
      </c>
      <c r="S277" s="24">
        <v>0</v>
      </c>
    </row>
    <row r="278" spans="1:19" x14ac:dyDescent="0.25">
      <c r="A278" s="15">
        <v>46291</v>
      </c>
      <c r="B278" t="s">
        <v>3</v>
      </c>
      <c r="C278" s="24">
        <v>24846.58262385046</v>
      </c>
      <c r="D278" s="25">
        <v>307</v>
      </c>
      <c r="E278">
        <v>80.933493888763707</v>
      </c>
      <c r="F278">
        <v>0</v>
      </c>
      <c r="G278">
        <v>0</v>
      </c>
      <c r="H278" s="25">
        <v>11</v>
      </c>
      <c r="I278" s="24">
        <v>24.821002207213439</v>
      </c>
      <c r="J278">
        <v>12</v>
      </c>
      <c r="K278" s="24">
        <v>51.077456953323754</v>
      </c>
      <c r="L278">
        <v>397</v>
      </c>
      <c r="M278">
        <v>1690.7262838825304</v>
      </c>
      <c r="N278">
        <v>526</v>
      </c>
      <c r="O278">
        <v>3292.1058572347883</v>
      </c>
      <c r="P278">
        <v>274</v>
      </c>
      <c r="Q278">
        <v>1166.8992488257263</v>
      </c>
      <c r="R278">
        <v>0</v>
      </c>
      <c r="S278" s="24">
        <v>0</v>
      </c>
    </row>
    <row r="279" spans="1:19" x14ac:dyDescent="0.25">
      <c r="A279" s="15">
        <v>46298</v>
      </c>
      <c r="B279" t="s">
        <v>3</v>
      </c>
      <c r="C279" s="24">
        <v>25194.736509948227</v>
      </c>
      <c r="D279" s="25">
        <v>311</v>
      </c>
      <c r="E279">
        <v>81.012014501441243</v>
      </c>
      <c r="F279">
        <v>0</v>
      </c>
      <c r="G279">
        <v>0</v>
      </c>
      <c r="H279" s="25">
        <v>14</v>
      </c>
      <c r="I279" s="24">
        <v>31.59036644554438</v>
      </c>
      <c r="J279">
        <v>14</v>
      </c>
      <c r="K279" s="24">
        <v>59.590366445544376</v>
      </c>
      <c r="L279">
        <v>404</v>
      </c>
      <c r="M279">
        <v>2528.5375785605597</v>
      </c>
      <c r="N279">
        <v>522</v>
      </c>
      <c r="O279">
        <v>2745.0708317044855</v>
      </c>
      <c r="P279">
        <v>264</v>
      </c>
      <c r="Q279">
        <v>1916.3116849999699</v>
      </c>
      <c r="R279">
        <v>0</v>
      </c>
      <c r="S279" s="24">
        <v>0</v>
      </c>
    </row>
    <row r="280" spans="1:19" x14ac:dyDescent="0.25">
      <c r="A280" s="15">
        <v>46305</v>
      </c>
      <c r="B280" t="s">
        <v>3</v>
      </c>
      <c r="C280" s="24">
        <v>25459.85780870308</v>
      </c>
      <c r="D280" s="25">
        <v>314</v>
      </c>
      <c r="E280">
        <v>81.082349709245477</v>
      </c>
      <c r="F280">
        <v>0</v>
      </c>
      <c r="G280">
        <v>0</v>
      </c>
      <c r="H280" s="25">
        <v>4</v>
      </c>
      <c r="I280" s="24">
        <v>9.0258189844412513</v>
      </c>
      <c r="J280">
        <v>8</v>
      </c>
      <c r="K280" s="24">
        <v>34.051637968882503</v>
      </c>
      <c r="L280">
        <v>411</v>
      </c>
      <c r="M280">
        <v>1750.3488732385892</v>
      </c>
      <c r="N280">
        <v>523</v>
      </c>
      <c r="O280">
        <v>2227.3295880870614</v>
      </c>
      <c r="P280">
        <v>271</v>
      </c>
      <c r="Q280">
        <v>1696.1229796779992</v>
      </c>
      <c r="R280">
        <v>0</v>
      </c>
      <c r="S280" s="24">
        <v>0</v>
      </c>
    </row>
    <row r="281" spans="1:19" x14ac:dyDescent="0.25">
      <c r="A281" s="15">
        <v>46312</v>
      </c>
      <c r="B281" t="s">
        <v>3</v>
      </c>
      <c r="C281" s="24">
        <v>25647.437247597074</v>
      </c>
      <c r="D281" s="25">
        <v>317</v>
      </c>
      <c r="E281">
        <v>80.906742105984463</v>
      </c>
      <c r="F281">
        <v>0</v>
      </c>
      <c r="G281">
        <v>0</v>
      </c>
      <c r="H281" s="25">
        <v>5</v>
      </c>
      <c r="I281" s="24">
        <v>11.282273730551564</v>
      </c>
      <c r="J281">
        <v>16</v>
      </c>
      <c r="K281" s="24">
        <v>52.103275937765005</v>
      </c>
      <c r="L281">
        <v>424</v>
      </c>
      <c r="M281">
        <v>1805.7127062120726</v>
      </c>
      <c r="N281">
        <v>528</v>
      </c>
      <c r="O281">
        <v>2776.6233699999398</v>
      </c>
      <c r="P281">
        <v>263</v>
      </c>
      <c r="Q281">
        <v>1383.0529286173942</v>
      </c>
      <c r="R281">
        <v>0</v>
      </c>
      <c r="S281" s="24">
        <v>0</v>
      </c>
    </row>
    <row r="282" spans="1:19" x14ac:dyDescent="0.25">
      <c r="A282" s="15">
        <v>46319</v>
      </c>
      <c r="B282" t="s">
        <v>3</v>
      </c>
      <c r="C282" s="24">
        <v>25715.788872921737</v>
      </c>
      <c r="D282" s="25">
        <v>316</v>
      </c>
      <c r="E282">
        <v>81.379078711777652</v>
      </c>
      <c r="F282">
        <v>2</v>
      </c>
      <c r="G282">
        <v>0</v>
      </c>
      <c r="H282" s="25">
        <v>15</v>
      </c>
      <c r="I282" s="24">
        <v>33.846821191654691</v>
      </c>
      <c r="J282">
        <v>7</v>
      </c>
      <c r="K282" s="24">
        <v>29.795183222772188</v>
      </c>
      <c r="L282">
        <v>446</v>
      </c>
      <c r="M282">
        <v>2345.4053466287369</v>
      </c>
      <c r="N282">
        <v>539</v>
      </c>
      <c r="O282">
        <v>3373.4696902082715</v>
      </c>
      <c r="P282">
        <v>264</v>
      </c>
      <c r="Q282">
        <v>1652.3116849999699</v>
      </c>
      <c r="R282">
        <v>0</v>
      </c>
      <c r="S282" s="24">
        <v>0</v>
      </c>
    </row>
    <row r="283" spans="1:19" x14ac:dyDescent="0.25">
      <c r="A283" s="15">
        <v>46326</v>
      </c>
      <c r="B283" t="s">
        <v>3</v>
      </c>
      <c r="C283" s="24">
        <v>26987.430312615637</v>
      </c>
      <c r="D283" s="25">
        <v>332</v>
      </c>
      <c r="E283">
        <v>81.287440700649512</v>
      </c>
      <c r="F283">
        <v>7</v>
      </c>
      <c r="G283">
        <v>0</v>
      </c>
      <c r="H283" s="25">
        <v>2</v>
      </c>
      <c r="I283" s="24">
        <v>4.5129094922206257</v>
      </c>
      <c r="J283">
        <v>2</v>
      </c>
      <c r="K283" s="24">
        <v>6.5129094922206257</v>
      </c>
      <c r="L283">
        <v>460</v>
      </c>
      <c r="M283">
        <v>2879.0279359847959</v>
      </c>
      <c r="N283">
        <v>529</v>
      </c>
      <c r="O283">
        <v>2252.8821263825153</v>
      </c>
      <c r="P283">
        <v>267</v>
      </c>
      <c r="Q283">
        <v>1671.0879541476968</v>
      </c>
      <c r="R283">
        <v>258</v>
      </c>
      <c r="S283" s="24">
        <v>1614.7591467045158</v>
      </c>
    </row>
    <row r="284" spans="1:19" x14ac:dyDescent="0.25">
      <c r="A284" s="15">
        <v>46333</v>
      </c>
      <c r="B284" t="s">
        <v>3</v>
      </c>
      <c r="C284" s="24">
        <v>27443.583537056165</v>
      </c>
      <c r="D284" s="25">
        <v>337</v>
      </c>
      <c r="E284">
        <v>81.434965985329868</v>
      </c>
      <c r="F284">
        <v>0</v>
      </c>
      <c r="G284">
        <v>0</v>
      </c>
      <c r="H284" s="25">
        <v>4</v>
      </c>
      <c r="I284" s="24">
        <v>9.0258189844412513</v>
      </c>
      <c r="J284">
        <v>8</v>
      </c>
      <c r="K284" s="24">
        <v>26.051637968882503</v>
      </c>
      <c r="L284">
        <v>464</v>
      </c>
      <c r="M284">
        <v>1976.0629615150983</v>
      </c>
      <c r="N284">
        <v>492</v>
      </c>
      <c r="O284">
        <v>2587.3081402272164</v>
      </c>
      <c r="P284">
        <v>264</v>
      </c>
      <c r="Q284">
        <v>1124.3116849999699</v>
      </c>
      <c r="R284">
        <v>246</v>
      </c>
      <c r="S284" s="24">
        <v>1785.6540701136082</v>
      </c>
    </row>
    <row r="285" spans="1:19" x14ac:dyDescent="0.25">
      <c r="A285" s="15">
        <v>46340</v>
      </c>
      <c r="B285" t="s">
        <v>3</v>
      </c>
      <c r="C285" s="24">
        <v>26902.739167323612</v>
      </c>
      <c r="D285" s="25">
        <v>332</v>
      </c>
      <c r="E285">
        <v>81.032346889528952</v>
      </c>
      <c r="F285">
        <v>0</v>
      </c>
      <c r="G285">
        <v>0</v>
      </c>
      <c r="H285" s="25">
        <v>8</v>
      </c>
      <c r="I285" s="24">
        <v>18.051637968882503</v>
      </c>
      <c r="J285">
        <v>17</v>
      </c>
      <c r="K285" s="24">
        <v>72.359730683875313</v>
      </c>
      <c r="L285">
        <v>477</v>
      </c>
      <c r="M285">
        <v>2985.4267944885819</v>
      </c>
      <c r="N285">
        <v>447</v>
      </c>
      <c r="O285">
        <v>1903.6641030113126</v>
      </c>
      <c r="P285">
        <v>277</v>
      </c>
      <c r="Q285">
        <v>1733.6755179734532</v>
      </c>
      <c r="R285">
        <v>255</v>
      </c>
      <c r="S285" s="24">
        <v>1850.9828775567889</v>
      </c>
    </row>
    <row r="286" spans="1:19" x14ac:dyDescent="0.25">
      <c r="A286" s="15">
        <v>46347</v>
      </c>
      <c r="B286" t="s">
        <v>3</v>
      </c>
      <c r="C286" s="24">
        <v>26536.686560174676</v>
      </c>
      <c r="D286" s="25">
        <v>325</v>
      </c>
      <c r="E286">
        <v>81.651343262075926</v>
      </c>
      <c r="F286">
        <v>0</v>
      </c>
      <c r="G286">
        <v>0</v>
      </c>
      <c r="H286" s="25">
        <v>3</v>
      </c>
      <c r="I286" s="24">
        <v>6.7693642383309385</v>
      </c>
      <c r="J286">
        <v>10</v>
      </c>
      <c r="K286" s="24">
        <v>32.564547461103132</v>
      </c>
      <c r="L286">
        <v>487</v>
      </c>
      <c r="M286">
        <v>2074.0143583143381</v>
      </c>
      <c r="N286">
        <v>427</v>
      </c>
      <c r="O286">
        <v>1818.4889753597997</v>
      </c>
      <c r="P286">
        <v>249</v>
      </c>
      <c r="Q286">
        <v>1807.4303392613351</v>
      </c>
      <c r="R286">
        <v>253</v>
      </c>
      <c r="S286" s="24">
        <v>1583.4653647916377</v>
      </c>
    </row>
    <row r="287" spans="1:19" x14ac:dyDescent="0.25">
      <c r="A287" s="15">
        <v>46354</v>
      </c>
      <c r="B287" t="s">
        <v>3</v>
      </c>
      <c r="C287" s="24">
        <v>15620.325393243456</v>
      </c>
      <c r="D287" s="25">
        <v>192</v>
      </c>
      <c r="E287">
        <v>81.355861423142997</v>
      </c>
      <c r="F287">
        <v>0</v>
      </c>
      <c r="G287">
        <v>0</v>
      </c>
      <c r="H287" s="25">
        <v>11</v>
      </c>
      <c r="I287" s="24">
        <v>24.821002207213439</v>
      </c>
      <c r="J287">
        <v>18</v>
      </c>
      <c r="K287" s="24">
        <v>76.616185429985634</v>
      </c>
      <c r="L287">
        <v>497</v>
      </c>
      <c r="M287">
        <v>3110.6019221400948</v>
      </c>
      <c r="N287">
        <v>14</v>
      </c>
      <c r="O287">
        <v>73.622589356059009</v>
      </c>
      <c r="P287">
        <v>219</v>
      </c>
      <c r="Q287">
        <v>932.66764778406582</v>
      </c>
      <c r="R287">
        <v>241</v>
      </c>
      <c r="S287" s="24">
        <v>1267.3602882007301</v>
      </c>
    </row>
    <row r="288" spans="1:19" x14ac:dyDescent="0.25">
      <c r="A288" s="15">
        <v>46361</v>
      </c>
      <c r="B288" t="s">
        <v>3</v>
      </c>
      <c r="C288" s="24">
        <v>15896.35363442832</v>
      </c>
      <c r="D288" s="25">
        <v>196</v>
      </c>
      <c r="E288">
        <v>81.103845073613883</v>
      </c>
      <c r="F288">
        <v>1</v>
      </c>
      <c r="G288">
        <v>0</v>
      </c>
      <c r="H288" s="25">
        <v>6</v>
      </c>
      <c r="I288" s="24">
        <v>13.538728476661877</v>
      </c>
      <c r="J288">
        <v>5</v>
      </c>
      <c r="K288" s="24">
        <v>21.282273730551566</v>
      </c>
      <c r="L288">
        <v>517</v>
      </c>
      <c r="M288">
        <v>2718.7770497916076</v>
      </c>
      <c r="N288">
        <v>7</v>
      </c>
      <c r="O288">
        <v>36.811294678029505</v>
      </c>
      <c r="P288">
        <v>227</v>
      </c>
      <c r="Q288">
        <v>1193.7376988446711</v>
      </c>
      <c r="R288">
        <v>296</v>
      </c>
      <c r="S288" s="24">
        <v>2148.5918892423902</v>
      </c>
    </row>
    <row r="289" spans="1:19" x14ac:dyDescent="0.25">
      <c r="A289" s="15">
        <v>46368</v>
      </c>
      <c r="B289" t="s">
        <v>3</v>
      </c>
      <c r="C289" s="24">
        <v>16925.300909942027</v>
      </c>
      <c r="D289" s="25">
        <v>207</v>
      </c>
      <c r="E289">
        <v>81.764738695372102</v>
      </c>
      <c r="F289">
        <v>0</v>
      </c>
      <c r="G289">
        <v>0</v>
      </c>
      <c r="H289" s="25">
        <v>19</v>
      </c>
      <c r="I289" s="24">
        <v>42.872640176095942</v>
      </c>
      <c r="J289">
        <v>4</v>
      </c>
      <c r="K289" s="24">
        <v>13.025818984441251</v>
      </c>
      <c r="L289">
        <v>512</v>
      </c>
      <c r="M289">
        <v>2180.4832678787293</v>
      </c>
      <c r="N289">
        <v>13</v>
      </c>
      <c r="O289">
        <v>81.363832973483355</v>
      </c>
      <c r="P289">
        <v>225</v>
      </c>
      <c r="Q289">
        <v>958.22018607951975</v>
      </c>
      <c r="R289">
        <v>309</v>
      </c>
      <c r="S289" s="24">
        <v>1933.9557222158737</v>
      </c>
    </row>
    <row r="290" spans="1:19" x14ac:dyDescent="0.25">
      <c r="A290" s="15">
        <v>46375</v>
      </c>
      <c r="B290" t="s">
        <v>3</v>
      </c>
      <c r="C290" s="24">
        <v>16817.429186009878</v>
      </c>
      <c r="D290" s="25">
        <v>206</v>
      </c>
      <c r="E290">
        <v>81.638005757329509</v>
      </c>
      <c r="F290">
        <v>0</v>
      </c>
      <c r="G290">
        <v>0</v>
      </c>
      <c r="H290" s="25">
        <v>4</v>
      </c>
      <c r="I290" s="24">
        <v>9.0258189844412513</v>
      </c>
      <c r="J290">
        <v>4</v>
      </c>
      <c r="K290" s="24">
        <v>13.025818984441251</v>
      </c>
      <c r="L290">
        <v>528</v>
      </c>
      <c r="M290">
        <v>3304.6233699999398</v>
      </c>
      <c r="N290">
        <v>11</v>
      </c>
      <c r="O290">
        <v>57.846320208332074</v>
      </c>
      <c r="P290">
        <v>224</v>
      </c>
      <c r="Q290">
        <v>1401.9614296969442</v>
      </c>
      <c r="R290">
        <v>302</v>
      </c>
      <c r="S290" s="24">
        <v>1588.1444275378442</v>
      </c>
    </row>
    <row r="291" spans="1:19" x14ac:dyDescent="0.25">
      <c r="A291" s="15">
        <v>46382</v>
      </c>
      <c r="B291" t="s">
        <v>3</v>
      </c>
      <c r="C291" s="24">
        <v>23436.552974436931</v>
      </c>
      <c r="D291" s="25">
        <v>289</v>
      </c>
      <c r="E291">
        <v>81.095339011892491</v>
      </c>
      <c r="F291">
        <v>0</v>
      </c>
      <c r="G291">
        <v>0</v>
      </c>
      <c r="H291" s="25">
        <v>16</v>
      </c>
      <c r="I291" s="24">
        <v>36.103275937765005</v>
      </c>
      <c r="J291">
        <v>278</v>
      </c>
      <c r="K291" s="24">
        <v>1183.2944194186671</v>
      </c>
      <c r="L291">
        <v>542</v>
      </c>
      <c r="M291">
        <v>3392.2459593559984</v>
      </c>
      <c r="N291">
        <v>7</v>
      </c>
      <c r="O291">
        <v>36.811294678029505</v>
      </c>
      <c r="P291">
        <v>212</v>
      </c>
      <c r="Q291">
        <v>1326.8563531060363</v>
      </c>
      <c r="R291">
        <v>304</v>
      </c>
      <c r="S291" s="24">
        <v>1902.6619403029956</v>
      </c>
    </row>
    <row r="292" spans="1:19" x14ac:dyDescent="0.25">
      <c r="A292" s="15">
        <v>46389</v>
      </c>
      <c r="B292" t="s">
        <v>3</v>
      </c>
      <c r="C292" s="24">
        <v>23036.875747747734</v>
      </c>
      <c r="D292" s="25">
        <v>285</v>
      </c>
      <c r="E292">
        <v>80.831142974553458</v>
      </c>
      <c r="F292">
        <v>0</v>
      </c>
      <c r="G292">
        <v>0</v>
      </c>
      <c r="H292" s="25">
        <v>11</v>
      </c>
      <c r="I292" s="24">
        <v>24.821002207213439</v>
      </c>
      <c r="J292">
        <v>281</v>
      </c>
      <c r="K292" s="24">
        <v>915.06378365699788</v>
      </c>
      <c r="L292">
        <v>555</v>
      </c>
      <c r="M292">
        <v>2918.6097923294819</v>
      </c>
      <c r="N292">
        <v>1</v>
      </c>
      <c r="O292">
        <v>6.2587563825756432</v>
      </c>
      <c r="P292">
        <v>229</v>
      </c>
      <c r="Q292">
        <v>975.25521160982225</v>
      </c>
      <c r="R292">
        <v>295</v>
      </c>
      <c r="S292" s="24">
        <v>1551.3331328598147</v>
      </c>
    </row>
    <row r="293" spans="1:19" x14ac:dyDescent="0.25">
      <c r="A293" s="15">
        <v>46396</v>
      </c>
      <c r="B293" t="s">
        <v>3</v>
      </c>
      <c r="C293" s="24">
        <v>22000.759324176077</v>
      </c>
      <c r="D293" s="25">
        <v>271</v>
      </c>
      <c r="E293">
        <v>81.183613742347148</v>
      </c>
      <c r="F293">
        <v>0</v>
      </c>
      <c r="G293">
        <v>0</v>
      </c>
      <c r="H293" s="25">
        <v>9</v>
      </c>
      <c r="I293" s="24">
        <v>20.308092714992817</v>
      </c>
      <c r="J293">
        <v>285</v>
      </c>
      <c r="K293" s="24">
        <v>1213.0896026414391</v>
      </c>
      <c r="L293">
        <v>617</v>
      </c>
      <c r="M293">
        <v>3244.652688049172</v>
      </c>
      <c r="N293">
        <v>18</v>
      </c>
      <c r="O293">
        <v>112.65761488636157</v>
      </c>
      <c r="P293">
        <v>218</v>
      </c>
      <c r="Q293">
        <v>1582.4088914014901</v>
      </c>
      <c r="R293">
        <v>0</v>
      </c>
      <c r="S293" s="24">
        <v>0</v>
      </c>
    </row>
    <row r="294" spans="1:19" x14ac:dyDescent="0.25">
      <c r="A294" s="15">
        <v>46403</v>
      </c>
      <c r="B294" t="s">
        <v>3</v>
      </c>
      <c r="C294" s="24">
        <v>21813.724826646223</v>
      </c>
      <c r="D294" s="25">
        <v>267</v>
      </c>
      <c r="E294">
        <v>81.69934392002331</v>
      </c>
      <c r="F294">
        <v>0</v>
      </c>
      <c r="G294">
        <v>0</v>
      </c>
      <c r="H294" s="25">
        <v>11</v>
      </c>
      <c r="I294" s="24">
        <v>24.821002207213439</v>
      </c>
      <c r="J294">
        <v>277</v>
      </c>
      <c r="K294" s="24">
        <v>1179.0379646725567</v>
      </c>
      <c r="L294">
        <v>606</v>
      </c>
      <c r="M294">
        <v>3792.8063678408398</v>
      </c>
      <c r="N294">
        <v>13</v>
      </c>
      <c r="O294">
        <v>68.363832973483355</v>
      </c>
      <c r="P294">
        <v>218</v>
      </c>
      <c r="Q294">
        <v>1146.4088914014901</v>
      </c>
      <c r="R294">
        <v>0</v>
      </c>
      <c r="S294" s="24">
        <v>0</v>
      </c>
    </row>
    <row r="295" spans="1:19" x14ac:dyDescent="0.25">
      <c r="A295" s="15">
        <v>46410</v>
      </c>
      <c r="B295" t="s">
        <v>3</v>
      </c>
      <c r="C295" s="24">
        <v>22069.817753510746</v>
      </c>
      <c r="D295" s="25">
        <v>270</v>
      </c>
      <c r="E295">
        <v>81.740065753743508</v>
      </c>
      <c r="F295">
        <v>0</v>
      </c>
      <c r="G295">
        <v>0</v>
      </c>
      <c r="H295" s="25">
        <v>15</v>
      </c>
      <c r="I295" s="24">
        <v>33.846821191654691</v>
      </c>
      <c r="J295">
        <v>285</v>
      </c>
      <c r="K295" s="24">
        <v>1213.0896026414391</v>
      </c>
      <c r="L295">
        <v>618</v>
      </c>
      <c r="M295">
        <v>3867.9114444317474</v>
      </c>
      <c r="N295">
        <v>9</v>
      </c>
      <c r="O295">
        <v>47.328807443180786</v>
      </c>
      <c r="P295">
        <v>219</v>
      </c>
      <c r="Q295">
        <v>932.66764778406582</v>
      </c>
      <c r="R295">
        <v>0</v>
      </c>
      <c r="S295" s="24">
        <v>0</v>
      </c>
    </row>
    <row r="296" spans="1:19" x14ac:dyDescent="0.25">
      <c r="A296" s="15">
        <v>46417</v>
      </c>
      <c r="B296" t="s">
        <v>3</v>
      </c>
      <c r="C296" s="24">
        <v>21770.089125644849</v>
      </c>
      <c r="D296" s="25">
        <v>269</v>
      </c>
      <c r="E296">
        <v>80.929699351839588</v>
      </c>
      <c r="F296">
        <v>0</v>
      </c>
      <c r="G296">
        <v>0</v>
      </c>
      <c r="H296" s="25">
        <v>7</v>
      </c>
      <c r="I296" s="24">
        <v>15.79518322277219</v>
      </c>
      <c r="J296">
        <v>271</v>
      </c>
      <c r="K296" s="24">
        <v>882.49923619589481</v>
      </c>
      <c r="L296">
        <v>610</v>
      </c>
      <c r="M296">
        <v>2597.8413933711422</v>
      </c>
      <c r="N296">
        <v>4</v>
      </c>
      <c r="O296">
        <v>17.035025530302573</v>
      </c>
      <c r="P296">
        <v>228</v>
      </c>
      <c r="Q296">
        <v>1198.9964552272465</v>
      </c>
      <c r="R296">
        <v>0</v>
      </c>
      <c r="S296" s="24">
        <v>0</v>
      </c>
    </row>
    <row r="297" spans="1:19" x14ac:dyDescent="0.25">
      <c r="A297" s="15">
        <v>46424</v>
      </c>
      <c r="B297" t="s">
        <v>3</v>
      </c>
      <c r="C297" s="24">
        <v>28664.048089648462</v>
      </c>
      <c r="D297" s="25">
        <v>354</v>
      </c>
      <c r="E297">
        <v>80.971887258893958</v>
      </c>
      <c r="F297">
        <v>0</v>
      </c>
      <c r="G297">
        <v>0</v>
      </c>
      <c r="H297" s="25">
        <v>2</v>
      </c>
      <c r="I297" s="24">
        <v>4.5129094922206257</v>
      </c>
      <c r="J297">
        <v>288</v>
      </c>
      <c r="K297" s="24">
        <v>1225.8589668797702</v>
      </c>
      <c r="L297">
        <v>618</v>
      </c>
      <c r="M297">
        <v>3249.9114444317474</v>
      </c>
      <c r="N297">
        <v>297</v>
      </c>
      <c r="O297">
        <v>1561.8506456249661</v>
      </c>
      <c r="P297">
        <v>223</v>
      </c>
      <c r="Q297">
        <v>1172.7026733143684</v>
      </c>
      <c r="R297">
        <v>0</v>
      </c>
      <c r="S297" s="24">
        <v>0</v>
      </c>
    </row>
    <row r="298" spans="1:19" x14ac:dyDescent="0.25">
      <c r="A298" s="15">
        <v>46431</v>
      </c>
      <c r="B298" t="s">
        <v>3</v>
      </c>
      <c r="C298" s="24">
        <v>28999.043258574598</v>
      </c>
      <c r="D298" s="25">
        <v>357</v>
      </c>
      <c r="E298">
        <v>81.229813049228568</v>
      </c>
      <c r="F298">
        <v>1</v>
      </c>
      <c r="G298">
        <v>1</v>
      </c>
      <c r="H298" s="25">
        <v>2</v>
      </c>
      <c r="I298" s="24">
        <v>4.5129094922206257</v>
      </c>
      <c r="J298">
        <v>280</v>
      </c>
      <c r="K298" s="24">
        <v>911.80732891088758</v>
      </c>
      <c r="L298">
        <v>615</v>
      </c>
      <c r="M298">
        <v>3849.1351752840205</v>
      </c>
      <c r="N298">
        <v>288</v>
      </c>
      <c r="O298">
        <v>1802.5218381817851</v>
      </c>
      <c r="P298">
        <v>258</v>
      </c>
      <c r="Q298">
        <v>1872.7591467045158</v>
      </c>
      <c r="R298">
        <v>0</v>
      </c>
      <c r="S298" s="24">
        <v>0</v>
      </c>
    </row>
    <row r="299" spans="1:19" x14ac:dyDescent="0.25">
      <c r="A299" s="15">
        <v>46438</v>
      </c>
      <c r="B299" t="s">
        <v>3</v>
      </c>
      <c r="C299" s="24">
        <v>17768.474989411494</v>
      </c>
      <c r="D299" s="25">
        <v>219</v>
      </c>
      <c r="E299">
        <v>81.134588992746544</v>
      </c>
      <c r="F299">
        <v>0</v>
      </c>
      <c r="G299">
        <v>0</v>
      </c>
      <c r="H299" s="25">
        <v>10</v>
      </c>
      <c r="I299" s="24">
        <v>22.564547461103128</v>
      </c>
      <c r="J299">
        <v>285</v>
      </c>
      <c r="K299" s="24">
        <v>1213.0896026414391</v>
      </c>
      <c r="L299">
        <v>15</v>
      </c>
      <c r="M299">
        <v>78.88134573863465</v>
      </c>
      <c r="N299">
        <v>336</v>
      </c>
      <c r="O299">
        <v>1430.9421445454161</v>
      </c>
      <c r="P299">
        <v>253</v>
      </c>
      <c r="Q299">
        <v>1077.4653647916377</v>
      </c>
      <c r="R299">
        <v>0</v>
      </c>
      <c r="S299" s="24">
        <v>0</v>
      </c>
    </row>
    <row r="300" spans="1:19" x14ac:dyDescent="0.25">
      <c r="A300" s="15">
        <v>46445</v>
      </c>
      <c r="B300" t="s">
        <v>3</v>
      </c>
      <c r="C300" s="24">
        <v>18049.747773501877</v>
      </c>
      <c r="D300" s="25">
        <v>222</v>
      </c>
      <c r="E300">
        <v>81.305170150909348</v>
      </c>
      <c r="F300">
        <v>0</v>
      </c>
      <c r="G300">
        <v>1</v>
      </c>
      <c r="H300" s="25">
        <v>17</v>
      </c>
      <c r="I300" s="24">
        <v>38.35973068387532</v>
      </c>
      <c r="J300">
        <v>283</v>
      </c>
      <c r="K300" s="24">
        <v>1204.5766931492185</v>
      </c>
      <c r="L300">
        <v>1</v>
      </c>
      <c r="M300">
        <v>4.2587563825756432</v>
      </c>
      <c r="N300">
        <v>330</v>
      </c>
      <c r="O300">
        <v>1405.3896062499623</v>
      </c>
      <c r="P300">
        <v>255</v>
      </c>
      <c r="Q300">
        <v>1085.9828775567889</v>
      </c>
      <c r="R300">
        <v>0</v>
      </c>
      <c r="S300" s="24">
        <v>0</v>
      </c>
    </row>
    <row r="301" spans="1:19" x14ac:dyDescent="0.25">
      <c r="A301" s="15">
        <v>46452</v>
      </c>
      <c r="B301" t="s">
        <v>3</v>
      </c>
      <c r="C301" s="24">
        <v>17028.619794335882</v>
      </c>
      <c r="D301" s="25">
        <v>210</v>
      </c>
      <c r="E301">
        <v>81.088665687313721</v>
      </c>
      <c r="F301">
        <v>4</v>
      </c>
      <c r="G301">
        <v>0</v>
      </c>
      <c r="H301" s="25">
        <v>19</v>
      </c>
      <c r="I301" s="24">
        <v>42.872640176095942</v>
      </c>
      <c r="J301">
        <v>276</v>
      </c>
      <c r="K301" s="24">
        <v>898.78150992644635</v>
      </c>
      <c r="L301">
        <v>8</v>
      </c>
      <c r="M301">
        <v>50.070051060605145</v>
      </c>
      <c r="N301">
        <v>325</v>
      </c>
      <c r="O301">
        <v>1384.095824337084</v>
      </c>
      <c r="P301">
        <v>267</v>
      </c>
      <c r="Q301">
        <v>1404.0879541476968</v>
      </c>
      <c r="R301">
        <v>0</v>
      </c>
      <c r="S301" s="24">
        <v>0</v>
      </c>
    </row>
    <row r="302" spans="1:19" x14ac:dyDescent="0.25">
      <c r="A302" s="15">
        <v>46459</v>
      </c>
      <c r="B302" t="s">
        <v>3</v>
      </c>
      <c r="C302" s="24">
        <v>17503.105941351572</v>
      </c>
      <c r="D302" s="25">
        <v>214</v>
      </c>
      <c r="E302">
        <v>81.790214679212951</v>
      </c>
      <c r="F302">
        <v>0</v>
      </c>
      <c r="G302">
        <v>0</v>
      </c>
      <c r="H302" s="25">
        <v>17</v>
      </c>
      <c r="I302" s="24">
        <v>38.35973068387532</v>
      </c>
      <c r="J302">
        <v>235</v>
      </c>
      <c r="K302" s="24">
        <v>1000.2668653359235</v>
      </c>
      <c r="L302">
        <v>18</v>
      </c>
      <c r="M302">
        <v>76.657614886361571</v>
      </c>
      <c r="N302">
        <v>331</v>
      </c>
      <c r="O302">
        <v>1740.6483626325378</v>
      </c>
      <c r="P302">
        <v>257</v>
      </c>
      <c r="Q302">
        <v>1865.5003903219404</v>
      </c>
      <c r="R302">
        <v>0</v>
      </c>
      <c r="S302" s="24">
        <v>0</v>
      </c>
    </row>
    <row r="303" spans="1:19" x14ac:dyDescent="0.25">
      <c r="A303" s="15">
        <v>46466</v>
      </c>
      <c r="B303" t="s">
        <v>3</v>
      </c>
      <c r="C303" s="24">
        <v>18166.279649122032</v>
      </c>
      <c r="D303" s="25">
        <v>222</v>
      </c>
      <c r="E303">
        <v>81.830088509558706</v>
      </c>
      <c r="F303">
        <v>0</v>
      </c>
      <c r="G303">
        <v>0</v>
      </c>
      <c r="H303" s="25">
        <v>9</v>
      </c>
      <c r="I303" s="24">
        <v>20.308092714992817</v>
      </c>
      <c r="J303">
        <v>238</v>
      </c>
      <c r="K303" s="24">
        <v>775.03622957425443</v>
      </c>
      <c r="L303">
        <v>7</v>
      </c>
      <c r="M303">
        <v>36.811294678029505</v>
      </c>
      <c r="N303">
        <v>327</v>
      </c>
      <c r="O303">
        <v>1392.6133371022354</v>
      </c>
      <c r="P303">
        <v>323</v>
      </c>
      <c r="Q303">
        <v>2021.5783115719328</v>
      </c>
      <c r="R303">
        <v>0</v>
      </c>
      <c r="S303" s="24">
        <v>0</v>
      </c>
    </row>
    <row r="304" spans="1:19" x14ac:dyDescent="0.25">
      <c r="A304" s="15">
        <v>46473</v>
      </c>
      <c r="B304" t="s">
        <v>3</v>
      </c>
      <c r="C304" s="24">
        <v>17399.914734629125</v>
      </c>
      <c r="D304" s="25">
        <v>213</v>
      </c>
      <c r="E304">
        <v>81.689740538164898</v>
      </c>
      <c r="F304">
        <v>4</v>
      </c>
      <c r="G304">
        <v>0</v>
      </c>
      <c r="H304" s="25">
        <v>7</v>
      </c>
      <c r="I304" s="24">
        <v>15.889080280349461</v>
      </c>
      <c r="J304">
        <v>234</v>
      </c>
      <c r="K304" s="24">
        <v>999.14925508596764</v>
      </c>
      <c r="L304">
        <v>1</v>
      </c>
      <c r="M304">
        <v>3.9942013217036818</v>
      </c>
      <c r="N304">
        <v>325</v>
      </c>
      <c r="O304">
        <v>1623.1154295536967</v>
      </c>
      <c r="P304">
        <v>338</v>
      </c>
      <c r="Q304">
        <v>2364.0400467358445</v>
      </c>
      <c r="R304">
        <v>0</v>
      </c>
      <c r="S304" s="24">
        <v>0</v>
      </c>
    </row>
    <row r="305" spans="1:19" x14ac:dyDescent="0.25">
      <c r="A305" s="15">
        <v>46480</v>
      </c>
      <c r="B305" t="s">
        <v>3</v>
      </c>
      <c r="C305" s="24">
        <v>18467.052047089055</v>
      </c>
      <c r="D305" s="25">
        <v>226</v>
      </c>
      <c r="E305">
        <v>81.712619677385206</v>
      </c>
      <c r="F305">
        <v>0</v>
      </c>
      <c r="G305">
        <v>0</v>
      </c>
      <c r="H305" s="25">
        <v>19</v>
      </c>
      <c r="I305" s="24">
        <v>43.102017273891846</v>
      </c>
      <c r="J305">
        <v>248</v>
      </c>
      <c r="K305" s="24">
        <v>810.59475178553566</v>
      </c>
      <c r="L305">
        <v>15</v>
      </c>
      <c r="M305">
        <v>90.30985241686318</v>
      </c>
      <c r="N305">
        <v>327</v>
      </c>
      <c r="O305">
        <v>1641.7547826876173</v>
      </c>
      <c r="P305">
        <v>321</v>
      </c>
      <c r="Q305">
        <v>1932.630841720872</v>
      </c>
      <c r="R305">
        <v>0</v>
      </c>
      <c r="S305" s="24">
        <v>0</v>
      </c>
    </row>
    <row r="306" spans="1:19" x14ac:dyDescent="0.25">
      <c r="A306" s="15">
        <v>46487</v>
      </c>
      <c r="B306" t="s">
        <v>3</v>
      </c>
      <c r="C306" s="24">
        <v>35834.880540257</v>
      </c>
      <c r="D306" s="25">
        <v>441</v>
      </c>
      <c r="E306">
        <v>81.258232517589576</v>
      </c>
      <c r="F306">
        <v>0</v>
      </c>
      <c r="G306">
        <v>0</v>
      </c>
      <c r="H306" s="25">
        <v>739</v>
      </c>
      <c r="I306" s="24">
        <v>1675.45033458119</v>
      </c>
      <c r="J306">
        <v>237</v>
      </c>
      <c r="K306" s="24">
        <v>774.32304370195129</v>
      </c>
      <c r="L306">
        <v>2</v>
      </c>
      <c r="M306">
        <v>12.094224667756148</v>
      </c>
      <c r="N306">
        <v>332</v>
      </c>
      <c r="O306">
        <v>1343.6412948475206</v>
      </c>
      <c r="P306">
        <v>333</v>
      </c>
      <c r="Q306">
        <v>2013.6884071813986</v>
      </c>
      <c r="R306">
        <v>0</v>
      </c>
      <c r="S306" s="24">
        <v>0</v>
      </c>
    </row>
    <row r="307" spans="1:19" x14ac:dyDescent="0.25">
      <c r="A307" s="15">
        <v>46494</v>
      </c>
      <c r="B307" t="s">
        <v>3</v>
      </c>
      <c r="C307" s="24">
        <v>35769.96459774534</v>
      </c>
      <c r="D307" s="25">
        <v>440</v>
      </c>
      <c r="E307">
        <v>81.295374085784857</v>
      </c>
      <c r="F307">
        <v>0</v>
      </c>
      <c r="G307">
        <v>0</v>
      </c>
      <c r="H307" s="25">
        <v>739</v>
      </c>
      <c r="I307" s="24">
        <v>1674.4590499304813</v>
      </c>
      <c r="J307">
        <v>246</v>
      </c>
      <c r="K307" s="24">
        <v>1049.3977351595377</v>
      </c>
      <c r="L307">
        <v>16</v>
      </c>
      <c r="M307">
        <v>81.177085439444326</v>
      </c>
      <c r="N307">
        <v>339</v>
      </c>
      <c r="O307">
        <v>1719.9394977482266</v>
      </c>
      <c r="P307">
        <v>322</v>
      </c>
      <c r="Q307">
        <v>1311.688844468817</v>
      </c>
      <c r="R307">
        <v>0</v>
      </c>
      <c r="S307" s="24">
        <v>0</v>
      </c>
    </row>
    <row r="308" spans="1:19" x14ac:dyDescent="0.25">
      <c r="A308" s="15">
        <v>46501</v>
      </c>
      <c r="B308" t="s">
        <v>3</v>
      </c>
      <c r="C308" s="24">
        <v>34557.526840688522</v>
      </c>
      <c r="D308" s="25">
        <v>426</v>
      </c>
      <c r="E308">
        <v>81.120955025090424</v>
      </c>
      <c r="F308">
        <v>0</v>
      </c>
      <c r="G308">
        <v>0</v>
      </c>
      <c r="H308" s="25">
        <v>734</v>
      </c>
      <c r="I308" s="24">
        <v>1662.1452499531167</v>
      </c>
      <c r="J308">
        <v>5</v>
      </c>
      <c r="K308" s="24">
        <v>21.322515326656109</v>
      </c>
      <c r="L308">
        <v>15</v>
      </c>
      <c r="M308">
        <v>61.500350190787003</v>
      </c>
      <c r="N308">
        <v>502</v>
      </c>
      <c r="O308">
        <v>2560.2117197183384</v>
      </c>
      <c r="P308">
        <v>334</v>
      </c>
      <c r="Q308">
        <v>2371.4077975815239</v>
      </c>
      <c r="R308">
        <v>0</v>
      </c>
      <c r="S308" s="24">
        <v>0</v>
      </c>
    </row>
    <row r="309" spans="1:19" x14ac:dyDescent="0.25">
      <c r="A309" s="15">
        <v>46508</v>
      </c>
      <c r="B309" t="s">
        <v>3</v>
      </c>
      <c r="C309" s="24">
        <v>31765.969079935363</v>
      </c>
      <c r="D309" s="25">
        <v>392</v>
      </c>
      <c r="E309">
        <v>81.03563540799837</v>
      </c>
      <c r="F309">
        <v>2</v>
      </c>
      <c r="G309">
        <v>1</v>
      </c>
      <c r="H309" s="25">
        <v>723</v>
      </c>
      <c r="I309" s="24">
        <v>1636.2658937683539</v>
      </c>
      <c r="J309">
        <v>13</v>
      </c>
      <c r="K309" s="24">
        <v>42.421101824327245</v>
      </c>
      <c r="L309">
        <v>5</v>
      </c>
      <c r="M309">
        <v>20.632394260698312</v>
      </c>
      <c r="N309">
        <v>613</v>
      </c>
      <c r="O309">
        <v>2529.5315363616132</v>
      </c>
      <c r="P309">
        <v>0</v>
      </c>
      <c r="Q309">
        <v>0</v>
      </c>
      <c r="R309">
        <v>0</v>
      </c>
      <c r="S309" s="24">
        <v>0</v>
      </c>
    </row>
    <row r="310" spans="1:19" x14ac:dyDescent="0.25">
      <c r="A310" s="15">
        <v>46515</v>
      </c>
      <c r="B310" t="s">
        <v>3</v>
      </c>
      <c r="C310" s="24">
        <v>30603.999804422459</v>
      </c>
      <c r="D310" s="25">
        <v>375</v>
      </c>
      <c r="E310">
        <v>81.610666145126558</v>
      </c>
      <c r="F310">
        <v>0</v>
      </c>
      <c r="G310">
        <v>0</v>
      </c>
      <c r="H310" s="25">
        <v>805</v>
      </c>
      <c r="I310" s="24">
        <v>1820.7653352673562</v>
      </c>
      <c r="J310">
        <v>19</v>
      </c>
      <c r="K310" s="24">
        <v>80.974585552894126</v>
      </c>
      <c r="L310">
        <v>3</v>
      </c>
      <c r="M310">
        <v>12.458803074680574</v>
      </c>
      <c r="N310">
        <v>452</v>
      </c>
      <c r="O310">
        <v>2329.1263299185398</v>
      </c>
      <c r="P310">
        <v>0</v>
      </c>
      <c r="Q310">
        <v>0</v>
      </c>
      <c r="R310">
        <v>0</v>
      </c>
      <c r="S310" s="24">
        <v>0</v>
      </c>
    </row>
    <row r="311" spans="1:19" x14ac:dyDescent="0.25">
      <c r="A311" s="15">
        <v>46522</v>
      </c>
      <c r="B311" t="s">
        <v>3</v>
      </c>
      <c r="C311" s="24">
        <v>29910.965706570227</v>
      </c>
      <c r="D311" s="25">
        <v>365</v>
      </c>
      <c r="E311">
        <v>81.947851250877335</v>
      </c>
      <c r="F311">
        <v>0</v>
      </c>
      <c r="G311">
        <v>1</v>
      </c>
      <c r="H311" s="25">
        <v>797</v>
      </c>
      <c r="I311" s="24">
        <v>1801.6016878594514</v>
      </c>
      <c r="J311">
        <v>5</v>
      </c>
      <c r="K311" s="24">
        <v>16.302394528603838</v>
      </c>
      <c r="L311">
        <v>14</v>
      </c>
      <c r="M311">
        <v>72.511458100396766</v>
      </c>
      <c r="N311">
        <v>445</v>
      </c>
      <c r="O311">
        <v>1859.8284896197542</v>
      </c>
      <c r="P311">
        <v>0</v>
      </c>
      <c r="Q311">
        <v>0</v>
      </c>
      <c r="R311">
        <v>0</v>
      </c>
      <c r="S311" s="24">
        <v>0</v>
      </c>
    </row>
    <row r="312" spans="1:19" x14ac:dyDescent="0.25">
      <c r="A312" s="15">
        <v>46529</v>
      </c>
      <c r="B312" t="s">
        <v>3</v>
      </c>
      <c r="C312" s="24">
        <v>30157.253568842949</v>
      </c>
      <c r="D312" s="25">
        <v>372</v>
      </c>
      <c r="E312">
        <v>81.067885937749864</v>
      </c>
      <c r="F312">
        <v>0</v>
      </c>
      <c r="G312">
        <v>1</v>
      </c>
      <c r="H312" s="25">
        <v>809</v>
      </c>
      <c r="I312" s="24">
        <v>1827.6422530198149</v>
      </c>
      <c r="J312">
        <v>4</v>
      </c>
      <c r="K312" s="24">
        <v>13.036550076735796</v>
      </c>
      <c r="L312">
        <v>18</v>
      </c>
      <c r="M312">
        <v>75.705216667222516</v>
      </c>
      <c r="N312">
        <v>459</v>
      </c>
      <c r="O312">
        <v>2848.483025014174</v>
      </c>
      <c r="P312">
        <v>0</v>
      </c>
      <c r="Q312">
        <v>0</v>
      </c>
      <c r="R312">
        <v>0</v>
      </c>
      <c r="S312" s="24">
        <v>0</v>
      </c>
    </row>
    <row r="313" spans="1:19" x14ac:dyDescent="0.25">
      <c r="A313" s="15">
        <v>46536</v>
      </c>
      <c r="B313" t="s">
        <v>3</v>
      </c>
      <c r="C313" s="24">
        <v>29382.741428574878</v>
      </c>
      <c r="D313" s="25">
        <v>362</v>
      </c>
      <c r="E313">
        <v>81.167794001588064</v>
      </c>
      <c r="F313">
        <v>5</v>
      </c>
      <c r="G313">
        <v>0</v>
      </c>
      <c r="H313" s="25">
        <v>794</v>
      </c>
      <c r="I313" s="24">
        <v>1792.690129321822</v>
      </c>
      <c r="J313">
        <v>6</v>
      </c>
      <c r="K313" s="24">
        <v>25.546776795882788</v>
      </c>
      <c r="L313">
        <v>8</v>
      </c>
      <c r="M313">
        <v>41.858407011907573</v>
      </c>
      <c r="N313">
        <v>451</v>
      </c>
      <c r="O313">
        <v>1908.7676952962895</v>
      </c>
      <c r="P313">
        <v>0</v>
      </c>
      <c r="Q313">
        <v>0</v>
      </c>
      <c r="R313">
        <v>0</v>
      </c>
      <c r="S313" s="24">
        <v>0</v>
      </c>
    </row>
  </sheetData>
  <conditionalFormatting sqref="I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K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M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O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Q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S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pivot_chart</vt:lpstr>
      <vt:lpstr>sku_a</vt:lpstr>
      <vt:lpstr>sku_b</vt:lpstr>
      <vt:lpstr>sku_c</vt:lpstr>
      <vt:lpstr>pivot</vt:lpstr>
      <vt:lpstr>master_data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Nigam</dc:creator>
  <cp:lastModifiedBy>PRATEEK NIGAM</cp:lastModifiedBy>
  <dcterms:created xsi:type="dcterms:W3CDTF">2015-06-05T18:17:20Z</dcterms:created>
  <dcterms:modified xsi:type="dcterms:W3CDTF">2025-06-09T13:23:03Z</dcterms:modified>
</cp:coreProperties>
</file>