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ngh\Downloads\"/>
    </mc:Choice>
  </mc:AlternateContent>
  <xr:revisionPtr revIDLastSave="0" documentId="8_{E43991A6-95AE-4D9C-8ACD-AC30CE57D307}" xr6:coauthVersionLast="47" xr6:coauthVersionMax="47" xr10:uidLastSave="{00000000-0000-0000-0000-000000000000}"/>
  <bookViews>
    <workbookView xWindow="-108" yWindow="-108" windowWidth="23256" windowHeight="12456" tabRatio="670" activeTab="6" xr2:uid="{C1BD2127-9435-400C-B4EC-B33EC6BA4417}"/>
  </bookViews>
  <sheets>
    <sheet name="Question" sheetId="4" r:id="rId1"/>
    <sheet name="Solution Schedule" sheetId="5" r:id="rId2"/>
    <sheet name="Sheet2" sheetId="6" r:id="rId3"/>
    <sheet name="Sheet3" sheetId="7" r:id="rId4"/>
    <sheet name="Schedule" sheetId="1" r:id="rId5"/>
    <sheet name="By Solver" sheetId="10" r:id="rId6"/>
    <sheet name="By Solver (2)" sheetId="14" r:id="rId7"/>
  </sheets>
  <definedNames>
    <definedName name="_xlnm._FilterDatabase" localSheetId="5" hidden="1">'By Solver'!$A$4:$R$56</definedName>
    <definedName name="_xlnm._FilterDatabase" localSheetId="6" hidden="1">'By Solver (2)'!$A$4:$R$56</definedName>
    <definedName name="_xlnm._FilterDatabase" localSheetId="4" hidden="1">Schedule!$A$3:$O$54</definedName>
    <definedName name="_xlnm._FilterDatabase" localSheetId="1" hidden="1">'Solution Schedule'!$A$3:$O$54</definedName>
    <definedName name="solver_adj" localSheetId="5" hidden="1">'By Solver'!$D$9:$D$54</definedName>
    <definedName name="solver_adj" localSheetId="6" hidden="1">'By Solver (2)'!$D$9:$D$54</definedName>
    <definedName name="solver_cvg" localSheetId="5" hidden="1">0.0001</definedName>
    <definedName name="solver_cvg" localSheetId="6" hidden="1">0.0001</definedName>
    <definedName name="solver_drv" localSheetId="5" hidden="1">1</definedName>
    <definedName name="solver_drv" localSheetId="6" hidden="1">1</definedName>
    <definedName name="solver_eng" localSheetId="5" hidden="1">1</definedName>
    <definedName name="solver_eng" localSheetId="6" hidden="1">3</definedName>
    <definedName name="solver_est" localSheetId="5" hidden="1">1</definedName>
    <definedName name="solver_est" localSheetId="6" hidden="1">1</definedName>
    <definedName name="solver_itr" localSheetId="5" hidden="1">2147483647</definedName>
    <definedName name="solver_itr" localSheetId="6" hidden="1">2147483647</definedName>
    <definedName name="solver_lhs1" localSheetId="5" hidden="1">'By Solver'!$D$9:$D$54</definedName>
    <definedName name="solver_lhs1" localSheetId="6" hidden="1">'By Solver (2)'!$D$9:$D$54</definedName>
    <definedName name="solver_lhs2" localSheetId="5" hidden="1">'By Solver'!$D$9:$D$54</definedName>
    <definedName name="solver_lhs2" localSheetId="6" hidden="1">'By Solver (2)'!$D$9:$D$54</definedName>
    <definedName name="solver_lhs3" localSheetId="5" hidden="1">'By Solver'!$D$9:$D$54</definedName>
    <definedName name="solver_lhs3" localSheetId="6" hidden="1">'By Solver (2)'!$D$9:$D$54</definedName>
    <definedName name="solver_lhs4" localSheetId="5" hidden="1">'By Solver'!$L$56</definedName>
    <definedName name="solver_lhs4" localSheetId="6" hidden="1">'By Solver (2)'!$L$56</definedName>
    <definedName name="solver_lhs5" localSheetId="5" hidden="1">'By Solver'!$O$5:$O$55</definedName>
    <definedName name="solver_lhs5" localSheetId="6" hidden="1">'By Solver (2)'!$O$5:$O$55</definedName>
    <definedName name="solver_mip" localSheetId="5" hidden="1">2147483647</definedName>
    <definedName name="solver_mip" localSheetId="6" hidden="1">2147483647</definedName>
    <definedName name="solver_mni" localSheetId="5" hidden="1">30</definedName>
    <definedName name="solver_mni" localSheetId="6" hidden="1">30</definedName>
    <definedName name="solver_mrt" localSheetId="5" hidden="1">0.075</definedName>
    <definedName name="solver_mrt" localSheetId="6" hidden="1">0.075</definedName>
    <definedName name="solver_msl" localSheetId="5" hidden="1">2</definedName>
    <definedName name="solver_msl" localSheetId="6" hidden="1">2</definedName>
    <definedName name="solver_neg" localSheetId="5" hidden="1">1</definedName>
    <definedName name="solver_neg" localSheetId="6" hidden="1">1</definedName>
    <definedName name="solver_nod" localSheetId="5" hidden="1">2147483647</definedName>
    <definedName name="solver_nod" localSheetId="6" hidden="1">2147483647</definedName>
    <definedName name="solver_num" localSheetId="5" hidden="1">4</definedName>
    <definedName name="solver_num" localSheetId="6" hidden="1">4</definedName>
    <definedName name="solver_nwt" localSheetId="5" hidden="1">1</definedName>
    <definedName name="solver_nwt" localSheetId="6" hidden="1">1</definedName>
    <definedName name="solver_opt" localSheetId="5" hidden="1">'By Solver'!$Q$56</definedName>
    <definedName name="solver_opt" localSheetId="6" hidden="1">'By Solver (2)'!$Q$56</definedName>
    <definedName name="solver_pre" localSheetId="5" hidden="1">0.000001</definedName>
    <definedName name="solver_pre" localSheetId="6" hidden="1">0.000001</definedName>
    <definedName name="solver_rbv" localSheetId="5" hidden="1">1</definedName>
    <definedName name="solver_rbv" localSheetId="6" hidden="1">1</definedName>
    <definedName name="solver_rel1" localSheetId="5" hidden="1">1</definedName>
    <definedName name="solver_rel1" localSheetId="6" hidden="1">1</definedName>
    <definedName name="solver_rel2" localSheetId="5" hidden="1">4</definedName>
    <definedName name="solver_rel2" localSheetId="6" hidden="1">4</definedName>
    <definedName name="solver_rel3" localSheetId="5" hidden="1">3</definedName>
    <definedName name="solver_rel3" localSheetId="6" hidden="1">3</definedName>
    <definedName name="solver_rel4" localSheetId="5" hidden="1">2</definedName>
    <definedName name="solver_rel4" localSheetId="6" hidden="1">2</definedName>
    <definedName name="solver_rel5" localSheetId="5" hidden="1">1</definedName>
    <definedName name="solver_rel5" localSheetId="6" hidden="1">1</definedName>
    <definedName name="solver_rhs1" localSheetId="5" hidden="1">'By Solver'!$C$9:$C$54</definedName>
    <definedName name="solver_rhs1" localSheetId="6" hidden="1">'By Solver (2)'!$C$9:$C$54</definedName>
    <definedName name="solver_rhs2" localSheetId="5" hidden="1">"integer"</definedName>
    <definedName name="solver_rhs2" localSheetId="6" hidden="1">"integer"</definedName>
    <definedName name="solver_rhs3" localSheetId="5" hidden="1">'By Solver'!$E$9:$E$54</definedName>
    <definedName name="solver_rhs3" localSheetId="6" hidden="1">'By Solver (2)'!$E$9:$E$54</definedName>
    <definedName name="solver_rhs4" localSheetId="5" hidden="1">'By Solver'!$K$56</definedName>
    <definedName name="solver_rhs4" localSheetId="6" hidden="1">'By Solver (2)'!$K$56</definedName>
    <definedName name="solver_rhs5" localSheetId="5" hidden="1">1000</definedName>
    <definedName name="solver_rhs5" localSheetId="6" hidden="1">1000</definedName>
    <definedName name="solver_rlx" localSheetId="5" hidden="1">2</definedName>
    <definedName name="solver_rlx" localSheetId="6" hidden="1">2</definedName>
    <definedName name="solver_rsd" localSheetId="5" hidden="1">0</definedName>
    <definedName name="solver_rsd" localSheetId="6" hidden="1">0</definedName>
    <definedName name="solver_scl" localSheetId="5" hidden="1">1</definedName>
    <definedName name="solver_scl" localSheetId="6" hidden="1">1</definedName>
    <definedName name="solver_sho" localSheetId="5" hidden="1">2</definedName>
    <definedName name="solver_sho" localSheetId="6" hidden="1">2</definedName>
    <definedName name="solver_ssz" localSheetId="5" hidden="1">100</definedName>
    <definedName name="solver_ssz" localSheetId="6" hidden="1">100</definedName>
    <definedName name="solver_tim" localSheetId="5" hidden="1">2147483647</definedName>
    <definedName name="solver_tim" localSheetId="6" hidden="1">2147483647</definedName>
    <definedName name="solver_tol" localSheetId="5" hidden="1">0.01</definedName>
    <definedName name="solver_tol" localSheetId="6" hidden="1">0.01</definedName>
    <definedName name="solver_typ" localSheetId="5" hidden="1">1</definedName>
    <definedName name="solver_typ" localSheetId="6" hidden="1">1</definedName>
    <definedName name="solver_val" localSheetId="5" hidden="1">0</definedName>
    <definedName name="solver_val" localSheetId="6" hidden="1">0</definedName>
    <definedName name="solver_ver" localSheetId="5" hidden="1">3</definedName>
    <definedName name="solver_ver" localSheetId="6" hidden="1">3</definedName>
    <definedName name="week_off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6" i="14" l="1"/>
  <c r="Q51" i="14"/>
  <c r="P51" i="14"/>
  <c r="Q48" i="14"/>
  <c r="P48" i="14"/>
  <c r="Q45" i="14"/>
  <c r="P45" i="14"/>
  <c r="Q42" i="14"/>
  <c r="P42" i="14"/>
  <c r="Q36" i="14"/>
  <c r="P36" i="14"/>
  <c r="Q35" i="14"/>
  <c r="P35" i="14"/>
  <c r="Q31" i="14"/>
  <c r="P31" i="14"/>
  <c r="Q25" i="14"/>
  <c r="P25" i="14"/>
  <c r="Q19" i="14"/>
  <c r="P19" i="14"/>
  <c r="Q13" i="14"/>
  <c r="P13" i="14"/>
  <c r="Q8" i="14"/>
  <c r="P8" i="14"/>
  <c r="Q7" i="14"/>
  <c r="P7" i="14"/>
  <c r="K6" i="14"/>
  <c r="J6" i="14"/>
  <c r="I9" i="14" s="1"/>
  <c r="J9" i="14" s="1"/>
  <c r="I10" i="14" s="1"/>
  <c r="I11" i="14" s="1"/>
  <c r="A1" i="14"/>
  <c r="A1" i="10"/>
  <c r="P7" i="10"/>
  <c r="P8" i="10"/>
  <c r="P13" i="10"/>
  <c r="P19" i="10"/>
  <c r="P25" i="10"/>
  <c r="P31" i="10"/>
  <c r="P35" i="10"/>
  <c r="P36" i="10"/>
  <c r="P42" i="10"/>
  <c r="P45" i="10"/>
  <c r="P48" i="10"/>
  <c r="P51" i="10"/>
  <c r="P56" i="10"/>
  <c r="Q51" i="10"/>
  <c r="Q48" i="10"/>
  <c r="Q45" i="10"/>
  <c r="Q42" i="10"/>
  <c r="Q36" i="10"/>
  <c r="Q35" i="10"/>
  <c r="Q31" i="10"/>
  <c r="Q25" i="10"/>
  <c r="Q19" i="10"/>
  <c r="Q13" i="10"/>
  <c r="Q8" i="10"/>
  <c r="Q7" i="10"/>
  <c r="K6" i="10"/>
  <c r="J6" i="10"/>
  <c r="P5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" i="1"/>
  <c r="E4" i="6"/>
  <c r="E5" i="6"/>
  <c r="E6" i="6"/>
  <c r="E7" i="6"/>
  <c r="E8" i="6"/>
  <c r="E9" i="6"/>
  <c r="E10" i="6"/>
  <c r="E11" i="6"/>
  <c r="E3" i="6"/>
  <c r="D4" i="6"/>
  <c r="D5" i="6"/>
  <c r="D6" i="6"/>
  <c r="D7" i="6"/>
  <c r="D8" i="6"/>
  <c r="D9" i="6"/>
  <c r="D10" i="6"/>
  <c r="D11" i="6"/>
  <c r="D3" i="6"/>
  <c r="O54" i="5"/>
  <c r="O53" i="5"/>
  <c r="O52" i="5"/>
  <c r="O51" i="5"/>
  <c r="O49" i="5"/>
  <c r="O48" i="5"/>
  <c r="O46" i="5"/>
  <c r="O45" i="5"/>
  <c r="O43" i="5"/>
  <c r="O42" i="5"/>
  <c r="O40" i="5"/>
  <c r="O39" i="5"/>
  <c r="O38" i="5"/>
  <c r="O37" i="5"/>
  <c r="O36" i="5"/>
  <c r="O33" i="5"/>
  <c r="O32" i="5"/>
  <c r="O31" i="5"/>
  <c r="O29" i="5"/>
  <c r="O28" i="5"/>
  <c r="O27" i="5"/>
  <c r="O26" i="5"/>
  <c r="O25" i="5"/>
  <c r="O23" i="5"/>
  <c r="O22" i="5"/>
  <c r="O21" i="5"/>
  <c r="O20" i="5"/>
  <c r="O19" i="5"/>
  <c r="O17" i="5"/>
  <c r="O16" i="5"/>
  <c r="O15" i="5"/>
  <c r="O14" i="5"/>
  <c r="O13" i="5"/>
  <c r="O11" i="5"/>
  <c r="O10" i="5"/>
  <c r="O9" i="5"/>
  <c r="O8" i="5"/>
  <c r="O5" i="5"/>
  <c r="J5" i="5"/>
  <c r="I5" i="5"/>
  <c r="H8" i="5" s="1"/>
  <c r="I8" i="5" s="1"/>
  <c r="H9" i="5" s="1"/>
  <c r="O8" i="1"/>
  <c r="O9" i="1"/>
  <c r="O10" i="1"/>
  <c r="O11" i="1"/>
  <c r="O13" i="1"/>
  <c r="O14" i="1"/>
  <c r="O15" i="1"/>
  <c r="O16" i="1"/>
  <c r="O17" i="1"/>
  <c r="O19" i="1"/>
  <c r="O20" i="1"/>
  <c r="O21" i="1"/>
  <c r="O22" i="1"/>
  <c r="O23" i="1"/>
  <c r="O25" i="1"/>
  <c r="O26" i="1"/>
  <c r="O27" i="1"/>
  <c r="O28" i="1"/>
  <c r="O29" i="1"/>
  <c r="O31" i="1"/>
  <c r="O32" i="1"/>
  <c r="O33" i="1"/>
  <c r="O36" i="1"/>
  <c r="O37" i="1"/>
  <c r="O38" i="1"/>
  <c r="O39" i="1"/>
  <c r="O40" i="1"/>
  <c r="O42" i="1"/>
  <c r="O43" i="1"/>
  <c r="O45" i="1"/>
  <c r="O46" i="1"/>
  <c r="O48" i="1"/>
  <c r="O49" i="1"/>
  <c r="O51" i="1"/>
  <c r="O52" i="1"/>
  <c r="O53" i="1"/>
  <c r="O54" i="1"/>
  <c r="O5" i="1"/>
  <c r="I5" i="1"/>
  <c r="L5" i="1" s="1"/>
  <c r="M5" i="1" s="1"/>
  <c r="J5" i="1"/>
  <c r="J11" i="14" l="1"/>
  <c r="I12" i="14"/>
  <c r="J12" i="14" s="1"/>
  <c r="J10" i="14"/>
  <c r="M6" i="14"/>
  <c r="N6" i="14" s="1"/>
  <c r="I9" i="10"/>
  <c r="J9" i="10" s="1"/>
  <c r="M6" i="10"/>
  <c r="N6" i="10" s="1"/>
  <c r="H10" i="5"/>
  <c r="I9" i="5"/>
  <c r="L5" i="5"/>
  <c r="M5" i="5" s="1"/>
  <c r="H8" i="1"/>
  <c r="I8" i="1" s="1"/>
  <c r="H9" i="1" s="1"/>
  <c r="I9" i="1" s="1"/>
  <c r="P6" i="14" l="1"/>
  <c r="I14" i="14"/>
  <c r="J14" i="14" s="1"/>
  <c r="P6" i="10"/>
  <c r="Q6" i="10" s="1"/>
  <c r="I10" i="10"/>
  <c r="I10" i="5"/>
  <c r="H11" i="5"/>
  <c r="I11" i="5" s="1"/>
  <c r="H10" i="1"/>
  <c r="H11" i="1" s="1"/>
  <c r="I11" i="1" s="1"/>
  <c r="I15" i="14" l="1"/>
  <c r="J15" i="14" s="1"/>
  <c r="Q6" i="14"/>
  <c r="I11" i="10"/>
  <c r="J10" i="10"/>
  <c r="H13" i="5"/>
  <c r="I13" i="5" s="1"/>
  <c r="I10" i="1"/>
  <c r="H13" i="1"/>
  <c r="I13" i="1" s="1"/>
  <c r="I16" i="14" l="1"/>
  <c r="J16" i="14" s="1"/>
  <c r="J11" i="10"/>
  <c r="I12" i="10"/>
  <c r="J12" i="10" s="1"/>
  <c r="H14" i="5"/>
  <c r="I14" i="5" s="1"/>
  <c r="H14" i="1"/>
  <c r="I14" i="1" s="1"/>
  <c r="I17" i="14" l="1"/>
  <c r="J17" i="14" s="1"/>
  <c r="I14" i="10"/>
  <c r="J14" i="10" s="1"/>
  <c r="H15" i="5"/>
  <c r="I15" i="5" s="1"/>
  <c r="H15" i="1"/>
  <c r="I15" i="1" s="1"/>
  <c r="I18" i="14" l="1"/>
  <c r="J18" i="14" s="1"/>
  <c r="I20" i="14"/>
  <c r="I15" i="10"/>
  <c r="J15" i="10" s="1"/>
  <c r="H16" i="5"/>
  <c r="I16" i="5" s="1"/>
  <c r="H16" i="1"/>
  <c r="I16" i="1" s="1"/>
  <c r="I21" i="14" l="1"/>
  <c r="J21" i="14" s="1"/>
  <c r="J20" i="14"/>
  <c r="I16" i="10"/>
  <c r="J16" i="10" s="1"/>
  <c r="H17" i="5"/>
  <c r="I17" i="5" s="1"/>
  <c r="H19" i="5"/>
  <c r="H17" i="1"/>
  <c r="I17" i="1" s="1"/>
  <c r="H19" i="1"/>
  <c r="I22" i="14" l="1"/>
  <c r="J22" i="14" s="1"/>
  <c r="I17" i="10"/>
  <c r="J17" i="10" s="1"/>
  <c r="H20" i="5"/>
  <c r="I20" i="5" s="1"/>
  <c r="I19" i="5"/>
  <c r="I19" i="1"/>
  <c r="H20" i="1"/>
  <c r="I20" i="1" s="1"/>
  <c r="I23" i="14" l="1"/>
  <c r="J23" i="14" s="1"/>
  <c r="I20" i="10"/>
  <c r="I18" i="10"/>
  <c r="J18" i="10" s="1"/>
  <c r="H21" i="5"/>
  <c r="I21" i="5" s="1"/>
  <c r="H21" i="1"/>
  <c r="I21" i="1" s="1"/>
  <c r="I24" i="14" l="1"/>
  <c r="J24" i="14" s="1"/>
  <c r="I21" i="10"/>
  <c r="J21" i="10" s="1"/>
  <c r="J20" i="10"/>
  <c r="H22" i="5"/>
  <c r="I22" i="5" s="1"/>
  <c r="H22" i="1"/>
  <c r="I22" i="1" s="1"/>
  <c r="I37" i="14" l="1"/>
  <c r="J37" i="14" s="1"/>
  <c r="I26" i="14"/>
  <c r="I22" i="10"/>
  <c r="J22" i="10" s="1"/>
  <c r="H23" i="5"/>
  <c r="I23" i="5" s="1"/>
  <c r="H23" i="1"/>
  <c r="I23" i="1" s="1"/>
  <c r="I27" i="14" l="1"/>
  <c r="J27" i="14" s="1"/>
  <c r="J26" i="14"/>
  <c r="I40" i="14"/>
  <c r="J40" i="14" s="1"/>
  <c r="I43" i="14"/>
  <c r="J43" i="14" s="1"/>
  <c r="I46" i="14"/>
  <c r="J46" i="14" s="1"/>
  <c r="I49" i="14"/>
  <c r="J49" i="14" s="1"/>
  <c r="I23" i="10"/>
  <c r="J23" i="10" s="1"/>
  <c r="H36" i="5"/>
  <c r="I36" i="5" s="1"/>
  <c r="H25" i="5"/>
  <c r="H25" i="1"/>
  <c r="H36" i="1"/>
  <c r="I36" i="1" s="1"/>
  <c r="I47" i="14" l="1"/>
  <c r="J47" i="14" s="1"/>
  <c r="I52" i="14"/>
  <c r="J52" i="14" s="1"/>
  <c r="I50" i="14"/>
  <c r="J50" i="14" s="1"/>
  <c r="I44" i="14"/>
  <c r="J44" i="14" s="1"/>
  <c r="I28" i="14"/>
  <c r="J28" i="14" s="1"/>
  <c r="I24" i="10"/>
  <c r="J24" i="10" s="1"/>
  <c r="I25" i="5"/>
  <c r="H26" i="5"/>
  <c r="I26" i="5" s="1"/>
  <c r="H45" i="5"/>
  <c r="I45" i="5" s="1"/>
  <c r="H42" i="5"/>
  <c r="I42" i="5" s="1"/>
  <c r="H48" i="5"/>
  <c r="I48" i="5" s="1"/>
  <c r="H39" i="5"/>
  <c r="I39" i="5" s="1"/>
  <c r="H45" i="1"/>
  <c r="I45" i="1" s="1"/>
  <c r="H42" i="1"/>
  <c r="I42" i="1" s="1"/>
  <c r="H48" i="1"/>
  <c r="I48" i="1" s="1"/>
  <c r="H39" i="1"/>
  <c r="I39" i="1" s="1"/>
  <c r="H26" i="1"/>
  <c r="I26" i="1" s="1"/>
  <c r="I25" i="1"/>
  <c r="I53" i="14" l="1"/>
  <c r="J53" i="14" s="1"/>
  <c r="I29" i="14"/>
  <c r="J29" i="14" s="1"/>
  <c r="I37" i="10"/>
  <c r="J37" i="10" s="1"/>
  <c r="I26" i="10"/>
  <c r="H27" i="5"/>
  <c r="I27" i="5" s="1"/>
  <c r="H43" i="5"/>
  <c r="I43" i="5" s="1"/>
  <c r="H49" i="5"/>
  <c r="I49" i="5" s="1"/>
  <c r="H46" i="5"/>
  <c r="I46" i="5" s="1"/>
  <c r="H51" i="5"/>
  <c r="I51" i="5" s="1"/>
  <c r="H27" i="1"/>
  <c r="I27" i="1" s="1"/>
  <c r="H49" i="1"/>
  <c r="I49" i="1" s="1"/>
  <c r="H43" i="1"/>
  <c r="I43" i="1" s="1"/>
  <c r="H51" i="1"/>
  <c r="I51" i="1" s="1"/>
  <c r="H46" i="1"/>
  <c r="I46" i="1" s="1"/>
  <c r="I32" i="14" l="1"/>
  <c r="J32" i="14" s="1"/>
  <c r="I30" i="14"/>
  <c r="J30" i="14" s="1"/>
  <c r="I54" i="14"/>
  <c r="J54" i="14" s="1"/>
  <c r="I27" i="10"/>
  <c r="J27" i="10" s="1"/>
  <c r="J26" i="10"/>
  <c r="I49" i="10"/>
  <c r="J49" i="10" s="1"/>
  <c r="I46" i="10"/>
  <c r="J46" i="10" s="1"/>
  <c r="I43" i="10"/>
  <c r="J43" i="10" s="1"/>
  <c r="I40" i="10"/>
  <c r="J40" i="10" s="1"/>
  <c r="H52" i="5"/>
  <c r="I52" i="5" s="1"/>
  <c r="H28" i="5"/>
  <c r="I28" i="5" s="1"/>
  <c r="H52" i="1"/>
  <c r="I52" i="1" s="1"/>
  <c r="H28" i="1"/>
  <c r="I28" i="1" s="1"/>
  <c r="I55" i="14" l="1"/>
  <c r="J55" i="14" s="1"/>
  <c r="I38" i="14"/>
  <c r="J38" i="14" s="1"/>
  <c r="I33" i="14"/>
  <c r="J33" i="14" s="1"/>
  <c r="I50" i="10"/>
  <c r="J50" i="10" s="1"/>
  <c r="I44" i="10"/>
  <c r="J44" i="10" s="1"/>
  <c r="I52" i="10"/>
  <c r="J52" i="10" s="1"/>
  <c r="I47" i="10"/>
  <c r="J47" i="10" s="1"/>
  <c r="I28" i="10"/>
  <c r="J28" i="10" s="1"/>
  <c r="H29" i="5"/>
  <c r="I29" i="5" s="1"/>
  <c r="H31" i="5"/>
  <c r="I31" i="5" s="1"/>
  <c r="H53" i="5"/>
  <c r="I53" i="5" s="1"/>
  <c r="H31" i="1"/>
  <c r="I31" i="1" s="1"/>
  <c r="H29" i="1"/>
  <c r="I29" i="1" s="1"/>
  <c r="H53" i="1"/>
  <c r="I53" i="1" s="1"/>
  <c r="I34" i="14" l="1"/>
  <c r="J34" i="14" s="1"/>
  <c r="I39" i="14"/>
  <c r="J39" i="14" s="1"/>
  <c r="I41" i="14"/>
  <c r="J41" i="14" s="1"/>
  <c r="L55" i="14"/>
  <c r="K55" i="14" s="1"/>
  <c r="L54" i="14" s="1"/>
  <c r="I53" i="10"/>
  <c r="J53" i="10" s="1"/>
  <c r="I29" i="10"/>
  <c r="J29" i="10" s="1"/>
  <c r="H32" i="5"/>
  <c r="I32" i="5" s="1"/>
  <c r="H54" i="5"/>
  <c r="I54" i="5" s="1"/>
  <c r="H37" i="5"/>
  <c r="I37" i="5" s="1"/>
  <c r="H54" i="1"/>
  <c r="I54" i="1" s="1"/>
  <c r="H37" i="1"/>
  <c r="I37" i="1" s="1"/>
  <c r="H32" i="1"/>
  <c r="I32" i="1" s="1"/>
  <c r="K54" i="14" l="1"/>
  <c r="L53" i="14" s="1"/>
  <c r="M54" i="14"/>
  <c r="N54" i="14" s="1"/>
  <c r="M55" i="14"/>
  <c r="N55" i="14" s="1"/>
  <c r="I32" i="10"/>
  <c r="J32" i="10" s="1"/>
  <c r="I30" i="10"/>
  <c r="J30" i="10" s="1"/>
  <c r="I54" i="10"/>
  <c r="J54" i="10" s="1"/>
  <c r="H40" i="5"/>
  <c r="I40" i="5" s="1"/>
  <c r="H38" i="5"/>
  <c r="I38" i="5" s="1"/>
  <c r="K54" i="5"/>
  <c r="J54" i="5" s="1"/>
  <c r="K53" i="5" s="1"/>
  <c r="L54" i="5"/>
  <c r="M54" i="5" s="1"/>
  <c r="H33" i="5"/>
  <c r="I33" i="5" s="1"/>
  <c r="H33" i="1"/>
  <c r="I33" i="1" s="1"/>
  <c r="H40" i="1"/>
  <c r="I40" i="1" s="1"/>
  <c r="H38" i="1"/>
  <c r="I38" i="1" s="1"/>
  <c r="K54" i="1"/>
  <c r="J54" i="1" s="1"/>
  <c r="K53" i="1" s="1"/>
  <c r="P54" i="14" l="1"/>
  <c r="Q54" i="14" s="1"/>
  <c r="R54" i="14" s="1"/>
  <c r="P55" i="14"/>
  <c r="Q55" i="14" s="1"/>
  <c r="K53" i="14"/>
  <c r="L52" i="14" s="1"/>
  <c r="M53" i="14"/>
  <c r="N53" i="14" s="1"/>
  <c r="I55" i="10"/>
  <c r="J55" i="10" s="1"/>
  <c r="I38" i="10"/>
  <c r="J38" i="10" s="1"/>
  <c r="I33" i="10"/>
  <c r="J33" i="10" s="1"/>
  <c r="J53" i="5"/>
  <c r="K52" i="5" s="1"/>
  <c r="L53" i="5"/>
  <c r="M53" i="5" s="1"/>
  <c r="L54" i="1"/>
  <c r="M54" i="1" s="1"/>
  <c r="J53" i="1"/>
  <c r="K52" i="1" s="1"/>
  <c r="L53" i="1"/>
  <c r="M53" i="1" s="1"/>
  <c r="P53" i="14" l="1"/>
  <c r="Q53" i="14" s="1"/>
  <c r="R53" i="14" s="1"/>
  <c r="K52" i="14"/>
  <c r="M52" i="14"/>
  <c r="N52" i="14" s="1"/>
  <c r="I34" i="10"/>
  <c r="J34" i="10" s="1"/>
  <c r="I41" i="10"/>
  <c r="J41" i="10" s="1"/>
  <c r="I39" i="10"/>
  <c r="J39" i="10" s="1"/>
  <c r="L55" i="10"/>
  <c r="K55" i="10" s="1"/>
  <c r="L54" i="10" s="1"/>
  <c r="J52" i="5"/>
  <c r="K51" i="5" s="1"/>
  <c r="L52" i="5"/>
  <c r="M52" i="5" s="1"/>
  <c r="J52" i="1"/>
  <c r="K51" i="1" s="1"/>
  <c r="L52" i="1"/>
  <c r="M52" i="1" s="1"/>
  <c r="P52" i="14" l="1"/>
  <c r="Q52" i="14" s="1"/>
  <c r="R52" i="14" s="1"/>
  <c r="L50" i="14"/>
  <c r="L46" i="14"/>
  <c r="M55" i="10"/>
  <c r="N55" i="10" s="1"/>
  <c r="P55" i="10" s="1"/>
  <c r="K54" i="10"/>
  <c r="L53" i="10" s="1"/>
  <c r="M54" i="10"/>
  <c r="N54" i="10" s="1"/>
  <c r="P54" i="10" s="1"/>
  <c r="J51" i="5"/>
  <c r="L51" i="5"/>
  <c r="M51" i="5" s="1"/>
  <c r="J51" i="1"/>
  <c r="L51" i="1"/>
  <c r="M51" i="1" s="1"/>
  <c r="K46" i="14" l="1"/>
  <c r="M46" i="14"/>
  <c r="N46" i="14" s="1"/>
  <c r="K50" i="14"/>
  <c r="L49" i="14" s="1"/>
  <c r="M50" i="14"/>
  <c r="N50" i="14" s="1"/>
  <c r="Q54" i="10"/>
  <c r="R54" i="10" s="1"/>
  <c r="Q55" i="10"/>
  <c r="K53" i="10"/>
  <c r="L52" i="10" s="1"/>
  <c r="M53" i="10"/>
  <c r="N53" i="10" s="1"/>
  <c r="P53" i="10" s="1"/>
  <c r="K49" i="5"/>
  <c r="K45" i="5"/>
  <c r="K49" i="1"/>
  <c r="K45" i="1"/>
  <c r="K49" i="14" l="1"/>
  <c r="L47" i="14" s="1"/>
  <c r="M49" i="14"/>
  <c r="N49" i="14" s="1"/>
  <c r="P50" i="14"/>
  <c r="Q50" i="14" s="1"/>
  <c r="R50" i="14" s="1"/>
  <c r="P46" i="14"/>
  <c r="Q46" i="14" s="1"/>
  <c r="R46" i="14" s="1"/>
  <c r="L44" i="14"/>
  <c r="L37" i="14"/>
  <c r="Q53" i="10"/>
  <c r="R53" i="10" s="1"/>
  <c r="K52" i="10"/>
  <c r="M52" i="10"/>
  <c r="N52" i="10" s="1"/>
  <c r="P52" i="10" s="1"/>
  <c r="J45" i="5"/>
  <c r="L45" i="5"/>
  <c r="M45" i="5" s="1"/>
  <c r="J49" i="5"/>
  <c r="K48" i="5" s="1"/>
  <c r="L49" i="5"/>
  <c r="M49" i="5" s="1"/>
  <c r="J45" i="1"/>
  <c r="L45" i="1"/>
  <c r="M45" i="1" s="1"/>
  <c r="J49" i="1"/>
  <c r="K48" i="1" s="1"/>
  <c r="L49" i="1"/>
  <c r="M49" i="1" s="1"/>
  <c r="P49" i="14" l="1"/>
  <c r="Q49" i="14" s="1"/>
  <c r="R49" i="14" s="1"/>
  <c r="K37" i="14"/>
  <c r="M37" i="14"/>
  <c r="N37" i="14" s="1"/>
  <c r="K44" i="14"/>
  <c r="L43" i="14" s="1"/>
  <c r="M44" i="14"/>
  <c r="N44" i="14" s="1"/>
  <c r="K47" i="14"/>
  <c r="M47" i="14"/>
  <c r="N47" i="14" s="1"/>
  <c r="Q52" i="10"/>
  <c r="R52" i="10" s="1"/>
  <c r="L50" i="10"/>
  <c r="L46" i="10"/>
  <c r="J48" i="5"/>
  <c r="K46" i="5" s="1"/>
  <c r="L48" i="5"/>
  <c r="M48" i="5" s="1"/>
  <c r="K43" i="5"/>
  <c r="K36" i="5"/>
  <c r="J48" i="1"/>
  <c r="K46" i="1" s="1"/>
  <c r="L48" i="1"/>
  <c r="M48" i="1" s="1"/>
  <c r="K36" i="1"/>
  <c r="K43" i="1"/>
  <c r="K43" i="14" l="1"/>
  <c r="L41" i="14" s="1"/>
  <c r="M43" i="14"/>
  <c r="N43" i="14" s="1"/>
  <c r="P47" i="14"/>
  <c r="Q47" i="14" s="1"/>
  <c r="R47" i="14" s="1"/>
  <c r="P44" i="14"/>
  <c r="Q44" i="14" s="1"/>
  <c r="R44" i="14" s="1"/>
  <c r="P37" i="14"/>
  <c r="Q37" i="14" s="1"/>
  <c r="R37" i="14" s="1"/>
  <c r="L24" i="14"/>
  <c r="L34" i="14"/>
  <c r="K46" i="10"/>
  <c r="M46" i="10"/>
  <c r="N46" i="10" s="1"/>
  <c r="P46" i="10" s="1"/>
  <c r="K50" i="10"/>
  <c r="L49" i="10" s="1"/>
  <c r="M50" i="10"/>
  <c r="N50" i="10" s="1"/>
  <c r="P50" i="10" s="1"/>
  <c r="J36" i="5"/>
  <c r="L36" i="5"/>
  <c r="M36" i="5" s="1"/>
  <c r="J43" i="5"/>
  <c r="K42" i="5" s="1"/>
  <c r="L43" i="5"/>
  <c r="M43" i="5" s="1"/>
  <c r="J46" i="5"/>
  <c r="L46" i="5"/>
  <c r="M46" i="5" s="1"/>
  <c r="J36" i="1"/>
  <c r="L36" i="1"/>
  <c r="M36" i="1" s="1"/>
  <c r="J43" i="1"/>
  <c r="K42" i="1" s="1"/>
  <c r="L43" i="1"/>
  <c r="M43" i="1" s="1"/>
  <c r="J46" i="1"/>
  <c r="L46" i="1"/>
  <c r="M46" i="1" s="1"/>
  <c r="K34" i="14" l="1"/>
  <c r="L33" i="14" s="1"/>
  <c r="M34" i="14"/>
  <c r="N34" i="14" s="1"/>
  <c r="P43" i="14"/>
  <c r="Q43" i="14" s="1"/>
  <c r="R43" i="14" s="1"/>
  <c r="K24" i="14"/>
  <c r="L23" i="14" s="1"/>
  <c r="M24" i="14"/>
  <c r="N24" i="14" s="1"/>
  <c r="K41" i="14"/>
  <c r="L40" i="14" s="1"/>
  <c r="M41" i="14"/>
  <c r="N41" i="14" s="1"/>
  <c r="Q50" i="10"/>
  <c r="R50" i="10" s="1"/>
  <c r="Q46" i="10"/>
  <c r="R46" i="10" s="1"/>
  <c r="K49" i="10"/>
  <c r="L47" i="10" s="1"/>
  <c r="M49" i="10"/>
  <c r="N49" i="10" s="1"/>
  <c r="P49" i="10" s="1"/>
  <c r="L44" i="10"/>
  <c r="L37" i="10"/>
  <c r="J42" i="5"/>
  <c r="K40" i="5" s="1"/>
  <c r="L42" i="5"/>
  <c r="M42" i="5" s="1"/>
  <c r="K23" i="5"/>
  <c r="K33" i="5"/>
  <c r="J42" i="1"/>
  <c r="K40" i="1" s="1"/>
  <c r="L42" i="1"/>
  <c r="M42" i="1" s="1"/>
  <c r="K23" i="1"/>
  <c r="K33" i="1"/>
  <c r="K40" i="14" l="1"/>
  <c r="L39" i="14" s="1"/>
  <c r="M40" i="14"/>
  <c r="N40" i="14" s="1"/>
  <c r="K23" i="14"/>
  <c r="L22" i="14" s="1"/>
  <c r="M23" i="14"/>
  <c r="N23" i="14" s="1"/>
  <c r="Q34" i="14"/>
  <c r="R34" i="14" s="1"/>
  <c r="P34" i="14"/>
  <c r="Q41" i="14"/>
  <c r="R41" i="14" s="1"/>
  <c r="P41" i="14"/>
  <c r="P24" i="14"/>
  <c r="Q24" i="14" s="1"/>
  <c r="R24" i="14" s="1"/>
  <c r="K33" i="14"/>
  <c r="L32" i="14" s="1"/>
  <c r="M33" i="14"/>
  <c r="N33" i="14" s="1"/>
  <c r="Q49" i="10"/>
  <c r="R49" i="10" s="1"/>
  <c r="K37" i="10"/>
  <c r="M37" i="10"/>
  <c r="N37" i="10" s="1"/>
  <c r="P37" i="10" s="1"/>
  <c r="K44" i="10"/>
  <c r="L43" i="10" s="1"/>
  <c r="M44" i="10"/>
  <c r="N44" i="10" s="1"/>
  <c r="P44" i="10" s="1"/>
  <c r="K47" i="10"/>
  <c r="M47" i="10"/>
  <c r="N47" i="10" s="1"/>
  <c r="P47" i="10" s="1"/>
  <c r="J33" i="5"/>
  <c r="K32" i="5" s="1"/>
  <c r="L33" i="5"/>
  <c r="M33" i="5" s="1"/>
  <c r="J23" i="5"/>
  <c r="K22" i="5" s="1"/>
  <c r="L23" i="5"/>
  <c r="M23" i="5" s="1"/>
  <c r="J40" i="5"/>
  <c r="K39" i="5" s="1"/>
  <c r="L40" i="5"/>
  <c r="M40" i="5" s="1"/>
  <c r="J33" i="1"/>
  <c r="K32" i="1" s="1"/>
  <c r="L33" i="1"/>
  <c r="M33" i="1" s="1"/>
  <c r="J23" i="1"/>
  <c r="K22" i="1" s="1"/>
  <c r="L23" i="1"/>
  <c r="M23" i="1" s="1"/>
  <c r="J40" i="1"/>
  <c r="K39" i="1" s="1"/>
  <c r="L40" i="1"/>
  <c r="M40" i="1" s="1"/>
  <c r="Q33" i="14" l="1"/>
  <c r="R33" i="14" s="1"/>
  <c r="P33" i="14"/>
  <c r="P40" i="14"/>
  <c r="Q40" i="14" s="1"/>
  <c r="R40" i="14" s="1"/>
  <c r="K32" i="14"/>
  <c r="L30" i="14" s="1"/>
  <c r="M32" i="14"/>
  <c r="N32" i="14" s="1"/>
  <c r="P23" i="14"/>
  <c r="Q23" i="14" s="1"/>
  <c r="R23" i="14" s="1"/>
  <c r="K22" i="14"/>
  <c r="L21" i="14" s="1"/>
  <c r="M22" i="14"/>
  <c r="N22" i="14" s="1"/>
  <c r="K39" i="14"/>
  <c r="L38" i="14" s="1"/>
  <c r="M39" i="14"/>
  <c r="N39" i="14" s="1"/>
  <c r="Q47" i="10"/>
  <c r="R47" i="10" s="1"/>
  <c r="Q37" i="10"/>
  <c r="R37" i="10" s="1"/>
  <c r="Q44" i="10"/>
  <c r="R44" i="10" s="1"/>
  <c r="L34" i="10"/>
  <c r="L24" i="10"/>
  <c r="K43" i="10"/>
  <c r="L41" i="10" s="1"/>
  <c r="M43" i="10"/>
  <c r="N43" i="10" s="1"/>
  <c r="P43" i="10" s="1"/>
  <c r="J22" i="5"/>
  <c r="K21" i="5" s="1"/>
  <c r="L22" i="5"/>
  <c r="M22" i="5" s="1"/>
  <c r="J32" i="5"/>
  <c r="K31" i="5" s="1"/>
  <c r="L32" i="5"/>
  <c r="M32" i="5" s="1"/>
  <c r="J39" i="5"/>
  <c r="K38" i="5" s="1"/>
  <c r="L39" i="5"/>
  <c r="M39" i="5" s="1"/>
  <c r="J39" i="1"/>
  <c r="K38" i="1" s="1"/>
  <c r="L39" i="1"/>
  <c r="M39" i="1" s="1"/>
  <c r="J22" i="1"/>
  <c r="K21" i="1" s="1"/>
  <c r="L22" i="1"/>
  <c r="M22" i="1" s="1"/>
  <c r="J32" i="1"/>
  <c r="K31" i="1" s="1"/>
  <c r="L32" i="1"/>
  <c r="M32" i="1" s="1"/>
  <c r="P39" i="14" l="1"/>
  <c r="Q39" i="14"/>
  <c r="R39" i="14" s="1"/>
  <c r="P22" i="14"/>
  <c r="Q22" i="14" s="1"/>
  <c r="R22" i="14" s="1"/>
  <c r="Q32" i="14"/>
  <c r="R32" i="14" s="1"/>
  <c r="P32" i="14"/>
  <c r="K38" i="14"/>
  <c r="M38" i="14"/>
  <c r="N38" i="14" s="1"/>
  <c r="K21" i="14"/>
  <c r="L20" i="14"/>
  <c r="M21" i="14"/>
  <c r="N21" i="14" s="1"/>
  <c r="K30" i="14"/>
  <c r="L29" i="14" s="1"/>
  <c r="M30" i="14"/>
  <c r="N30" i="14" s="1"/>
  <c r="Q43" i="10"/>
  <c r="R43" i="10" s="1"/>
  <c r="K34" i="10"/>
  <c r="L33" i="10" s="1"/>
  <c r="M34" i="10"/>
  <c r="N34" i="10" s="1"/>
  <c r="P34" i="10" s="1"/>
  <c r="K41" i="10"/>
  <c r="L40" i="10" s="1"/>
  <c r="M41" i="10"/>
  <c r="N41" i="10" s="1"/>
  <c r="P41" i="10" s="1"/>
  <c r="K24" i="10"/>
  <c r="L23" i="10" s="1"/>
  <c r="M24" i="10"/>
  <c r="N24" i="10" s="1"/>
  <c r="P24" i="10" s="1"/>
  <c r="J38" i="5"/>
  <c r="K37" i="5" s="1"/>
  <c r="L38" i="5"/>
  <c r="M38" i="5" s="1"/>
  <c r="J31" i="5"/>
  <c r="K29" i="5" s="1"/>
  <c r="L31" i="5"/>
  <c r="M31" i="5" s="1"/>
  <c r="J21" i="5"/>
  <c r="K20" i="5" s="1"/>
  <c r="L21" i="5"/>
  <c r="M21" i="5" s="1"/>
  <c r="J21" i="1"/>
  <c r="K20" i="1" s="1"/>
  <c r="L21" i="1"/>
  <c r="M21" i="1" s="1"/>
  <c r="J31" i="1"/>
  <c r="K29" i="1" s="1"/>
  <c r="L31" i="1"/>
  <c r="M31" i="1" s="1"/>
  <c r="J38" i="1"/>
  <c r="K37" i="1" s="1"/>
  <c r="L38" i="1"/>
  <c r="M38" i="1" s="1"/>
  <c r="K29" i="14" l="1"/>
  <c r="L28" i="14" s="1"/>
  <c r="M29" i="14"/>
  <c r="N29" i="14" s="1"/>
  <c r="K20" i="14"/>
  <c r="M20" i="14"/>
  <c r="N20" i="14" s="1"/>
  <c r="Q30" i="14"/>
  <c r="R30" i="14" s="1"/>
  <c r="P30" i="14"/>
  <c r="P21" i="14"/>
  <c r="Q21" i="14" s="1"/>
  <c r="R21" i="14" s="1"/>
  <c r="Q38" i="14"/>
  <c r="R38" i="14" s="1"/>
  <c r="P38" i="14"/>
  <c r="Q41" i="10"/>
  <c r="R41" i="10" s="1"/>
  <c r="Q24" i="10"/>
  <c r="R24" i="10" s="1"/>
  <c r="Q34" i="10"/>
  <c r="R34" i="10" s="1"/>
  <c r="K23" i="10"/>
  <c r="L22" i="10" s="1"/>
  <c r="M23" i="10"/>
  <c r="N23" i="10" s="1"/>
  <c r="P23" i="10" s="1"/>
  <c r="K40" i="10"/>
  <c r="L39" i="10" s="1"/>
  <c r="M40" i="10"/>
  <c r="N40" i="10" s="1"/>
  <c r="P40" i="10" s="1"/>
  <c r="K33" i="10"/>
  <c r="L32" i="10" s="1"/>
  <c r="M33" i="10"/>
  <c r="N33" i="10" s="1"/>
  <c r="P33" i="10" s="1"/>
  <c r="J20" i="5"/>
  <c r="K19" i="5"/>
  <c r="L20" i="5"/>
  <c r="M20" i="5" s="1"/>
  <c r="J29" i="5"/>
  <c r="K28" i="5" s="1"/>
  <c r="L29" i="5"/>
  <c r="M29" i="5" s="1"/>
  <c r="J37" i="5"/>
  <c r="L37" i="5"/>
  <c r="M37" i="5" s="1"/>
  <c r="J37" i="1"/>
  <c r="L37" i="1"/>
  <c r="M37" i="1" s="1"/>
  <c r="J29" i="1"/>
  <c r="K28" i="1" s="1"/>
  <c r="L29" i="1"/>
  <c r="M29" i="1" s="1"/>
  <c r="J20" i="1"/>
  <c r="K19" i="1"/>
  <c r="L20" i="1"/>
  <c r="M20" i="1" s="1"/>
  <c r="P20" i="14" l="1"/>
  <c r="Q20" i="14" s="1"/>
  <c r="R20" i="14" s="1"/>
  <c r="L18" i="14"/>
  <c r="L17" i="14"/>
  <c r="Q29" i="14"/>
  <c r="R29" i="14" s="1"/>
  <c r="P29" i="14"/>
  <c r="L27" i="14"/>
  <c r="K28" i="14"/>
  <c r="M28" i="14"/>
  <c r="N28" i="14" s="1"/>
  <c r="Q33" i="10"/>
  <c r="R33" i="10" s="1"/>
  <c r="Q23" i="10"/>
  <c r="R23" i="10" s="1"/>
  <c r="Q40" i="10"/>
  <c r="R40" i="10" s="1"/>
  <c r="K32" i="10"/>
  <c r="L30" i="10" s="1"/>
  <c r="M32" i="10"/>
  <c r="N32" i="10" s="1"/>
  <c r="P32" i="10" s="1"/>
  <c r="K39" i="10"/>
  <c r="L38" i="10" s="1"/>
  <c r="M39" i="10"/>
  <c r="N39" i="10" s="1"/>
  <c r="P39" i="10" s="1"/>
  <c r="K22" i="10"/>
  <c r="L21" i="10" s="1"/>
  <c r="M22" i="10"/>
  <c r="N22" i="10" s="1"/>
  <c r="P22" i="10" s="1"/>
  <c r="J28" i="5"/>
  <c r="K27" i="5" s="1"/>
  <c r="L28" i="5"/>
  <c r="M28" i="5" s="1"/>
  <c r="J19" i="5"/>
  <c r="L19" i="5"/>
  <c r="M19" i="5" s="1"/>
  <c r="J28" i="1"/>
  <c r="K27" i="1" s="1"/>
  <c r="L28" i="1"/>
  <c r="M28" i="1" s="1"/>
  <c r="J19" i="1"/>
  <c r="L19" i="1"/>
  <c r="M19" i="1" s="1"/>
  <c r="P28" i="14" l="1"/>
  <c r="Q28" i="14"/>
  <c r="R28" i="14" s="1"/>
  <c r="K17" i="14"/>
  <c r="L16" i="14" s="1"/>
  <c r="M17" i="14"/>
  <c r="N17" i="14" s="1"/>
  <c r="K27" i="14"/>
  <c r="L26" i="14"/>
  <c r="M27" i="14"/>
  <c r="N27" i="14" s="1"/>
  <c r="K18" i="14"/>
  <c r="M18" i="14"/>
  <c r="N18" i="14" s="1"/>
  <c r="Q39" i="10"/>
  <c r="R39" i="10" s="1"/>
  <c r="Q22" i="10"/>
  <c r="R22" i="10" s="1"/>
  <c r="Q32" i="10"/>
  <c r="R32" i="10" s="1"/>
  <c r="L20" i="10"/>
  <c r="K21" i="10"/>
  <c r="M21" i="10"/>
  <c r="N21" i="10" s="1"/>
  <c r="P21" i="10" s="1"/>
  <c r="K38" i="10"/>
  <c r="M38" i="10"/>
  <c r="N38" i="10" s="1"/>
  <c r="P38" i="10" s="1"/>
  <c r="K30" i="10"/>
  <c r="L29" i="10" s="1"/>
  <c r="M30" i="10"/>
  <c r="N30" i="10" s="1"/>
  <c r="P30" i="10" s="1"/>
  <c r="K17" i="5"/>
  <c r="K16" i="5"/>
  <c r="J27" i="5"/>
  <c r="K26" i="5"/>
  <c r="L27" i="5"/>
  <c r="M27" i="5" s="1"/>
  <c r="K16" i="1"/>
  <c r="K17" i="1"/>
  <c r="K26" i="1"/>
  <c r="J27" i="1"/>
  <c r="L27" i="1"/>
  <c r="M27" i="1" s="1"/>
  <c r="P18" i="14" l="1"/>
  <c r="Q18" i="14" s="1"/>
  <c r="R18" i="14" s="1"/>
  <c r="P27" i="14"/>
  <c r="Q27" i="14"/>
  <c r="R27" i="14" s="1"/>
  <c r="K26" i="14"/>
  <c r="M26" i="14"/>
  <c r="N26" i="14" s="1"/>
  <c r="P17" i="14"/>
  <c r="Q17" i="14" s="1"/>
  <c r="R17" i="14" s="1"/>
  <c r="K16" i="14"/>
  <c r="L15" i="14" s="1"/>
  <c r="M16" i="14"/>
  <c r="N16" i="14" s="1"/>
  <c r="Q30" i="10"/>
  <c r="R30" i="10" s="1"/>
  <c r="Q38" i="10"/>
  <c r="R38" i="10" s="1"/>
  <c r="Q21" i="10"/>
  <c r="R21" i="10" s="1"/>
  <c r="K29" i="10"/>
  <c r="L28" i="10" s="1"/>
  <c r="M29" i="10"/>
  <c r="N29" i="10" s="1"/>
  <c r="P29" i="10" s="1"/>
  <c r="K20" i="10"/>
  <c r="M20" i="10"/>
  <c r="N20" i="10" s="1"/>
  <c r="P20" i="10" s="1"/>
  <c r="K25" i="5"/>
  <c r="J26" i="5"/>
  <c r="L26" i="5"/>
  <c r="M26" i="5" s="1"/>
  <c r="J16" i="5"/>
  <c r="K15" i="5" s="1"/>
  <c r="L16" i="5"/>
  <c r="M16" i="5" s="1"/>
  <c r="J17" i="5"/>
  <c r="L17" i="5"/>
  <c r="M17" i="5" s="1"/>
  <c r="J17" i="1"/>
  <c r="L17" i="1"/>
  <c r="M17" i="1" s="1"/>
  <c r="K25" i="1"/>
  <c r="J26" i="1"/>
  <c r="L26" i="1"/>
  <c r="M26" i="1" s="1"/>
  <c r="J16" i="1"/>
  <c r="K15" i="1" s="1"/>
  <c r="L16" i="1"/>
  <c r="M16" i="1" s="1"/>
  <c r="P16" i="14" l="1"/>
  <c r="Q16" i="14" s="1"/>
  <c r="R16" i="14" s="1"/>
  <c r="Q26" i="14"/>
  <c r="R26" i="14" s="1"/>
  <c r="P26" i="14"/>
  <c r="K15" i="14"/>
  <c r="L14" i="14" s="1"/>
  <c r="M15" i="14"/>
  <c r="N15" i="14" s="1"/>
  <c r="Q20" i="10"/>
  <c r="R20" i="10" s="1"/>
  <c r="Q29" i="10"/>
  <c r="R29" i="10" s="1"/>
  <c r="L17" i="10"/>
  <c r="L18" i="10"/>
  <c r="L27" i="10"/>
  <c r="K28" i="10"/>
  <c r="M28" i="10"/>
  <c r="N28" i="10" s="1"/>
  <c r="P28" i="10" s="1"/>
  <c r="J15" i="5"/>
  <c r="K14" i="5" s="1"/>
  <c r="L15" i="5"/>
  <c r="M15" i="5" s="1"/>
  <c r="J25" i="5"/>
  <c r="L25" i="5"/>
  <c r="M25" i="5" s="1"/>
  <c r="J15" i="1"/>
  <c r="K14" i="1" s="1"/>
  <c r="L15" i="1"/>
  <c r="M15" i="1" s="1"/>
  <c r="J25" i="1"/>
  <c r="L25" i="1"/>
  <c r="M25" i="1" s="1"/>
  <c r="P15" i="14" l="1"/>
  <c r="Q15" i="14" s="1"/>
  <c r="R15" i="14" s="1"/>
  <c r="K14" i="14"/>
  <c r="L12" i="14" s="1"/>
  <c r="M14" i="14"/>
  <c r="N14" i="14" s="1"/>
  <c r="Q28" i="10"/>
  <c r="R28" i="10" s="1"/>
  <c r="K27" i="10"/>
  <c r="L26" i="10"/>
  <c r="M27" i="10"/>
  <c r="N27" i="10" s="1"/>
  <c r="P27" i="10" s="1"/>
  <c r="K18" i="10"/>
  <c r="M18" i="10"/>
  <c r="N18" i="10" s="1"/>
  <c r="P18" i="10" s="1"/>
  <c r="K17" i="10"/>
  <c r="L16" i="10" s="1"/>
  <c r="M17" i="10"/>
  <c r="N17" i="10" s="1"/>
  <c r="P17" i="10" s="1"/>
  <c r="J14" i="5"/>
  <c r="K13" i="5" s="1"/>
  <c r="L14" i="5"/>
  <c r="M14" i="5" s="1"/>
  <c r="J14" i="1"/>
  <c r="K13" i="1" s="1"/>
  <c r="L14" i="1"/>
  <c r="M14" i="1" s="1"/>
  <c r="P14" i="14" l="1"/>
  <c r="Q14" i="14" s="1"/>
  <c r="R14" i="14" s="1"/>
  <c r="K12" i="14"/>
  <c r="L11" i="14"/>
  <c r="M12" i="14"/>
  <c r="N12" i="14" s="1"/>
  <c r="Q27" i="10"/>
  <c r="R27" i="10" s="1"/>
  <c r="Q17" i="10"/>
  <c r="R17" i="10" s="1"/>
  <c r="Q18" i="10"/>
  <c r="R18" i="10" s="1"/>
  <c r="K16" i="10"/>
  <c r="L15" i="10" s="1"/>
  <c r="M16" i="10"/>
  <c r="N16" i="10" s="1"/>
  <c r="P16" i="10" s="1"/>
  <c r="K26" i="10"/>
  <c r="M26" i="10"/>
  <c r="N26" i="10" s="1"/>
  <c r="P26" i="10" s="1"/>
  <c r="J13" i="5"/>
  <c r="K11" i="5" s="1"/>
  <c r="L13" i="5"/>
  <c r="M13" i="5" s="1"/>
  <c r="J13" i="1"/>
  <c r="K11" i="1" s="1"/>
  <c r="L13" i="1"/>
  <c r="M13" i="1" s="1"/>
  <c r="L10" i="14" l="1"/>
  <c r="K11" i="14"/>
  <c r="M11" i="14"/>
  <c r="N11" i="14" s="1"/>
  <c r="P12" i="14"/>
  <c r="Q12" i="14" s="1"/>
  <c r="R12" i="14" s="1"/>
  <c r="Q16" i="10"/>
  <c r="R16" i="10" s="1"/>
  <c r="Q26" i="10"/>
  <c r="R26" i="10" s="1"/>
  <c r="K15" i="10"/>
  <c r="L14" i="10" s="1"/>
  <c r="M15" i="10"/>
  <c r="N15" i="10" s="1"/>
  <c r="P15" i="10" s="1"/>
  <c r="K10" i="5"/>
  <c r="J11" i="5"/>
  <c r="L11" i="5"/>
  <c r="M11" i="5" s="1"/>
  <c r="J11" i="1"/>
  <c r="K10" i="1"/>
  <c r="L11" i="1"/>
  <c r="M11" i="1" s="1"/>
  <c r="P11" i="14" l="1"/>
  <c r="Q11" i="14" s="1"/>
  <c r="R11" i="14" s="1"/>
  <c r="K10" i="14"/>
  <c r="L9" i="14" s="1"/>
  <c r="M10" i="14"/>
  <c r="N10" i="14" s="1"/>
  <c r="Q15" i="10"/>
  <c r="R15" i="10" s="1"/>
  <c r="K14" i="10"/>
  <c r="L12" i="10" s="1"/>
  <c r="M14" i="10"/>
  <c r="N14" i="10" s="1"/>
  <c r="P14" i="10" s="1"/>
  <c r="J10" i="5"/>
  <c r="K9" i="5"/>
  <c r="L10" i="5"/>
  <c r="M10" i="5" s="1"/>
  <c r="J10" i="1"/>
  <c r="K9" i="1"/>
  <c r="L10" i="1"/>
  <c r="M10" i="1" s="1"/>
  <c r="P10" i="14" l="1"/>
  <c r="Q10" i="14" s="1"/>
  <c r="R10" i="14" s="1"/>
  <c r="K9" i="14"/>
  <c r="L56" i="14"/>
  <c r="B1" i="14" s="1"/>
  <c r="M9" i="14"/>
  <c r="N9" i="14" s="1"/>
  <c r="Q14" i="10"/>
  <c r="R14" i="10" s="1"/>
  <c r="K12" i="10"/>
  <c r="L11" i="10"/>
  <c r="M12" i="10"/>
  <c r="N12" i="10" s="1"/>
  <c r="P12" i="10" s="1"/>
  <c r="J9" i="5"/>
  <c r="K8" i="5" s="1"/>
  <c r="L9" i="5"/>
  <c r="M9" i="5" s="1"/>
  <c r="J9" i="1"/>
  <c r="K8" i="1" s="1"/>
  <c r="L9" i="1"/>
  <c r="M9" i="1" s="1"/>
  <c r="P9" i="14" l="1"/>
  <c r="O1" i="14" s="1"/>
  <c r="Q12" i="10"/>
  <c r="R12" i="10" s="1"/>
  <c r="K11" i="10"/>
  <c r="L10" i="10"/>
  <c r="M11" i="10"/>
  <c r="N11" i="10" s="1"/>
  <c r="P11" i="10" s="1"/>
  <c r="J8" i="5"/>
  <c r="L8" i="5"/>
  <c r="M8" i="5" s="1"/>
  <c r="J8" i="1"/>
  <c r="L8" i="1"/>
  <c r="M8" i="1" s="1"/>
  <c r="Q9" i="14" l="1"/>
  <c r="Q11" i="10"/>
  <c r="R11" i="10" s="1"/>
  <c r="K10" i="10"/>
  <c r="L9" i="10" s="1"/>
  <c r="M10" i="10"/>
  <c r="N10" i="10" s="1"/>
  <c r="P10" i="10" s="1"/>
  <c r="R9" i="14" l="1"/>
  <c r="R56" i="14" s="1"/>
  <c r="Q56" i="14"/>
  <c r="Q10" i="10"/>
  <c r="R10" i="10" s="1"/>
  <c r="L56" i="10"/>
  <c r="B1" i="10" s="1"/>
  <c r="K9" i="10"/>
  <c r="M9" i="10"/>
  <c r="N9" i="10" s="1"/>
  <c r="P9" i="10" s="1"/>
  <c r="O1" i="10" s="1"/>
  <c r="Q9" i="10" l="1"/>
  <c r="Q56" i="10" s="1"/>
  <c r="R9" i="10" l="1"/>
  <c r="R56" i="10" s="1"/>
</calcChain>
</file>

<file path=xl/sharedStrings.xml><?xml version="1.0" encoding="utf-8"?>
<sst xmlns="http://schemas.openxmlformats.org/spreadsheetml/2006/main" count="778" uniqueCount="136">
  <si>
    <t>Activity</t>
  </si>
  <si>
    <t xml:space="preserve">Building Project </t>
  </si>
  <si>
    <t>Structure Work</t>
  </si>
  <si>
    <t>Foundation</t>
  </si>
  <si>
    <t>Excavation</t>
  </si>
  <si>
    <t>PCC</t>
  </si>
  <si>
    <t>Reinforcement &amp; Shuttering</t>
  </si>
  <si>
    <t>Casting with RCC</t>
  </si>
  <si>
    <t>Plinth Level</t>
  </si>
  <si>
    <t>Columns up to Plinth Beam Bottom</t>
  </si>
  <si>
    <t>Plinth Beam Reinf. &amp; Shuttering</t>
  </si>
  <si>
    <t>Casting of Plinth Beam with RCC</t>
  </si>
  <si>
    <t>First Slab</t>
  </si>
  <si>
    <t>Columns up to First Slab</t>
  </si>
  <si>
    <t>Shuttering &amp; Reinforcement of Beams &amp; Slab</t>
  </si>
  <si>
    <t>Casting of First Floor Beams &amp; Slab</t>
  </si>
  <si>
    <t>Deshuttering</t>
  </si>
  <si>
    <t>Second Floor Tie Beams</t>
  </si>
  <si>
    <t>Columns up to Tie Beam Bottom</t>
  </si>
  <si>
    <t>Shuttering &amp; Reinforcement of Tie Beams</t>
  </si>
  <si>
    <t>Casting of Tie Beams with RCC</t>
  </si>
  <si>
    <t>Truss &amp; Sheeting</t>
  </si>
  <si>
    <t>Truss Erection above Tie Beams</t>
  </si>
  <si>
    <t>Sheeting Work</t>
  </si>
  <si>
    <t>1.1.1</t>
  </si>
  <si>
    <t>1.1.1.1</t>
  </si>
  <si>
    <t>1.1.1.2</t>
  </si>
  <si>
    <t>1.1.1.3</t>
  </si>
  <si>
    <t>1.1.1.4</t>
  </si>
  <si>
    <t>1.1.2</t>
  </si>
  <si>
    <t>1.1.2.1</t>
  </si>
  <si>
    <t>1.1.2.2</t>
  </si>
  <si>
    <t>1.1.2.3</t>
  </si>
  <si>
    <t>1.1.2.4</t>
  </si>
  <si>
    <t>1.1.2.5</t>
  </si>
  <si>
    <t>1.1.3</t>
  </si>
  <si>
    <t>1.1.3.1</t>
  </si>
  <si>
    <t>1.1.3.2</t>
  </si>
  <si>
    <t>1.1.3.3</t>
  </si>
  <si>
    <t>1.1.3.4</t>
  </si>
  <si>
    <t>1.1.4</t>
  </si>
  <si>
    <t>1.1.4.1</t>
  </si>
  <si>
    <t>1.1.4.2</t>
  </si>
  <si>
    <t>1.1.4.3</t>
  </si>
  <si>
    <t>1.1.5</t>
  </si>
  <si>
    <t>1.1.5.1</t>
  </si>
  <si>
    <t>1.1.5.2</t>
  </si>
  <si>
    <t>1.1.4.4</t>
  </si>
  <si>
    <t>1.2.4</t>
  </si>
  <si>
    <t>Backfilling &amp; Compaction</t>
  </si>
  <si>
    <t>1.1.3.5</t>
  </si>
  <si>
    <t>Curing Period</t>
  </si>
  <si>
    <t>1.1.4.5</t>
  </si>
  <si>
    <t>Curing Period for Deshuttering</t>
  </si>
  <si>
    <t>1.1.5.3</t>
  </si>
  <si>
    <t>Link with Predecessor</t>
  </si>
  <si>
    <t>FS</t>
  </si>
  <si>
    <t>SS</t>
  </si>
  <si>
    <t>A</t>
  </si>
  <si>
    <t>WBS ID</t>
  </si>
  <si>
    <t>Predecessor ID</t>
  </si>
  <si>
    <t>Finishing Work</t>
  </si>
  <si>
    <t>Blockwork, Plastering, False Ceiling Work &amp; Tiling</t>
  </si>
  <si>
    <t>1.2.1</t>
  </si>
  <si>
    <t>1.2.1.1</t>
  </si>
  <si>
    <t>Blockwork and Plaster for First Floor</t>
  </si>
  <si>
    <t>Blockwork and Plaster for Ground Floor</t>
  </si>
  <si>
    <t>1.2.1.2</t>
  </si>
  <si>
    <t>1.2.1.3</t>
  </si>
  <si>
    <t>1.2.1.4</t>
  </si>
  <si>
    <t>1.2.1.5</t>
  </si>
  <si>
    <t>Plumbing &amp; Sanitary Works</t>
  </si>
  <si>
    <t>Plumbing &amp; Sanitary for Ground Floor</t>
  </si>
  <si>
    <t>Plumbing &amp; Sanitary for First Floor</t>
  </si>
  <si>
    <t>1.2.2</t>
  </si>
  <si>
    <t>1.2.2.1</t>
  </si>
  <si>
    <t>1.2.2.2</t>
  </si>
  <si>
    <t>Electrification Works</t>
  </si>
  <si>
    <t>Electrification for Ground Floor</t>
  </si>
  <si>
    <t>Electrification for First Floor</t>
  </si>
  <si>
    <t>1.2.3</t>
  </si>
  <si>
    <t>1.2.3.1</t>
  </si>
  <si>
    <t>1.2.3.2</t>
  </si>
  <si>
    <t>1.2.4.1</t>
  </si>
  <si>
    <t>1.2.4.2</t>
  </si>
  <si>
    <t xml:space="preserve">Doors &amp; Windows Fixing </t>
  </si>
  <si>
    <t>Doors &amp; Windows Fixing for Ground Floor</t>
  </si>
  <si>
    <t>Doors &amp; Windows Fixing for First Floor</t>
  </si>
  <si>
    <t>1.2.5</t>
  </si>
  <si>
    <t>1.2.5.1</t>
  </si>
  <si>
    <t>1.2.5.2</t>
  </si>
  <si>
    <t>1.2.5.3</t>
  </si>
  <si>
    <t>Painting and Finishing</t>
  </si>
  <si>
    <t>Painting &amp; Finishing for Ground Floor</t>
  </si>
  <si>
    <t>Painting &amp; Finishing for First Floor</t>
  </si>
  <si>
    <t>B</t>
  </si>
  <si>
    <t>False Ceiling Work for First Floor</t>
  </si>
  <si>
    <t>Cleaning of Entire Structure</t>
  </si>
  <si>
    <t>Strengthening Period for Tie Beams to Gain Strength</t>
  </si>
  <si>
    <t>Ground Soling, Compaction &amp; Flooring</t>
  </si>
  <si>
    <t>Tiles, Skirting &amp; Granite Work for Ground Floor</t>
  </si>
  <si>
    <t>Early Start</t>
  </si>
  <si>
    <t>Early Finish</t>
  </si>
  <si>
    <t>Late Start</t>
  </si>
  <si>
    <t>Late Finish</t>
  </si>
  <si>
    <t>Total Float</t>
  </si>
  <si>
    <t>Critical Activity</t>
  </si>
  <si>
    <t>Lead/(Lag)</t>
  </si>
  <si>
    <t>Site Handover to Contractor (Start Milestone)</t>
  </si>
  <si>
    <t>Handover to Client (Finish Milestone)</t>
  </si>
  <si>
    <t>Crash duration</t>
  </si>
  <si>
    <t>Original Duration</t>
  </si>
  <si>
    <t>Crash cost per day</t>
  </si>
  <si>
    <t>What is the normal duration of the project?</t>
  </si>
  <si>
    <t>What is the minimum additional cost in which you can complete the project in 120 days?</t>
  </si>
  <si>
    <t>What methodology can be adopted to solve this practical problem?</t>
  </si>
  <si>
    <t>Accelarating days</t>
  </si>
  <si>
    <t>D1</t>
  </si>
  <si>
    <t>Itteration</t>
  </si>
  <si>
    <t>Old Duration</t>
  </si>
  <si>
    <t>New Dration</t>
  </si>
  <si>
    <t>New Critical Days</t>
  </si>
  <si>
    <t>D2</t>
  </si>
  <si>
    <t>D3</t>
  </si>
  <si>
    <t>D4</t>
  </si>
  <si>
    <t>Sr No</t>
  </si>
  <si>
    <t>Steps</t>
  </si>
  <si>
    <t>Develop the path</t>
  </si>
  <si>
    <t>Copy a sheet to compare the old and new path</t>
  </si>
  <si>
    <t>Find out the critical activities (LST-EST)</t>
  </si>
  <si>
    <t>Filter the critical Activities</t>
  </si>
  <si>
    <t>Use IFERROR(Accrating Cost/Duration difference bw OD and CD,0)</t>
  </si>
  <si>
    <t>Develop a log to track the changes in schedule</t>
  </si>
  <si>
    <t>Crash the activities and note in log or table</t>
  </si>
  <si>
    <t>Filter the multiple path by Conditional formationg</t>
  </si>
  <si>
    <t>OriginHal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</si>
</sst>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left" vertical="center"/>
      <protection locked="0"/>
    </xf>
    <xf numFmtId="0" fontId="3" fillId="0" borderId="2" xfId="0" applyFont="1" applyBorder="1" applyAlignment="1" applyProtection="1">
      <alignment vertical="center"/>
      <protection locked="0"/>
    </xf>
    <xf numFmtId="0" fontId="3" fillId="0" borderId="2" xfId="0" applyFont="1" applyBorder="1" applyAlignment="1">
      <alignment horizontal="center" vertical="center"/>
    </xf>
    <xf numFmtId="164" fontId="3" fillId="0" borderId="2" xfId="1" applyNumberFormat="1" applyFont="1" applyFill="1" applyBorder="1" applyAlignment="1" applyProtection="1">
      <alignment vertical="center"/>
    </xf>
    <xf numFmtId="0" fontId="3" fillId="0" borderId="2" xfId="1" applyNumberFormat="1" applyFont="1" applyFill="1" applyBorder="1" applyAlignment="1" applyProtection="1">
      <alignment vertical="center"/>
    </xf>
    <xf numFmtId="0" fontId="3" fillId="0" borderId="2" xfId="1" applyNumberFormat="1" applyFont="1" applyFill="1" applyBorder="1" applyAlignment="1" applyProtection="1">
      <alignment horizontal="center"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horizontal="left" vertical="center" inden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vertical="center"/>
      <protection locked="0"/>
    </xf>
    <xf numFmtId="0" fontId="2" fillId="0" borderId="1" xfId="1" applyNumberFormat="1" applyFont="1" applyFill="1" applyBorder="1" applyAlignment="1" applyProtection="1">
      <alignment vertical="center"/>
      <protection locked="0"/>
    </xf>
    <xf numFmtId="0" fontId="2" fillId="0" borderId="1" xfId="1" applyNumberFormat="1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 indent="1"/>
      <protection locked="0"/>
    </xf>
    <xf numFmtId="0" fontId="3" fillId="0" borderId="1" xfId="0" applyFont="1" applyBorder="1" applyAlignment="1">
      <alignment horizontal="center" vertical="center"/>
    </xf>
    <xf numFmtId="164" fontId="3" fillId="0" borderId="1" xfId="1" applyNumberFormat="1" applyFont="1" applyFill="1" applyBorder="1" applyAlignment="1" applyProtection="1">
      <alignment vertical="center"/>
    </xf>
    <xf numFmtId="0" fontId="3" fillId="0" borderId="1" xfId="1" applyNumberFormat="1" applyFont="1" applyFill="1" applyBorder="1" applyAlignment="1" applyProtection="1">
      <alignment vertical="center"/>
    </xf>
    <xf numFmtId="0" fontId="3" fillId="0" borderId="1" xfId="1" applyNumberFormat="1" applyFont="1" applyFill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left" vertical="center" indent="2"/>
      <protection locked="0"/>
    </xf>
    <xf numFmtId="0" fontId="2" fillId="0" borderId="1" xfId="0" applyFont="1" applyBorder="1" applyAlignment="1" applyProtection="1">
      <alignment horizontal="left" vertical="center" indent="3"/>
      <protection locked="0"/>
    </xf>
    <xf numFmtId="0" fontId="3" fillId="0" borderId="1" xfId="0" applyFont="1" applyBorder="1" applyAlignment="1" applyProtection="1">
      <alignment horizontal="left" indent="2"/>
      <protection locked="0"/>
    </xf>
    <xf numFmtId="0" fontId="2" fillId="0" borderId="1" xfId="0" applyFont="1" applyBorder="1" applyAlignment="1" applyProtection="1">
      <alignment horizontal="left" indent="3"/>
      <protection locked="0"/>
    </xf>
    <xf numFmtId="0" fontId="3" fillId="0" borderId="3" xfId="1" applyNumberFormat="1" applyFont="1" applyFill="1" applyBorder="1" applyAlignment="1" applyProtection="1">
      <alignment horizontal="center" vertical="center"/>
    </xf>
    <xf numFmtId="0" fontId="2" fillId="0" borderId="4" xfId="1" applyNumberFormat="1" applyFont="1" applyFill="1" applyBorder="1" applyAlignment="1" applyProtection="1">
      <alignment horizontal="center" vertical="center"/>
      <protection locked="0"/>
    </xf>
    <xf numFmtId="0" fontId="3" fillId="0" borderId="4" xfId="1" applyNumberFormat="1" applyFont="1" applyFill="1" applyBorder="1" applyAlignment="1" applyProtection="1">
      <alignment horizontal="center" vertical="center"/>
    </xf>
    <xf numFmtId="0" fontId="5" fillId="0" borderId="0" xfId="0" applyFont="1"/>
    <xf numFmtId="0" fontId="2" fillId="0" borderId="1" xfId="0" applyFont="1" applyBorder="1" applyAlignment="1" applyProtection="1">
      <alignment horizontal="left" vertical="center" wrapText="1" indent="1"/>
      <protection locked="0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CCDAC-DFE1-4B6D-BF42-92B05C424B69}">
  <dimension ref="A1:A3"/>
  <sheetViews>
    <sheetView workbookViewId="0">
      <selection activeCell="A4" sqref="A4"/>
    </sheetView>
  </sheetViews>
  <sheetFormatPr defaultRowHeight="14.4" x14ac:dyDescent="0.3"/>
  <sheetData>
    <row r="1" spans="1:1" ht="28.5" customHeight="1" x14ac:dyDescent="0.45">
      <c r="A1" s="29" t="s">
        <v>113</v>
      </c>
    </row>
    <row r="2" spans="1:1" ht="23.4" x14ac:dyDescent="0.45">
      <c r="A2" s="29" t="s">
        <v>114</v>
      </c>
    </row>
    <row r="3" spans="1:1" ht="23.4" x14ac:dyDescent="0.45">
      <c r="A3" s="29" t="s">
        <v>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7939F-6DFA-413C-9570-4A15E2EB8DAE}">
  <dimension ref="A1:O54"/>
  <sheetViews>
    <sheetView showGridLines="0" zoomScale="120" zoomScaleNormal="120" workbookViewId="0">
      <selection activeCell="P11" sqref="P11"/>
    </sheetView>
  </sheetViews>
  <sheetFormatPr defaultColWidth="8.6640625" defaultRowHeight="12" x14ac:dyDescent="0.3"/>
  <cols>
    <col min="1" max="1" width="8.6640625" style="2"/>
    <col min="2" max="2" width="29.33203125" style="1" customWidth="1"/>
    <col min="3" max="4" width="9.44140625" style="2" customWidth="1"/>
    <col min="5" max="7" width="9.33203125" style="2" customWidth="1"/>
    <col min="8" max="11" width="11.6640625" style="1" customWidth="1"/>
    <col min="12" max="13" width="9.6640625" style="2" customWidth="1"/>
    <col min="14" max="17" width="8.6640625" style="1"/>
    <col min="18" max="18" width="9.6640625" style="1" bestFit="1" customWidth="1"/>
    <col min="19" max="19" width="9.44140625" style="1" bestFit="1" customWidth="1"/>
    <col min="20" max="20" width="12.6640625" style="1" bestFit="1" customWidth="1"/>
    <col min="21" max="16384" width="8.6640625" style="1"/>
  </cols>
  <sheetData>
    <row r="1" spans="1:15" ht="12" customHeight="1" x14ac:dyDescent="0.3">
      <c r="A1" s="32" t="s">
        <v>59</v>
      </c>
      <c r="B1" s="32" t="s">
        <v>0</v>
      </c>
      <c r="C1" s="32" t="s">
        <v>111</v>
      </c>
      <c r="D1" s="32" t="s">
        <v>110</v>
      </c>
      <c r="E1" s="32" t="s">
        <v>60</v>
      </c>
      <c r="F1" s="32" t="s">
        <v>107</v>
      </c>
      <c r="G1" s="32" t="s">
        <v>55</v>
      </c>
      <c r="H1" s="32" t="s">
        <v>101</v>
      </c>
      <c r="I1" s="32" t="s">
        <v>102</v>
      </c>
      <c r="J1" s="32" t="s">
        <v>103</v>
      </c>
      <c r="K1" s="32" t="s">
        <v>104</v>
      </c>
      <c r="L1" s="32" t="s">
        <v>105</v>
      </c>
      <c r="M1" s="32" t="s">
        <v>106</v>
      </c>
      <c r="N1" s="32" t="s">
        <v>112</v>
      </c>
      <c r="O1" s="33" t="s">
        <v>116</v>
      </c>
    </row>
    <row r="2" spans="1:15" s="2" customFormat="1" ht="15" customHeight="1" x14ac:dyDescent="0.3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3"/>
    </row>
    <row r="3" spans="1:15" s="2" customFormat="1" ht="14.55" customHeight="1" x14ac:dyDescent="0.3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3"/>
    </row>
    <row r="4" spans="1:15" s="9" customFormat="1" x14ac:dyDescent="0.3">
      <c r="A4" s="3">
        <v>1</v>
      </c>
      <c r="B4" s="4" t="s">
        <v>1</v>
      </c>
      <c r="C4" s="5"/>
      <c r="D4" s="5"/>
      <c r="E4" s="5"/>
      <c r="F4" s="5"/>
      <c r="G4" s="5"/>
      <c r="H4" s="6"/>
      <c r="I4" s="6"/>
      <c r="J4" s="7"/>
      <c r="K4" s="7"/>
      <c r="L4" s="8"/>
      <c r="M4" s="26"/>
      <c r="N4" s="4"/>
    </row>
    <row r="5" spans="1:15" ht="24" x14ac:dyDescent="0.3">
      <c r="A5" s="10" t="s">
        <v>58</v>
      </c>
      <c r="B5" s="30" t="s">
        <v>108</v>
      </c>
      <c r="C5" s="12">
        <v>0</v>
      </c>
      <c r="D5" s="12">
        <v>0</v>
      </c>
      <c r="E5" s="12"/>
      <c r="F5" s="12"/>
      <c r="G5" s="12"/>
      <c r="H5" s="13">
        <v>0</v>
      </c>
      <c r="I5" s="13">
        <f>H5+C5</f>
        <v>0</v>
      </c>
      <c r="J5" s="14">
        <f>K5-C5</f>
        <v>0</v>
      </c>
      <c r="K5" s="14">
        <v>0</v>
      </c>
      <c r="L5" s="15">
        <f>I5-K5</f>
        <v>0</v>
      </c>
      <c r="M5" s="27" t="str">
        <f>IF(L5=0,"Yes","-")</f>
        <v>Yes</v>
      </c>
      <c r="N5" s="12">
        <v>4000</v>
      </c>
      <c r="O5" s="2">
        <f>C5-D5</f>
        <v>0</v>
      </c>
    </row>
    <row r="6" spans="1:15" s="9" customFormat="1" x14ac:dyDescent="0.3">
      <c r="A6" s="16">
        <v>1.1000000000000001</v>
      </c>
      <c r="B6" s="17" t="s">
        <v>2</v>
      </c>
      <c r="C6" s="18"/>
      <c r="D6" s="18"/>
      <c r="E6" s="18"/>
      <c r="F6" s="18"/>
      <c r="G6" s="18"/>
      <c r="H6" s="19"/>
      <c r="I6" s="19"/>
      <c r="J6" s="20"/>
      <c r="K6" s="20"/>
      <c r="L6" s="21"/>
      <c r="M6" s="28"/>
      <c r="N6" s="12"/>
      <c r="O6" s="2"/>
    </row>
    <row r="7" spans="1:15" s="9" customFormat="1" x14ac:dyDescent="0.3">
      <c r="A7" s="16" t="s">
        <v>24</v>
      </c>
      <c r="B7" s="22" t="s">
        <v>3</v>
      </c>
      <c r="C7" s="18"/>
      <c r="D7" s="18"/>
      <c r="E7" s="18"/>
      <c r="F7" s="18"/>
      <c r="G7" s="18"/>
      <c r="H7" s="19"/>
      <c r="I7" s="19"/>
      <c r="J7" s="20"/>
      <c r="K7" s="20"/>
      <c r="L7" s="21"/>
      <c r="M7" s="28"/>
      <c r="N7" s="12"/>
      <c r="O7" s="2"/>
    </row>
    <row r="8" spans="1:15" x14ac:dyDescent="0.3">
      <c r="A8" s="10" t="s">
        <v>25</v>
      </c>
      <c r="B8" s="23" t="s">
        <v>4</v>
      </c>
      <c r="C8" s="12">
        <v>3</v>
      </c>
      <c r="D8" s="12">
        <v>1</v>
      </c>
      <c r="E8" s="12" t="s">
        <v>58</v>
      </c>
      <c r="F8" s="12">
        <v>0</v>
      </c>
      <c r="G8" s="12" t="s">
        <v>56</v>
      </c>
      <c r="H8" s="14">
        <f>IF(G8="FS",I5,IF(G8="SS",H5+F8,IF(G8="FF",I5-C8,IF(G8="SF",H5-C8,""))))</f>
        <v>0</v>
      </c>
      <c r="I8" s="14">
        <f>H8+C8</f>
        <v>3</v>
      </c>
      <c r="J8" s="14">
        <f>K8-C8</f>
        <v>0</v>
      </c>
      <c r="K8" s="14">
        <f>IF(G8="FS",J9,IF(G8="SS",K9-F8,IF(G8="FF",J9,IF(G8="SF",J9+F8))))</f>
        <v>3</v>
      </c>
      <c r="L8" s="15">
        <f t="shared" ref="L8:L11" si="0">I8-K8</f>
        <v>0</v>
      </c>
      <c r="M8" s="27" t="str">
        <f t="shared" ref="M8:M11" si="1">IF(L8=0,"Yes","-")</f>
        <v>Yes</v>
      </c>
      <c r="N8" s="12">
        <v>3000</v>
      </c>
      <c r="O8" s="2">
        <f t="shared" ref="O8:O54" si="2">C8-D8</f>
        <v>2</v>
      </c>
    </row>
    <row r="9" spans="1:15" x14ac:dyDescent="0.3">
      <c r="A9" s="10" t="s">
        <v>26</v>
      </c>
      <c r="B9" s="23" t="s">
        <v>5</v>
      </c>
      <c r="C9" s="12">
        <v>4</v>
      </c>
      <c r="D9" s="12">
        <v>3</v>
      </c>
      <c r="E9" s="12" t="s">
        <v>25</v>
      </c>
      <c r="F9" s="12">
        <v>0</v>
      </c>
      <c r="G9" s="12" t="s">
        <v>56</v>
      </c>
      <c r="H9" s="14">
        <f>IF(G9="FS",I8,IF(G9="SS",H8+F9,IF(G9="FF",I8-C9,IF(G9="SF",H8-C9,""))))</f>
        <v>3</v>
      </c>
      <c r="I9" s="14">
        <f>H9+C9</f>
        <v>7</v>
      </c>
      <c r="J9" s="14">
        <f>K9-C9</f>
        <v>3</v>
      </c>
      <c r="K9" s="14">
        <f>IF(G9="FS",K10-C9-F10,IF(G9="SS",K10-F9,IF(G9="FF",J10,IF(G9="SF",J10+F9))))</f>
        <v>7</v>
      </c>
      <c r="L9" s="15">
        <f t="shared" si="0"/>
        <v>0</v>
      </c>
      <c r="M9" s="27" t="str">
        <f t="shared" si="1"/>
        <v>Yes</v>
      </c>
      <c r="N9" s="12">
        <v>1000</v>
      </c>
      <c r="O9" s="2">
        <f t="shared" si="2"/>
        <v>1</v>
      </c>
    </row>
    <row r="10" spans="1:15" x14ac:dyDescent="0.3">
      <c r="A10" s="10" t="s">
        <v>27</v>
      </c>
      <c r="B10" s="23" t="s">
        <v>6</v>
      </c>
      <c r="C10" s="12">
        <v>8</v>
      </c>
      <c r="D10" s="12">
        <v>7</v>
      </c>
      <c r="E10" s="12" t="s">
        <v>26</v>
      </c>
      <c r="F10" s="12">
        <v>1</v>
      </c>
      <c r="G10" s="12" t="s">
        <v>57</v>
      </c>
      <c r="H10" s="14">
        <f>IF(G10="FS",I9,IF(G10="SS",H9+F10,IF(G10="FF",I9-C10,IF(G10="SF",H9-C10,""))))</f>
        <v>4</v>
      </c>
      <c r="I10" s="14">
        <f>H10+C10</f>
        <v>12</v>
      </c>
      <c r="J10" s="14">
        <f>K10-C10</f>
        <v>4</v>
      </c>
      <c r="K10" s="14">
        <f>IF(G10="FS",J11,IF(G10="SS",K11-F10,IF(G10="FF",J11,IF(G10="SF",J11+F10))))</f>
        <v>12</v>
      </c>
      <c r="L10" s="15">
        <f t="shared" si="0"/>
        <v>0</v>
      </c>
      <c r="M10" s="27" t="str">
        <f t="shared" si="1"/>
        <v>Yes</v>
      </c>
      <c r="N10" s="12">
        <v>3000</v>
      </c>
      <c r="O10" s="2">
        <f t="shared" si="2"/>
        <v>1</v>
      </c>
    </row>
    <row r="11" spans="1:15" x14ac:dyDescent="0.3">
      <c r="A11" s="10" t="s">
        <v>28</v>
      </c>
      <c r="B11" s="23" t="s">
        <v>7</v>
      </c>
      <c r="C11" s="12">
        <v>8</v>
      </c>
      <c r="D11" s="12">
        <v>5</v>
      </c>
      <c r="E11" s="12" t="s">
        <v>27</v>
      </c>
      <c r="F11" s="12">
        <v>1</v>
      </c>
      <c r="G11" s="12" t="s">
        <v>57</v>
      </c>
      <c r="H11" s="14">
        <f>IF(G11="FS",I10,IF(G11="SS",H10+F11,IF(G11="FF",I10-C11,IF(G11="SF",H10-C11,""))))</f>
        <v>5</v>
      </c>
      <c r="I11" s="14">
        <f>H11+C11</f>
        <v>13</v>
      </c>
      <c r="J11" s="14">
        <f>K11-C11</f>
        <v>5</v>
      </c>
      <c r="K11" s="14">
        <f>IF(G11="FS",J13,IF(G11="SS",J13,IF(G11="FF",J13,IF(G11="SF",J13+F11))))</f>
        <v>13</v>
      </c>
      <c r="L11" s="15">
        <f t="shared" si="0"/>
        <v>0</v>
      </c>
      <c r="M11" s="27" t="str">
        <f t="shared" si="1"/>
        <v>Yes</v>
      </c>
      <c r="N11" s="12">
        <v>4000</v>
      </c>
      <c r="O11" s="2">
        <f t="shared" si="2"/>
        <v>3</v>
      </c>
    </row>
    <row r="12" spans="1:15" s="9" customFormat="1" x14ac:dyDescent="0.3">
      <c r="A12" s="16" t="s">
        <v>29</v>
      </c>
      <c r="B12" s="22" t="s">
        <v>8</v>
      </c>
      <c r="C12" s="18"/>
      <c r="D12" s="18"/>
      <c r="E12" s="18"/>
      <c r="F12" s="18"/>
      <c r="G12" s="18"/>
      <c r="H12" s="20"/>
      <c r="I12" s="20"/>
      <c r="J12" s="20"/>
      <c r="K12" s="20"/>
      <c r="L12" s="21"/>
      <c r="M12" s="28"/>
      <c r="N12" s="12"/>
      <c r="O12" s="2"/>
    </row>
    <row r="13" spans="1:15" x14ac:dyDescent="0.3">
      <c r="A13" s="10" t="s">
        <v>30</v>
      </c>
      <c r="B13" s="23" t="s">
        <v>9</v>
      </c>
      <c r="C13" s="12">
        <v>7</v>
      </c>
      <c r="D13" s="12">
        <v>4</v>
      </c>
      <c r="E13" s="12" t="s">
        <v>28</v>
      </c>
      <c r="F13" s="12">
        <v>0</v>
      </c>
      <c r="G13" s="12" t="s">
        <v>56</v>
      </c>
      <c r="H13" s="14">
        <f>IF(G13="FS",I11,IF(G13="SS",H11+F13,IF(G13="FF",I11-C13,IF(G13="SF",H11-C13,""))))</f>
        <v>13</v>
      </c>
      <c r="I13" s="14">
        <f>H13+C13</f>
        <v>20</v>
      </c>
      <c r="J13" s="14">
        <f>K13-C13</f>
        <v>13</v>
      </c>
      <c r="K13" s="14">
        <f>IF(G13="FS",J14,IF(G13="SS",K14-F13,IF(G13="FF",J14,IF(G13="SF",J14+F13))))</f>
        <v>20</v>
      </c>
      <c r="L13" s="15">
        <f t="shared" ref="L13:L17" si="3">I13-K13</f>
        <v>0</v>
      </c>
      <c r="M13" s="27" t="str">
        <f t="shared" ref="M13:M17" si="4">IF(L13=0,"Yes","-")</f>
        <v>Yes</v>
      </c>
      <c r="N13" s="12">
        <v>4000</v>
      </c>
      <c r="O13" s="2">
        <f t="shared" si="2"/>
        <v>3</v>
      </c>
    </row>
    <row r="14" spans="1:15" x14ac:dyDescent="0.3">
      <c r="A14" s="10" t="s">
        <v>31</v>
      </c>
      <c r="B14" s="23" t="s">
        <v>49</v>
      </c>
      <c r="C14" s="12">
        <v>3</v>
      </c>
      <c r="D14" s="12">
        <v>2</v>
      </c>
      <c r="E14" s="12" t="s">
        <v>30</v>
      </c>
      <c r="F14" s="12">
        <v>0</v>
      </c>
      <c r="G14" s="12" t="s">
        <v>56</v>
      </c>
      <c r="H14" s="14">
        <f>IF(G14="FS",I13,IF(G14="SS",H13+F14,IF(G14="FF",I13-C14,IF(G14="SF",H13-C14,""))))</f>
        <v>20</v>
      </c>
      <c r="I14" s="14">
        <f>H14+C14</f>
        <v>23</v>
      </c>
      <c r="J14" s="14">
        <f>K14-C14</f>
        <v>20</v>
      </c>
      <c r="K14" s="14">
        <f>IF(G14="FS",J15,IF(G14="SS",K15-F14,IF(G14="FF",J15,IF(G14="SF",J15+F14))))</f>
        <v>23</v>
      </c>
      <c r="L14" s="15">
        <f t="shared" si="3"/>
        <v>0</v>
      </c>
      <c r="M14" s="27" t="str">
        <f t="shared" si="4"/>
        <v>Yes</v>
      </c>
      <c r="N14" s="12">
        <v>2000</v>
      </c>
      <c r="O14" s="2">
        <f t="shared" si="2"/>
        <v>1</v>
      </c>
    </row>
    <row r="15" spans="1:15" x14ac:dyDescent="0.3">
      <c r="A15" s="10" t="s">
        <v>32</v>
      </c>
      <c r="B15" s="23" t="s">
        <v>10</v>
      </c>
      <c r="C15" s="12">
        <v>6</v>
      </c>
      <c r="D15" s="12">
        <v>5</v>
      </c>
      <c r="E15" s="12" t="s">
        <v>31</v>
      </c>
      <c r="F15" s="12">
        <v>0</v>
      </c>
      <c r="G15" s="12" t="s">
        <v>56</v>
      </c>
      <c r="H15" s="14">
        <f>IF(G15="FS",I14,IF(G15="SS",H14+F15,IF(G15="FF",I14-C15,IF(G15="SF",H14-C15,""))))</f>
        <v>23</v>
      </c>
      <c r="I15" s="14">
        <f>H15+C15</f>
        <v>29</v>
      </c>
      <c r="J15" s="14">
        <f>K15-C15</f>
        <v>23</v>
      </c>
      <c r="K15" s="14">
        <f>IF(G15="FS",J16,IF(G15="SS",K16-F15,IF(G15="FF",J16,IF(G15="SF",J16+F15))))</f>
        <v>29</v>
      </c>
      <c r="L15" s="15">
        <f t="shared" si="3"/>
        <v>0</v>
      </c>
      <c r="M15" s="27" t="str">
        <f t="shared" si="4"/>
        <v>Yes</v>
      </c>
      <c r="N15" s="12">
        <v>1000</v>
      </c>
      <c r="O15" s="2">
        <f t="shared" si="2"/>
        <v>1</v>
      </c>
    </row>
    <row r="16" spans="1:15" x14ac:dyDescent="0.3">
      <c r="A16" s="10" t="s">
        <v>33</v>
      </c>
      <c r="B16" s="23" t="s">
        <v>11</v>
      </c>
      <c r="C16" s="12">
        <v>1</v>
      </c>
      <c r="D16" s="12">
        <v>1</v>
      </c>
      <c r="E16" s="12" t="s">
        <v>32</v>
      </c>
      <c r="F16" s="12">
        <v>0</v>
      </c>
      <c r="G16" s="12" t="s">
        <v>56</v>
      </c>
      <c r="H16" s="14">
        <f>IF(G16="FS",I15,IF(G16="SS",H15+F16,IF(G16="FF",I15-C16,IF(G16="SF",H15-C16,""))))</f>
        <v>29</v>
      </c>
      <c r="I16" s="14">
        <f>H16+C16</f>
        <v>30</v>
      </c>
      <c r="J16" s="14">
        <f>K16-C16</f>
        <v>29</v>
      </c>
      <c r="K16" s="14">
        <f>IF(G16="FS",J19,IF(G16="SS",K19-F16,IF(G16="FF",J19,IF(G16="SF",J19+F16))))</f>
        <v>30</v>
      </c>
      <c r="L16" s="15">
        <f t="shared" si="3"/>
        <v>0</v>
      </c>
      <c r="M16" s="27" t="str">
        <f t="shared" si="4"/>
        <v>Yes</v>
      </c>
      <c r="N16" s="12">
        <v>5000</v>
      </c>
      <c r="O16" s="2">
        <f t="shared" si="2"/>
        <v>0</v>
      </c>
    </row>
    <row r="17" spans="1:15" x14ac:dyDescent="0.3">
      <c r="A17" s="10" t="s">
        <v>34</v>
      </c>
      <c r="B17" s="23" t="s">
        <v>99</v>
      </c>
      <c r="C17" s="12">
        <v>4</v>
      </c>
      <c r="D17" s="12">
        <v>1</v>
      </c>
      <c r="E17" s="12" t="s">
        <v>50</v>
      </c>
      <c r="F17" s="12">
        <v>0</v>
      </c>
      <c r="G17" s="12" t="s">
        <v>56</v>
      </c>
      <c r="H17" s="14">
        <f>IF(G17="FS",I16,IF(G17="SS",H16+F17,IF(G17="FF",I16-C17,IF(G17="SF",H16-C17,""))))</f>
        <v>30</v>
      </c>
      <c r="I17" s="14">
        <f>H17+C17</f>
        <v>34</v>
      </c>
      <c r="J17" s="14">
        <f>K17-C17</f>
        <v>26</v>
      </c>
      <c r="K17" s="14">
        <f>IF(G17="FS",J19,IF(G17="SS",K19-F17,IF(G17="FF",J19,IF(G17="SF",J19+F17))))</f>
        <v>30</v>
      </c>
      <c r="L17" s="15">
        <f t="shared" si="3"/>
        <v>4</v>
      </c>
      <c r="M17" s="27" t="str">
        <f t="shared" si="4"/>
        <v>-</v>
      </c>
      <c r="N17" s="12">
        <v>2000</v>
      </c>
      <c r="O17" s="2">
        <f t="shared" si="2"/>
        <v>3</v>
      </c>
    </row>
    <row r="18" spans="1:15" s="9" customFormat="1" x14ac:dyDescent="0.3">
      <c r="A18" s="16" t="s">
        <v>35</v>
      </c>
      <c r="B18" s="22" t="s">
        <v>12</v>
      </c>
      <c r="C18" s="18"/>
      <c r="D18" s="18"/>
      <c r="E18" s="18"/>
      <c r="F18" s="18"/>
      <c r="G18" s="18"/>
      <c r="H18" s="20"/>
      <c r="I18" s="20"/>
      <c r="J18" s="20"/>
      <c r="K18" s="20"/>
      <c r="L18" s="21"/>
      <c r="M18" s="28"/>
      <c r="N18" s="12"/>
      <c r="O18" s="2"/>
    </row>
    <row r="19" spans="1:15" x14ac:dyDescent="0.3">
      <c r="A19" s="10" t="s">
        <v>36</v>
      </c>
      <c r="B19" s="23" t="s">
        <v>13</v>
      </c>
      <c r="C19" s="12">
        <v>14</v>
      </c>
      <c r="D19" s="12">
        <v>13</v>
      </c>
      <c r="E19" s="12" t="s">
        <v>33</v>
      </c>
      <c r="F19" s="12">
        <v>0</v>
      </c>
      <c r="G19" s="12" t="s">
        <v>56</v>
      </c>
      <c r="H19" s="14">
        <f>IF(G19="FS",I16,IF(G19="SS",H16+F19,IF(G19="FF",I16-C19,IF(G19="SF",H16-C19,""))))</f>
        <v>30</v>
      </c>
      <c r="I19" s="14">
        <f>H19+C19</f>
        <v>44</v>
      </c>
      <c r="J19" s="14">
        <f>K19-C19</f>
        <v>30</v>
      </c>
      <c r="K19" s="14">
        <f>IF(G19="FS",K20-F20,IF(G19="SS",K20-F19,IF(G19="FF",J20,IF(G19="SF",J20+F19))))</f>
        <v>44</v>
      </c>
      <c r="L19" s="15">
        <f t="shared" ref="L19:L23" si="5">I19-K19</f>
        <v>0</v>
      </c>
      <c r="M19" s="27" t="str">
        <f t="shared" ref="M19:M23" si="6">IF(L19=0,"Yes","-")</f>
        <v>Yes</v>
      </c>
      <c r="N19" s="12">
        <v>2000</v>
      </c>
      <c r="O19" s="2">
        <f t="shared" si="2"/>
        <v>1</v>
      </c>
    </row>
    <row r="20" spans="1:15" x14ac:dyDescent="0.3">
      <c r="A20" s="10" t="s">
        <v>37</v>
      </c>
      <c r="B20" s="23" t="s">
        <v>14</v>
      </c>
      <c r="C20" s="12">
        <v>14</v>
      </c>
      <c r="D20" s="12">
        <v>13</v>
      </c>
      <c r="E20" s="12" t="s">
        <v>36</v>
      </c>
      <c r="F20" s="12">
        <v>2</v>
      </c>
      <c r="G20" s="12" t="s">
        <v>57</v>
      </c>
      <c r="H20" s="14">
        <f>IF(G20="FS",I19,IF(G20="SS",H19+F20,IF(G20="FF",I19-C20,IF(G20="SF",H19-C20,""))))</f>
        <v>32</v>
      </c>
      <c r="I20" s="14">
        <f>H20+C20</f>
        <v>46</v>
      </c>
      <c r="J20" s="14">
        <f>K20-C20</f>
        <v>32</v>
      </c>
      <c r="K20" s="14">
        <f>IF(G20="FS",J21,IF(G20="SS",J21,IF(G20="FF",J21,IF(G20="SF",J21+F20))))</f>
        <v>46</v>
      </c>
      <c r="L20" s="15">
        <f t="shared" si="5"/>
        <v>0</v>
      </c>
      <c r="M20" s="27" t="str">
        <f t="shared" si="6"/>
        <v>Yes</v>
      </c>
      <c r="N20" s="12">
        <v>1000</v>
      </c>
      <c r="O20" s="2">
        <f t="shared" si="2"/>
        <v>1</v>
      </c>
    </row>
    <row r="21" spans="1:15" x14ac:dyDescent="0.3">
      <c r="A21" s="10" t="s">
        <v>38</v>
      </c>
      <c r="B21" s="23" t="s">
        <v>15</v>
      </c>
      <c r="C21" s="12">
        <v>2</v>
      </c>
      <c r="D21" s="12">
        <v>1</v>
      </c>
      <c r="E21" s="12" t="s">
        <v>37</v>
      </c>
      <c r="F21" s="12">
        <v>0</v>
      </c>
      <c r="G21" s="12" t="s">
        <v>56</v>
      </c>
      <c r="H21" s="14">
        <f>IF(G21="FS",I20,IF(G21="SS",H20+F21,IF(G21="FF",I20-C21,IF(G21="SF",H20-C21,""))))</f>
        <v>46</v>
      </c>
      <c r="I21" s="14">
        <f>H21+C21</f>
        <v>48</v>
      </c>
      <c r="J21" s="14">
        <f>K21-C21</f>
        <v>46</v>
      </c>
      <c r="K21" s="14">
        <f>IF(G21="FS",J22,IF(G21="SS",K22-F21,IF(G21="FF",J22,IF(G21="SF",J22+F21))))</f>
        <v>48</v>
      </c>
      <c r="L21" s="15">
        <f t="shared" si="5"/>
        <v>0</v>
      </c>
      <c r="M21" s="27" t="str">
        <f t="shared" si="6"/>
        <v>Yes</v>
      </c>
      <c r="N21" s="12">
        <v>1000</v>
      </c>
      <c r="O21" s="2">
        <f t="shared" si="2"/>
        <v>1</v>
      </c>
    </row>
    <row r="22" spans="1:15" x14ac:dyDescent="0.3">
      <c r="A22" s="10" t="s">
        <v>39</v>
      </c>
      <c r="B22" s="23" t="s">
        <v>51</v>
      </c>
      <c r="C22" s="12">
        <v>21</v>
      </c>
      <c r="D22" s="12">
        <v>21</v>
      </c>
      <c r="E22" s="12" t="s">
        <v>38</v>
      </c>
      <c r="F22" s="12">
        <v>0</v>
      </c>
      <c r="G22" s="12" t="s">
        <v>56</v>
      </c>
      <c r="H22" s="14">
        <f>IF(G22="FS",I21,IF(G22="SS",H21+F22,IF(G22="FF",I21-C22,IF(G22="SF",H21-C22,""))))</f>
        <v>48</v>
      </c>
      <c r="I22" s="14">
        <f>H22+C22</f>
        <v>69</v>
      </c>
      <c r="J22" s="14">
        <f>K22-C22</f>
        <v>48</v>
      </c>
      <c r="K22" s="14">
        <f>IF(G22="FS",J23,IF(G22="SS",K23-F22,IF(G22="FF",J23,IF(G22="SF",J23+F22))))</f>
        <v>69</v>
      </c>
      <c r="L22" s="15">
        <f t="shared" si="5"/>
        <v>0</v>
      </c>
      <c r="M22" s="27" t="str">
        <f t="shared" si="6"/>
        <v>Yes</v>
      </c>
      <c r="N22" s="12">
        <v>1000</v>
      </c>
      <c r="O22" s="2">
        <f t="shared" si="2"/>
        <v>0</v>
      </c>
    </row>
    <row r="23" spans="1:15" x14ac:dyDescent="0.3">
      <c r="A23" s="10" t="s">
        <v>50</v>
      </c>
      <c r="B23" s="23" t="s">
        <v>16</v>
      </c>
      <c r="C23" s="12">
        <v>7</v>
      </c>
      <c r="D23" s="12">
        <v>5</v>
      </c>
      <c r="E23" s="12" t="s">
        <v>38</v>
      </c>
      <c r="F23" s="12">
        <v>0</v>
      </c>
      <c r="G23" s="12" t="s">
        <v>56</v>
      </c>
      <c r="H23" s="14">
        <f>IF(G23="FS",I22,IF(G23="SS",H22+F23,IF(G23="FF",I22-C23,IF(G23="SF",H22-C23,""))))</f>
        <v>69</v>
      </c>
      <c r="I23" s="14">
        <f>H23+C23</f>
        <v>76</v>
      </c>
      <c r="J23" s="14">
        <f>K23-C23</f>
        <v>69</v>
      </c>
      <c r="K23" s="14">
        <f>IF(G23="FS",J36,IF(G23="SS",K36-F23,IF(G23="FF",J36,IF(G23="SF",J36+F23))))</f>
        <v>76</v>
      </c>
      <c r="L23" s="15">
        <f t="shared" si="5"/>
        <v>0</v>
      </c>
      <c r="M23" s="27" t="str">
        <f t="shared" si="6"/>
        <v>Yes</v>
      </c>
      <c r="N23" s="12">
        <v>2000</v>
      </c>
      <c r="O23" s="2">
        <f t="shared" si="2"/>
        <v>2</v>
      </c>
    </row>
    <row r="24" spans="1:15" s="9" customFormat="1" x14ac:dyDescent="0.3">
      <c r="A24" s="16" t="s">
        <v>40</v>
      </c>
      <c r="B24" s="22" t="s">
        <v>17</v>
      </c>
      <c r="C24" s="18"/>
      <c r="D24" s="18"/>
      <c r="E24" s="18"/>
      <c r="F24" s="18"/>
      <c r="G24" s="18"/>
      <c r="H24" s="20"/>
      <c r="I24" s="20"/>
      <c r="J24" s="20"/>
      <c r="K24" s="20"/>
      <c r="L24" s="21"/>
      <c r="M24" s="28"/>
      <c r="N24" s="12"/>
      <c r="O24" s="2"/>
    </row>
    <row r="25" spans="1:15" x14ac:dyDescent="0.3">
      <c r="A25" s="10" t="s">
        <v>41</v>
      </c>
      <c r="B25" s="23" t="s">
        <v>18</v>
      </c>
      <c r="C25" s="12">
        <v>14</v>
      </c>
      <c r="D25" s="12">
        <v>12</v>
      </c>
      <c r="E25" s="12" t="s">
        <v>38</v>
      </c>
      <c r="F25" s="12">
        <v>0</v>
      </c>
      <c r="G25" s="12" t="s">
        <v>56</v>
      </c>
      <c r="H25" s="14">
        <f>IF(G25="FS",I23,IF(G25="SS",H23+F25,IF(G25="FF",I23-C25,IF(G25="SF",H23-C25,""))))</f>
        <v>76</v>
      </c>
      <c r="I25" s="14">
        <f>H25+C25</f>
        <v>90</v>
      </c>
      <c r="J25" s="14">
        <f>K25-C25</f>
        <v>19</v>
      </c>
      <c r="K25" s="14">
        <f>IF(G25="FS",K26-F26,IF(G25="SS",K26-F25,IF(G25="FF",J26,IF(G25="SF",J26+F25))))</f>
        <v>33</v>
      </c>
      <c r="L25" s="15">
        <f t="shared" ref="L25:L29" si="7">I25-K25</f>
        <v>57</v>
      </c>
      <c r="M25" s="27" t="str">
        <f t="shared" ref="M25:M29" si="8">IF(L25=0,"Yes","-")</f>
        <v>-</v>
      </c>
      <c r="N25" s="12">
        <v>2000</v>
      </c>
      <c r="O25" s="2">
        <f t="shared" si="2"/>
        <v>2</v>
      </c>
    </row>
    <row r="26" spans="1:15" x14ac:dyDescent="0.3">
      <c r="A26" s="10" t="s">
        <v>42</v>
      </c>
      <c r="B26" s="23" t="s">
        <v>19</v>
      </c>
      <c r="C26" s="12">
        <v>10</v>
      </c>
      <c r="D26" s="12">
        <v>9</v>
      </c>
      <c r="E26" s="12" t="s">
        <v>41</v>
      </c>
      <c r="F26" s="12">
        <v>2</v>
      </c>
      <c r="G26" s="12" t="s">
        <v>57</v>
      </c>
      <c r="H26" s="14">
        <f>IF(G26="FS",I25,IF(G26="SS",H25+F26,IF(G26="FF",I25-C26,IF(G26="SF",H25-C26,""))))</f>
        <v>78</v>
      </c>
      <c r="I26" s="14">
        <f>H26+C26</f>
        <v>88</v>
      </c>
      <c r="J26" s="14">
        <f>K26-F26</f>
        <v>33</v>
      </c>
      <c r="K26" s="14">
        <f>IF(G26="FS",J27,IF(G26="SS",K27-F26,IF(G26="FF",J27,IF(G26="SF",J27+F26))))</f>
        <v>35</v>
      </c>
      <c r="L26" s="15">
        <f t="shared" si="7"/>
        <v>53</v>
      </c>
      <c r="M26" s="27" t="str">
        <f t="shared" si="8"/>
        <v>-</v>
      </c>
      <c r="N26" s="12">
        <v>4000</v>
      </c>
      <c r="O26" s="2">
        <f t="shared" si="2"/>
        <v>1</v>
      </c>
    </row>
    <row r="27" spans="1:15" x14ac:dyDescent="0.3">
      <c r="A27" s="10" t="s">
        <v>43</v>
      </c>
      <c r="B27" s="23" t="s">
        <v>20</v>
      </c>
      <c r="C27" s="12">
        <v>1</v>
      </c>
      <c r="D27" s="12">
        <v>1</v>
      </c>
      <c r="E27" s="12" t="s">
        <v>42</v>
      </c>
      <c r="F27" s="12">
        <v>0</v>
      </c>
      <c r="G27" s="12" t="s">
        <v>56</v>
      </c>
      <c r="H27" s="14">
        <f>IF(G27="FS",I26,IF(G27="SS",H26+F27,IF(G27="FF",I26-C27,IF(G27="SF",H26-C27,""))))</f>
        <v>88</v>
      </c>
      <c r="I27" s="14">
        <f>H27+C27</f>
        <v>89</v>
      </c>
      <c r="J27" s="14">
        <f>K27-C27</f>
        <v>36</v>
      </c>
      <c r="K27" s="14">
        <f>IF(G27="FS",J28,IF(G27="SS",K28-F27,IF(G27="FF",J28,IF(G27="SF",J28+F27))))</f>
        <v>37</v>
      </c>
      <c r="L27" s="15">
        <f t="shared" si="7"/>
        <v>52</v>
      </c>
      <c r="M27" s="27" t="str">
        <f t="shared" si="8"/>
        <v>-</v>
      </c>
      <c r="N27" s="12">
        <v>6000</v>
      </c>
      <c r="O27" s="2">
        <f t="shared" si="2"/>
        <v>0</v>
      </c>
    </row>
    <row r="28" spans="1:15" x14ac:dyDescent="0.3">
      <c r="A28" s="10" t="s">
        <v>47</v>
      </c>
      <c r="B28" s="23" t="s">
        <v>53</v>
      </c>
      <c r="C28" s="12">
        <v>21</v>
      </c>
      <c r="D28" s="12">
        <v>18</v>
      </c>
      <c r="E28" s="12" t="s">
        <v>43</v>
      </c>
      <c r="F28" s="12">
        <v>0</v>
      </c>
      <c r="G28" s="12" t="s">
        <v>56</v>
      </c>
      <c r="H28" s="14">
        <f>IF(G28="FS",I27,IF(G28="SS",H27+F28,IF(G28="FF",I27-C28,IF(G28="SF",H27-C28,""))))</f>
        <v>89</v>
      </c>
      <c r="I28" s="14">
        <f>H28+C28</f>
        <v>110</v>
      </c>
      <c r="J28" s="14">
        <f>K28-C28</f>
        <v>37</v>
      </c>
      <c r="K28" s="14">
        <f>IF(G28="FS",J29,IF(G28="SS",K29-F28,IF(G28="FF",J29,IF(G28="SF",J29+F28))))</f>
        <v>58</v>
      </c>
      <c r="L28" s="15">
        <f t="shared" si="7"/>
        <v>52</v>
      </c>
      <c r="M28" s="27" t="str">
        <f t="shared" si="8"/>
        <v>-</v>
      </c>
      <c r="N28" s="12">
        <v>2000</v>
      </c>
      <c r="O28" s="2">
        <f t="shared" si="2"/>
        <v>3</v>
      </c>
    </row>
    <row r="29" spans="1:15" x14ac:dyDescent="0.3">
      <c r="A29" s="10" t="s">
        <v>52</v>
      </c>
      <c r="B29" s="23" t="s">
        <v>16</v>
      </c>
      <c r="C29" s="12">
        <v>3</v>
      </c>
      <c r="D29" s="12">
        <v>0</v>
      </c>
      <c r="E29" s="12" t="s">
        <v>47</v>
      </c>
      <c r="F29" s="12">
        <v>0</v>
      </c>
      <c r="G29" s="12" t="s">
        <v>56</v>
      </c>
      <c r="H29" s="14">
        <f>IF(G29="FS",I28,IF(G29="SS",H28+F29,IF(G29="FF",I28-C29,IF(G29="SF",H28-C29,""))))</f>
        <v>110</v>
      </c>
      <c r="I29" s="14">
        <f>H29+C29</f>
        <v>113</v>
      </c>
      <c r="J29" s="14">
        <f>K29-C29</f>
        <v>58</v>
      </c>
      <c r="K29" s="14">
        <f>IF(G29="FS",J31,IF(G29="SS",K31-F29,IF(G29="FF",J31,IF(G29="SF",J31+F29))))</f>
        <v>61</v>
      </c>
      <c r="L29" s="15">
        <f t="shared" si="7"/>
        <v>52</v>
      </c>
      <c r="M29" s="27" t="str">
        <f t="shared" si="8"/>
        <v>-</v>
      </c>
      <c r="N29" s="12">
        <v>4000</v>
      </c>
      <c r="O29" s="2">
        <f t="shared" si="2"/>
        <v>3</v>
      </c>
    </row>
    <row r="30" spans="1:15" s="9" customFormat="1" x14ac:dyDescent="0.3">
      <c r="A30" s="16" t="s">
        <v>44</v>
      </c>
      <c r="B30" s="22" t="s">
        <v>21</v>
      </c>
      <c r="C30" s="18"/>
      <c r="D30" s="18"/>
      <c r="E30" s="18"/>
      <c r="F30" s="18"/>
      <c r="G30" s="18"/>
      <c r="H30" s="20"/>
      <c r="I30" s="20"/>
      <c r="J30" s="20"/>
      <c r="K30" s="20"/>
      <c r="L30" s="21"/>
      <c r="M30" s="28"/>
      <c r="N30" s="12"/>
      <c r="O30" s="2"/>
    </row>
    <row r="31" spans="1:15" x14ac:dyDescent="0.3">
      <c r="A31" s="10" t="s">
        <v>45</v>
      </c>
      <c r="B31" s="23" t="s">
        <v>98</v>
      </c>
      <c r="C31" s="12">
        <v>7</v>
      </c>
      <c r="D31" s="12">
        <v>7</v>
      </c>
      <c r="E31" s="12" t="s">
        <v>47</v>
      </c>
      <c r="F31" s="12">
        <v>0</v>
      </c>
      <c r="G31" s="12" t="s">
        <v>56</v>
      </c>
      <c r="H31" s="14">
        <f>IF(G31="FS",I28,IF(G31="SS",H28+F31,IF(G31="FF",I28-C31,IF(G31="SF",H28-C31,""))))</f>
        <v>110</v>
      </c>
      <c r="I31" s="14">
        <f>H31+C31</f>
        <v>117</v>
      </c>
      <c r="J31" s="14">
        <f>K31-C31</f>
        <v>61</v>
      </c>
      <c r="K31" s="14">
        <f>IF(G31="FS",J32,IF(G31="SS",K32-F31,IF(G31="FF",J32,IF(G31="SF",J32+F31))))</f>
        <v>68</v>
      </c>
      <c r="L31" s="15">
        <f t="shared" ref="L31:L33" si="9">I31-K31</f>
        <v>49</v>
      </c>
      <c r="M31" s="27" t="str">
        <f t="shared" ref="M31:M33" si="10">IF(L31=0,"Yes","-")</f>
        <v>-</v>
      </c>
      <c r="N31" s="12">
        <v>1000</v>
      </c>
      <c r="O31" s="2">
        <f t="shared" si="2"/>
        <v>0</v>
      </c>
    </row>
    <row r="32" spans="1:15" x14ac:dyDescent="0.3">
      <c r="A32" s="10" t="s">
        <v>46</v>
      </c>
      <c r="B32" s="23" t="s">
        <v>22</v>
      </c>
      <c r="C32" s="12">
        <v>3</v>
      </c>
      <c r="D32" s="12">
        <v>2</v>
      </c>
      <c r="E32" s="12" t="s">
        <v>45</v>
      </c>
      <c r="F32" s="12">
        <v>0</v>
      </c>
      <c r="G32" s="12" t="s">
        <v>56</v>
      </c>
      <c r="H32" s="14">
        <f>IF(G32="FS",I31,IF(G32="SS",H31+F32,IF(G32="FF",I31-C32,IF(G32="SF",H31-C32,""))))</f>
        <v>117</v>
      </c>
      <c r="I32" s="14">
        <f>H32+C32</f>
        <v>120</v>
      </c>
      <c r="J32" s="14">
        <f>K32-C32</f>
        <v>68</v>
      </c>
      <c r="K32" s="14">
        <f>IF(G32="FS",J33,IF(G32="SS",K33-F32,IF(G32="FF",J33,IF(G32="SF",J33+F32))))</f>
        <v>71</v>
      </c>
      <c r="L32" s="15">
        <f t="shared" si="9"/>
        <v>49</v>
      </c>
      <c r="M32" s="27" t="str">
        <f t="shared" si="10"/>
        <v>-</v>
      </c>
      <c r="N32" s="12">
        <v>3000</v>
      </c>
      <c r="O32" s="2">
        <f t="shared" si="2"/>
        <v>1</v>
      </c>
    </row>
    <row r="33" spans="1:15" x14ac:dyDescent="0.3">
      <c r="A33" s="10" t="s">
        <v>54</v>
      </c>
      <c r="B33" s="23" t="s">
        <v>23</v>
      </c>
      <c r="C33" s="12">
        <v>5</v>
      </c>
      <c r="D33" s="12">
        <v>3</v>
      </c>
      <c r="E33" s="12" t="s">
        <v>46</v>
      </c>
      <c r="F33" s="12">
        <v>0</v>
      </c>
      <c r="G33" s="12" t="s">
        <v>56</v>
      </c>
      <c r="H33" s="14">
        <f>IF(G33="FS",I32,IF(G33="SS",H32+F33,IF(G33="FF",I32-C33,IF(G33="SF",H32-C33,""))))</f>
        <v>120</v>
      </c>
      <c r="I33" s="14">
        <f>H33+C33</f>
        <v>125</v>
      </c>
      <c r="J33" s="14">
        <f>K33-C33</f>
        <v>71</v>
      </c>
      <c r="K33" s="14">
        <f>IF(G33="FS",J36,IF(G33="SS",K36-F33,IF(G33="FF",J36,IF(G33="SF",J36+F33))))</f>
        <v>76</v>
      </c>
      <c r="L33" s="15">
        <f t="shared" si="9"/>
        <v>49</v>
      </c>
      <c r="M33" s="27" t="str">
        <f t="shared" si="10"/>
        <v>-</v>
      </c>
      <c r="N33" s="12">
        <v>6000</v>
      </c>
      <c r="O33" s="2">
        <f t="shared" si="2"/>
        <v>2</v>
      </c>
    </row>
    <row r="34" spans="1:15" s="9" customFormat="1" x14ac:dyDescent="0.3">
      <c r="A34" s="16">
        <v>1.2</v>
      </c>
      <c r="B34" s="17" t="s">
        <v>61</v>
      </c>
      <c r="C34" s="18"/>
      <c r="D34" s="18"/>
      <c r="E34" s="18"/>
      <c r="F34" s="18"/>
      <c r="G34" s="18"/>
      <c r="H34" s="20"/>
      <c r="I34" s="20"/>
      <c r="J34" s="20"/>
      <c r="K34" s="20"/>
      <c r="L34" s="21"/>
      <c r="M34" s="28"/>
      <c r="N34" s="12"/>
      <c r="O34" s="2"/>
    </row>
    <row r="35" spans="1:15" s="9" customFormat="1" x14ac:dyDescent="0.25">
      <c r="A35" s="16" t="s">
        <v>63</v>
      </c>
      <c r="B35" s="24" t="s">
        <v>62</v>
      </c>
      <c r="C35" s="18"/>
      <c r="D35" s="18"/>
      <c r="E35" s="18"/>
      <c r="F35" s="18"/>
      <c r="G35" s="18"/>
      <c r="H35" s="20"/>
      <c r="I35" s="20"/>
      <c r="J35" s="20"/>
      <c r="K35" s="20"/>
      <c r="L35" s="21"/>
      <c r="M35" s="28"/>
      <c r="N35" s="12"/>
      <c r="O35" s="2"/>
    </row>
    <row r="36" spans="1:15" x14ac:dyDescent="0.25">
      <c r="A36" s="10" t="s">
        <v>64</v>
      </c>
      <c r="B36" s="25" t="s">
        <v>66</v>
      </c>
      <c r="C36" s="12">
        <v>14</v>
      </c>
      <c r="D36" s="12">
        <v>14</v>
      </c>
      <c r="E36" s="12" t="s">
        <v>50</v>
      </c>
      <c r="F36" s="12">
        <v>0</v>
      </c>
      <c r="G36" s="12" t="s">
        <v>56</v>
      </c>
      <c r="H36" s="14">
        <f>IF(G36="FS",I23,IF(G36="SS",H23+F36,IF(G36="FF",I23-C36,IF(G36="SF",H23-C36,""))))</f>
        <v>76</v>
      </c>
      <c r="I36" s="14">
        <f>H36+C36</f>
        <v>90</v>
      </c>
      <c r="J36" s="14">
        <f>K36-C36</f>
        <v>76</v>
      </c>
      <c r="K36" s="14">
        <f>IF(G36="FS",J45,IF(G36="SS",K45-F36,IF(G36="FF",J45,IF(G36="SF",J45+F36))))</f>
        <v>90</v>
      </c>
      <c r="L36" s="15">
        <f t="shared" ref="L36:L40" si="11">I36-K36</f>
        <v>0</v>
      </c>
      <c r="M36" s="27" t="str">
        <f t="shared" ref="M36:M40" si="12">IF(L36=0,"Yes","-")</f>
        <v>Yes</v>
      </c>
      <c r="N36" s="12">
        <v>1000</v>
      </c>
      <c r="O36" s="2">
        <f t="shared" si="2"/>
        <v>0</v>
      </c>
    </row>
    <row r="37" spans="1:15" x14ac:dyDescent="0.25">
      <c r="A37" s="10" t="s">
        <v>67</v>
      </c>
      <c r="B37" s="25" t="s">
        <v>65</v>
      </c>
      <c r="C37" s="12">
        <v>18</v>
      </c>
      <c r="D37" s="12">
        <v>16</v>
      </c>
      <c r="E37" s="12" t="s">
        <v>52</v>
      </c>
      <c r="F37" s="12">
        <v>0</v>
      </c>
      <c r="G37" s="12" t="s">
        <v>56</v>
      </c>
      <c r="H37" s="14">
        <f>IF(G37="FS",I29,IF(G37="SS",H29+F37,IF(G37="FF",I29-C37,IF(G37="SF",H29-C37,""))))</f>
        <v>113</v>
      </c>
      <c r="I37" s="14">
        <f>H37+C37</f>
        <v>131</v>
      </c>
      <c r="J37" s="14">
        <f>K37-C37</f>
        <v>20</v>
      </c>
      <c r="K37" s="14">
        <f>IF(G37="FS",J38,IF(G37="SS",K38-F37,IF(G37="FF",J38,IF(G37="SF",J38+F37))))</f>
        <v>38</v>
      </c>
      <c r="L37" s="15">
        <f t="shared" si="11"/>
        <v>93</v>
      </c>
      <c r="M37" s="27" t="str">
        <f t="shared" si="12"/>
        <v>-</v>
      </c>
      <c r="N37" s="12">
        <v>6000</v>
      </c>
      <c r="O37" s="2">
        <f t="shared" si="2"/>
        <v>2</v>
      </c>
    </row>
    <row r="38" spans="1:15" x14ac:dyDescent="0.25">
      <c r="A38" s="10" t="s">
        <v>68</v>
      </c>
      <c r="B38" s="25" t="s">
        <v>96</v>
      </c>
      <c r="C38" s="12">
        <v>8</v>
      </c>
      <c r="D38" s="12">
        <v>5</v>
      </c>
      <c r="E38" s="12" t="s">
        <v>67</v>
      </c>
      <c r="F38" s="12">
        <v>0</v>
      </c>
      <c r="G38" s="12" t="s">
        <v>56</v>
      </c>
      <c r="H38" s="14">
        <f>IF(G38="FS",I37,IF(G38="SS",H37+F38,IF(G38="FF",I37-C38,IF(G38="SF",H37-C38,""))))</f>
        <v>131</v>
      </c>
      <c r="I38" s="14">
        <f>H38+C38</f>
        <v>139</v>
      </c>
      <c r="J38" s="14">
        <f>K38-C38</f>
        <v>38</v>
      </c>
      <c r="K38" s="14">
        <f>IF(G38="FS",J39,IF(G38="SS",K39-F38,IF(G38="FF",J39,IF(G38="SF",J39+F38))))</f>
        <v>46</v>
      </c>
      <c r="L38" s="15">
        <f t="shared" si="11"/>
        <v>93</v>
      </c>
      <c r="M38" s="27" t="str">
        <f t="shared" si="12"/>
        <v>-</v>
      </c>
      <c r="N38" s="12">
        <v>4000</v>
      </c>
      <c r="O38" s="2">
        <f t="shared" si="2"/>
        <v>3</v>
      </c>
    </row>
    <row r="39" spans="1:15" x14ac:dyDescent="0.25">
      <c r="A39" s="10" t="s">
        <v>69</v>
      </c>
      <c r="B39" s="25" t="s">
        <v>100</v>
      </c>
      <c r="C39" s="12">
        <v>12</v>
      </c>
      <c r="D39" s="12">
        <v>8</v>
      </c>
      <c r="E39" s="12" t="s">
        <v>64</v>
      </c>
      <c r="F39" s="12">
        <v>0</v>
      </c>
      <c r="G39" s="12" t="s">
        <v>56</v>
      </c>
      <c r="H39" s="14">
        <f>IF(G39="FS",I36,IF(G39="SS",H36+F39,IF(G39="FF",I36-C39,IF(G39="SF",H36-C39,""))))</f>
        <v>90</v>
      </c>
      <c r="I39" s="14">
        <f>H39+C39</f>
        <v>102</v>
      </c>
      <c r="J39" s="14">
        <f>K39-C39</f>
        <v>46</v>
      </c>
      <c r="K39" s="14">
        <f>IF(G39="FS",J40,IF(G39="SS",K40-F39,IF(G39="FF",J40,IF(G39="SF",J40+F39))))</f>
        <v>58</v>
      </c>
      <c r="L39" s="15">
        <f t="shared" si="11"/>
        <v>44</v>
      </c>
      <c r="M39" s="27" t="str">
        <f t="shared" si="12"/>
        <v>-</v>
      </c>
      <c r="N39" s="12">
        <v>4000</v>
      </c>
      <c r="O39" s="2">
        <f t="shared" si="2"/>
        <v>4</v>
      </c>
    </row>
    <row r="40" spans="1:15" x14ac:dyDescent="0.25">
      <c r="A40" s="10" t="s">
        <v>70</v>
      </c>
      <c r="B40" s="25" t="s">
        <v>100</v>
      </c>
      <c r="C40" s="12">
        <v>12</v>
      </c>
      <c r="D40" s="12">
        <v>9</v>
      </c>
      <c r="E40" s="12" t="s">
        <v>67</v>
      </c>
      <c r="F40" s="12">
        <v>0</v>
      </c>
      <c r="G40" s="12" t="s">
        <v>56</v>
      </c>
      <c r="H40" s="14">
        <f>IF(G40="FS",I37,IF(G40="SS",H37+F40,IF(G40="FF",I37-C40,IF(G40="SF",H37-C40,""))))</f>
        <v>131</v>
      </c>
      <c r="I40" s="14">
        <f>H40+C40</f>
        <v>143</v>
      </c>
      <c r="J40" s="14">
        <f>K40-C40</f>
        <v>58</v>
      </c>
      <c r="K40" s="14">
        <f>IF(G40="FS",J42,IF(G40="SS",K42-F40,IF(G40="FF",J42,IF(G40="SF",J42+F40))))</f>
        <v>70</v>
      </c>
      <c r="L40" s="15">
        <f t="shared" si="11"/>
        <v>73</v>
      </c>
      <c r="M40" s="27" t="str">
        <f t="shared" si="12"/>
        <v>-</v>
      </c>
      <c r="N40" s="12">
        <v>6000</v>
      </c>
      <c r="O40" s="2">
        <f t="shared" si="2"/>
        <v>3</v>
      </c>
    </row>
    <row r="41" spans="1:15" s="9" customFormat="1" x14ac:dyDescent="0.25">
      <c r="A41" s="16" t="s">
        <v>74</v>
      </c>
      <c r="B41" s="24" t="s">
        <v>71</v>
      </c>
      <c r="C41" s="18"/>
      <c r="D41" s="18"/>
      <c r="E41" s="18"/>
      <c r="F41" s="18"/>
      <c r="G41" s="18"/>
      <c r="H41" s="20"/>
      <c r="I41" s="20"/>
      <c r="J41" s="20"/>
      <c r="K41" s="20"/>
      <c r="L41" s="21"/>
      <c r="M41" s="28"/>
      <c r="N41" s="12"/>
      <c r="O41" s="2"/>
    </row>
    <row r="42" spans="1:15" x14ac:dyDescent="0.25">
      <c r="A42" s="10" t="s">
        <v>75</v>
      </c>
      <c r="B42" s="25" t="s">
        <v>72</v>
      </c>
      <c r="C42" s="12">
        <v>10</v>
      </c>
      <c r="D42" s="12">
        <v>9</v>
      </c>
      <c r="E42" s="12" t="s">
        <v>64</v>
      </c>
      <c r="F42" s="12">
        <v>0</v>
      </c>
      <c r="G42" s="12" t="s">
        <v>56</v>
      </c>
      <c r="H42" s="14">
        <f>IF(G42="FS",I36,IF(G42="SS",H36+F42,IF(G42="FF",I36-C42,IF(G42="SF",H36-C42,""))))</f>
        <v>90</v>
      </c>
      <c r="I42" s="14">
        <f>H42+C42</f>
        <v>100</v>
      </c>
      <c r="J42" s="14">
        <f>K42-C42</f>
        <v>70</v>
      </c>
      <c r="K42" s="14">
        <f>IF(G42="FS",J43,IF(G42="SS",K43-F42,IF(G42="FF",J43,IF(G42="SF",J43+F42))))</f>
        <v>80</v>
      </c>
      <c r="L42" s="15">
        <f t="shared" ref="L42:L43" si="13">I42-K42</f>
        <v>20</v>
      </c>
      <c r="M42" s="27" t="str">
        <f t="shared" ref="M42:M54" si="14">IF(L42=0,"Yes","-")</f>
        <v>-</v>
      </c>
      <c r="N42" s="12">
        <v>5000</v>
      </c>
      <c r="O42" s="2">
        <f t="shared" si="2"/>
        <v>1</v>
      </c>
    </row>
    <row r="43" spans="1:15" x14ac:dyDescent="0.25">
      <c r="A43" s="10" t="s">
        <v>76</v>
      </c>
      <c r="B43" s="25" t="s">
        <v>73</v>
      </c>
      <c r="C43" s="12">
        <v>10</v>
      </c>
      <c r="D43" s="12">
        <v>9</v>
      </c>
      <c r="E43" s="12" t="s">
        <v>75</v>
      </c>
      <c r="F43" s="12">
        <v>0</v>
      </c>
      <c r="G43" s="12" t="s">
        <v>56</v>
      </c>
      <c r="H43" s="14">
        <f>IF(G43="FS",I42,IF(G43="SS",H42+F43,IF(G43="FF",I42-C43,IF(G43="SF",H42-C43,""))))</f>
        <v>100</v>
      </c>
      <c r="I43" s="14">
        <f>H43+C43</f>
        <v>110</v>
      </c>
      <c r="J43" s="14">
        <f>K43-C43</f>
        <v>80</v>
      </c>
      <c r="K43" s="14">
        <f>IF(G43="FS",J45,IF(G43="SS",K45-F43,IF(G43="FF",J45,IF(G43="SF",J45+F43))))</f>
        <v>90</v>
      </c>
      <c r="L43" s="15">
        <f t="shared" si="13"/>
        <v>20</v>
      </c>
      <c r="M43" s="27" t="str">
        <f t="shared" si="14"/>
        <v>-</v>
      </c>
      <c r="N43" s="12">
        <v>5000</v>
      </c>
      <c r="O43" s="2">
        <f t="shared" si="2"/>
        <v>1</v>
      </c>
    </row>
    <row r="44" spans="1:15" s="9" customFormat="1" x14ac:dyDescent="0.25">
      <c r="A44" s="16" t="s">
        <v>80</v>
      </c>
      <c r="B44" s="24" t="s">
        <v>77</v>
      </c>
      <c r="C44" s="18"/>
      <c r="D44" s="12"/>
      <c r="E44" s="18"/>
      <c r="F44" s="18"/>
      <c r="G44" s="18"/>
      <c r="H44" s="20"/>
      <c r="I44" s="20"/>
      <c r="J44" s="20"/>
      <c r="K44" s="20"/>
      <c r="L44" s="21"/>
      <c r="M44" s="28"/>
      <c r="N44" s="12"/>
      <c r="O44" s="2"/>
    </row>
    <row r="45" spans="1:15" x14ac:dyDescent="0.25">
      <c r="A45" s="10" t="s">
        <v>81</v>
      </c>
      <c r="B45" s="25" t="s">
        <v>78</v>
      </c>
      <c r="C45" s="12">
        <v>10</v>
      </c>
      <c r="D45" s="12">
        <v>8</v>
      </c>
      <c r="E45" s="12" t="s">
        <v>64</v>
      </c>
      <c r="F45" s="12">
        <v>0</v>
      </c>
      <c r="G45" s="12" t="s">
        <v>56</v>
      </c>
      <c r="H45" s="14">
        <f>IF(G45="FS",I36,IF(G45="SS",H36+F45,IF(G45="FF",I36-C45,IF(G45="SF",H36-C45,""))))</f>
        <v>90</v>
      </c>
      <c r="I45" s="14">
        <f>H45+C45</f>
        <v>100</v>
      </c>
      <c r="J45" s="14">
        <f>K45-C45</f>
        <v>90</v>
      </c>
      <c r="K45" s="14">
        <f>IF(G45="FS",J51,IF(G45="SS",K51-F45,IF(G45="FF",J51,IF(G45="SF",J51+F45))))</f>
        <v>100</v>
      </c>
      <c r="L45" s="15">
        <f t="shared" ref="L45:L46" si="15">I45-K45</f>
        <v>0</v>
      </c>
      <c r="M45" s="27" t="str">
        <f t="shared" si="14"/>
        <v>Yes</v>
      </c>
      <c r="N45" s="12">
        <v>3000</v>
      </c>
      <c r="O45" s="2">
        <f t="shared" si="2"/>
        <v>2</v>
      </c>
    </row>
    <row r="46" spans="1:15" x14ac:dyDescent="0.25">
      <c r="A46" s="10" t="s">
        <v>82</v>
      </c>
      <c r="B46" s="25" t="s">
        <v>79</v>
      </c>
      <c r="C46" s="12">
        <v>10</v>
      </c>
      <c r="D46" s="12">
        <v>8</v>
      </c>
      <c r="E46" s="12" t="s">
        <v>81</v>
      </c>
      <c r="F46" s="12">
        <v>0</v>
      </c>
      <c r="G46" s="12" t="s">
        <v>56</v>
      </c>
      <c r="H46" s="14">
        <f>IF(G46="FS",I45,IF(G46="SS",H45+F46,IF(G46="FF",I45-C46,IF(G46="SF",H45-C46,""))))</f>
        <v>100</v>
      </c>
      <c r="I46" s="14">
        <f>H46+C46</f>
        <v>110</v>
      </c>
      <c r="J46" s="14">
        <f>K46-C46</f>
        <v>70</v>
      </c>
      <c r="K46" s="14">
        <f>IF(G46="FS",J48,IF(G46="SS",K48-F46,IF(G46="FF",J48,IF(G46="SF",J48+F46))))</f>
        <v>80</v>
      </c>
      <c r="L46" s="15">
        <f t="shared" si="15"/>
        <v>30</v>
      </c>
      <c r="M46" s="27" t="str">
        <f t="shared" si="14"/>
        <v>-</v>
      </c>
      <c r="N46" s="12">
        <v>2000</v>
      </c>
      <c r="O46" s="2">
        <f t="shared" si="2"/>
        <v>2</v>
      </c>
    </row>
    <row r="47" spans="1:15" s="9" customFormat="1" x14ac:dyDescent="0.25">
      <c r="A47" s="16" t="s">
        <v>48</v>
      </c>
      <c r="B47" s="24" t="s">
        <v>85</v>
      </c>
      <c r="C47" s="18"/>
      <c r="D47" s="18"/>
      <c r="E47" s="18"/>
      <c r="F47" s="18"/>
      <c r="G47" s="18"/>
      <c r="H47" s="20"/>
      <c r="I47" s="20"/>
      <c r="J47" s="20"/>
      <c r="K47" s="20"/>
      <c r="L47" s="21"/>
      <c r="M47" s="28"/>
      <c r="N47" s="12"/>
      <c r="O47" s="2"/>
    </row>
    <row r="48" spans="1:15" x14ac:dyDescent="0.25">
      <c r="A48" s="10" t="s">
        <v>83</v>
      </c>
      <c r="B48" s="25" t="s">
        <v>86</v>
      </c>
      <c r="C48" s="12">
        <v>10</v>
      </c>
      <c r="D48" s="12">
        <v>8</v>
      </c>
      <c r="E48" s="12" t="s">
        <v>64</v>
      </c>
      <c r="F48" s="12">
        <v>0</v>
      </c>
      <c r="G48" s="12" t="s">
        <v>56</v>
      </c>
      <c r="H48" s="14">
        <f>IF(G48="FS",I36,IF(G48="SS",H36+F48,IF(G48="FF",I36-C48,IF(G48="SF",H36-C48,""))))</f>
        <v>90</v>
      </c>
      <c r="I48" s="14">
        <f>H48+C48</f>
        <v>100</v>
      </c>
      <c r="J48" s="14">
        <f>K48-C48</f>
        <v>80</v>
      </c>
      <c r="K48" s="14">
        <f>IF(G48="FS",J49,IF(G48="SS",K49-F48,IF(G48="FF",J49,IF(G48="SF",J49+F48))))</f>
        <v>90</v>
      </c>
      <c r="L48" s="15">
        <f t="shared" ref="L48:L49" si="16">I48-K48</f>
        <v>10</v>
      </c>
      <c r="M48" s="27" t="str">
        <f t="shared" si="14"/>
        <v>-</v>
      </c>
      <c r="N48" s="12">
        <v>6000</v>
      </c>
      <c r="O48" s="2">
        <f t="shared" si="2"/>
        <v>2</v>
      </c>
    </row>
    <row r="49" spans="1:15" x14ac:dyDescent="0.25">
      <c r="A49" s="10" t="s">
        <v>84</v>
      </c>
      <c r="B49" s="25" t="s">
        <v>87</v>
      </c>
      <c r="C49" s="12">
        <v>10</v>
      </c>
      <c r="D49" s="12">
        <v>8</v>
      </c>
      <c r="E49" s="12" t="s">
        <v>75</v>
      </c>
      <c r="F49" s="12">
        <v>0</v>
      </c>
      <c r="G49" s="12" t="s">
        <v>56</v>
      </c>
      <c r="H49" s="14">
        <f>IF(G49="FS",I42,IF(G49="SS",H42+F49,IF(G49="FF",I42-C49,IF(G49="SF",H42-C49,""))))</f>
        <v>100</v>
      </c>
      <c r="I49" s="14">
        <f>H49+C49</f>
        <v>110</v>
      </c>
      <c r="J49" s="14">
        <f>K49-C49</f>
        <v>90</v>
      </c>
      <c r="K49" s="14">
        <f>IF(G49="FS",J51,IF(G49="SS",K51-F49,IF(G49="FF",J51,IF(G49="SF",J51+F49))))</f>
        <v>100</v>
      </c>
      <c r="L49" s="15">
        <f t="shared" si="16"/>
        <v>10</v>
      </c>
      <c r="M49" s="27" t="str">
        <f t="shared" si="14"/>
        <v>-</v>
      </c>
      <c r="N49" s="12">
        <v>1000</v>
      </c>
      <c r="O49" s="2">
        <f t="shared" si="2"/>
        <v>2</v>
      </c>
    </row>
    <row r="50" spans="1:15" s="9" customFormat="1" x14ac:dyDescent="0.25">
      <c r="A50" s="16" t="s">
        <v>88</v>
      </c>
      <c r="B50" s="24" t="s">
        <v>92</v>
      </c>
      <c r="C50" s="18"/>
      <c r="D50" s="18"/>
      <c r="E50" s="18"/>
      <c r="F50" s="18"/>
      <c r="G50" s="18"/>
      <c r="H50" s="20"/>
      <c r="I50" s="20"/>
      <c r="J50" s="20"/>
      <c r="K50" s="20"/>
      <c r="L50" s="21"/>
      <c r="M50" s="28"/>
      <c r="N50" s="12"/>
      <c r="O50" s="2"/>
    </row>
    <row r="51" spans="1:15" x14ac:dyDescent="0.25">
      <c r="A51" s="10" t="s">
        <v>89</v>
      </c>
      <c r="B51" s="25" t="s">
        <v>93</v>
      </c>
      <c r="C51" s="12">
        <v>15</v>
      </c>
      <c r="D51" s="12">
        <v>13</v>
      </c>
      <c r="E51" s="12" t="s">
        <v>81</v>
      </c>
      <c r="F51" s="12">
        <v>0</v>
      </c>
      <c r="G51" s="12" t="s">
        <v>56</v>
      </c>
      <c r="H51" s="14">
        <f>IF(G51="FS",I45,IF(G51="SS",H45+F51,IF(G51="FF",I45-C51,IF(G51="SF",H45-C51,""))))</f>
        <v>100</v>
      </c>
      <c r="I51" s="14">
        <f>H51+C51</f>
        <v>115</v>
      </c>
      <c r="J51" s="14">
        <f>K51-C51</f>
        <v>100</v>
      </c>
      <c r="K51" s="14">
        <f>IF(G51="FS",J52,IF(G51="SS",K52-F51,IF(G51="FF",J52,IF(G51="SF",J52+F51))))</f>
        <v>115</v>
      </c>
      <c r="L51" s="15">
        <f t="shared" ref="L51:L53" si="17">I51-K51</f>
        <v>0</v>
      </c>
      <c r="M51" s="27" t="str">
        <f t="shared" si="14"/>
        <v>Yes</v>
      </c>
      <c r="N51" s="12">
        <v>6000</v>
      </c>
      <c r="O51" s="2">
        <f t="shared" si="2"/>
        <v>2</v>
      </c>
    </row>
    <row r="52" spans="1:15" x14ac:dyDescent="0.25">
      <c r="A52" s="10" t="s">
        <v>90</v>
      </c>
      <c r="B52" s="25" t="s">
        <v>94</v>
      </c>
      <c r="C52" s="12">
        <v>15</v>
      </c>
      <c r="D52" s="12">
        <v>13</v>
      </c>
      <c r="E52" s="12" t="s">
        <v>89</v>
      </c>
      <c r="F52" s="12">
        <v>0</v>
      </c>
      <c r="G52" s="12" t="s">
        <v>56</v>
      </c>
      <c r="H52" s="14">
        <f>IF(G52="FS",I51,IF(G52="SS",H51+F52,IF(G52="FF",I51-C52,IF(G52="SF",H51-C52,""))))</f>
        <v>115</v>
      </c>
      <c r="I52" s="14">
        <f>H52+C52</f>
        <v>130</v>
      </c>
      <c r="J52" s="14">
        <f>K52-C52</f>
        <v>115</v>
      </c>
      <c r="K52" s="14">
        <f>IF(G52="FS",J53,IF(G52="SS",K53-F52,IF(G52="FF",J53,IF(G52="SF",J53+F52))))</f>
        <v>130</v>
      </c>
      <c r="L52" s="15">
        <f t="shared" si="17"/>
        <v>0</v>
      </c>
      <c r="M52" s="27" t="str">
        <f t="shared" si="14"/>
        <v>Yes</v>
      </c>
      <c r="N52" s="12">
        <v>4000</v>
      </c>
      <c r="O52" s="2">
        <f t="shared" si="2"/>
        <v>2</v>
      </c>
    </row>
    <row r="53" spans="1:15" x14ac:dyDescent="0.25">
      <c r="A53" s="10" t="s">
        <v>91</v>
      </c>
      <c r="B53" s="25" t="s">
        <v>97</v>
      </c>
      <c r="C53" s="12">
        <v>5</v>
      </c>
      <c r="D53" s="12">
        <v>4</v>
      </c>
      <c r="E53" s="12" t="s">
        <v>90</v>
      </c>
      <c r="F53" s="12">
        <v>0</v>
      </c>
      <c r="G53" s="12" t="s">
        <v>56</v>
      </c>
      <c r="H53" s="14">
        <f>IF(G53="FS",I52,IF(G53="SS",H52+F53,IF(G53="FF",I52-C53,IF(G53="SF",H52-C53,""))))</f>
        <v>130</v>
      </c>
      <c r="I53" s="14">
        <f>H53+C53</f>
        <v>135</v>
      </c>
      <c r="J53" s="14">
        <f>K53-C53</f>
        <v>130</v>
      </c>
      <c r="K53" s="14">
        <f>IF(G53="FS",J54,IF(G53="SS",K54-F53,IF(G53="FF",J54,IF(G53="SF",J54+F53))))</f>
        <v>135</v>
      </c>
      <c r="L53" s="15">
        <f t="shared" si="17"/>
        <v>0</v>
      </c>
      <c r="M53" s="27" t="str">
        <f t="shared" si="14"/>
        <v>Yes</v>
      </c>
      <c r="N53" s="12">
        <v>3000</v>
      </c>
      <c r="O53" s="2">
        <f t="shared" si="2"/>
        <v>1</v>
      </c>
    </row>
    <row r="54" spans="1:15" x14ac:dyDescent="0.3">
      <c r="A54" s="10" t="s">
        <v>95</v>
      </c>
      <c r="B54" s="11" t="s">
        <v>109</v>
      </c>
      <c r="C54" s="12">
        <v>0</v>
      </c>
      <c r="D54" s="12">
        <v>0</v>
      </c>
      <c r="E54" s="12" t="s">
        <v>90</v>
      </c>
      <c r="F54" s="12">
        <v>0</v>
      </c>
      <c r="G54" s="12" t="s">
        <v>56</v>
      </c>
      <c r="H54" s="14">
        <f>IF(G54="FS",I53,IF(G54="SS",H53+F54,IF(G54="FF",I53-C54,IF(G54="SF",H53-C54,""))))</f>
        <v>135</v>
      </c>
      <c r="I54" s="14">
        <f>H54+C54</f>
        <v>135</v>
      </c>
      <c r="J54" s="14">
        <f>K54-C54</f>
        <v>135</v>
      </c>
      <c r="K54" s="14">
        <f>I54</f>
        <v>135</v>
      </c>
      <c r="L54" s="15">
        <f>I54-K54</f>
        <v>0</v>
      </c>
      <c r="M54" s="27" t="str">
        <f t="shared" si="14"/>
        <v>Yes</v>
      </c>
      <c r="N54" s="12">
        <v>2000</v>
      </c>
      <c r="O54" s="2">
        <f t="shared" si="2"/>
        <v>0</v>
      </c>
    </row>
  </sheetData>
  <autoFilter ref="A3:O54" xr:uid="{DCA581A5-BEA7-4BF7-96BB-E55CF8DE641C}"/>
  <mergeCells count="15">
    <mergeCell ref="L1:L3"/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  <mergeCell ref="K1:K3"/>
    <mergeCell ref="M1:M3"/>
    <mergeCell ref="N1:N3"/>
    <mergeCell ref="O1:O3"/>
  </mergeCells>
  <conditionalFormatting sqref="E1:E1048576">
    <cfRule type="duplicateValues" dxfId="4" priority="1"/>
  </conditionalFormatting>
  <conditionalFormatting sqref="M1:M1048576">
    <cfRule type="containsText" dxfId="3" priority="2" operator="containsText" text="Yes">
      <formula>NOT(ISERROR(SEARCH("Yes",M1)))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07CC8-AACB-4373-A401-7E66BE3D5CA4}">
  <dimension ref="B2:F11"/>
  <sheetViews>
    <sheetView workbookViewId="0">
      <selection activeCell="E3" sqref="E3:E11"/>
    </sheetView>
  </sheetViews>
  <sheetFormatPr defaultRowHeight="14.4" x14ac:dyDescent="0.3"/>
  <cols>
    <col min="2" max="2" width="8.88671875" style="31"/>
  </cols>
  <sheetData>
    <row r="2" spans="2:6" x14ac:dyDescent="0.3">
      <c r="B2" s="2" t="s">
        <v>118</v>
      </c>
      <c r="C2" s="2" t="s">
        <v>0</v>
      </c>
      <c r="D2" s="2" t="s">
        <v>119</v>
      </c>
      <c r="E2" s="2" t="s">
        <v>120</v>
      </c>
      <c r="F2" s="2" t="s">
        <v>121</v>
      </c>
    </row>
    <row r="3" spans="2:6" x14ac:dyDescent="0.3">
      <c r="B3" s="2" t="s">
        <v>117</v>
      </c>
      <c r="C3" s="10" t="s">
        <v>64</v>
      </c>
      <c r="D3" s="2">
        <f>VLOOKUP(Sheet2!C3,Schedule!A:D,3,0)</f>
        <v>18</v>
      </c>
      <c r="E3" s="2">
        <f>VLOOKUP(Sheet2!C3,'Solution Schedule'!A:C,3,0)</f>
        <v>14</v>
      </c>
      <c r="F3" s="2">
        <v>135</v>
      </c>
    </row>
    <row r="4" spans="2:6" x14ac:dyDescent="0.3">
      <c r="B4" s="2" t="s">
        <v>122</v>
      </c>
      <c r="C4" s="10" t="s">
        <v>50</v>
      </c>
      <c r="D4" s="2">
        <f>VLOOKUP(Sheet2!C4,Schedule!A:D,3,0)</f>
        <v>7</v>
      </c>
      <c r="E4" s="2">
        <f>VLOOKUP(Sheet2!C4,'Solution Schedule'!A:C,3,0)</f>
        <v>7</v>
      </c>
      <c r="F4" s="1"/>
    </row>
    <row r="5" spans="2:6" x14ac:dyDescent="0.3">
      <c r="B5" s="2" t="s">
        <v>123</v>
      </c>
      <c r="C5" s="1"/>
      <c r="D5" s="2" t="e">
        <f>VLOOKUP(Sheet2!C5,Schedule!A:D,3,0)</f>
        <v>#N/A</v>
      </c>
      <c r="E5" s="2" t="e">
        <f>VLOOKUP(Sheet2!C5,'Solution Schedule'!A:C,3,0)</f>
        <v>#N/A</v>
      </c>
      <c r="F5" s="1"/>
    </row>
    <row r="6" spans="2:6" x14ac:dyDescent="0.3">
      <c r="B6" s="2" t="s">
        <v>124</v>
      </c>
      <c r="C6" s="1"/>
      <c r="D6" s="2" t="e">
        <f>VLOOKUP(Sheet2!C6,Schedule!A:D,3,0)</f>
        <v>#N/A</v>
      </c>
      <c r="E6" s="2" t="e">
        <f>VLOOKUP(Sheet2!C6,'Solution Schedule'!A:C,3,0)</f>
        <v>#N/A</v>
      </c>
      <c r="F6" s="1"/>
    </row>
    <row r="7" spans="2:6" x14ac:dyDescent="0.3">
      <c r="D7" s="2" t="e">
        <f>VLOOKUP(Sheet2!C7,Schedule!A:D,3,0)</f>
        <v>#N/A</v>
      </c>
      <c r="E7" s="2" t="e">
        <f>VLOOKUP(Sheet2!C7,'Solution Schedule'!A:C,3,0)</f>
        <v>#N/A</v>
      </c>
    </row>
    <row r="8" spans="2:6" x14ac:dyDescent="0.3">
      <c r="D8" s="2" t="e">
        <f>VLOOKUP(Sheet2!C8,Schedule!A:D,3,0)</f>
        <v>#N/A</v>
      </c>
      <c r="E8" s="2" t="e">
        <f>VLOOKUP(Sheet2!C8,'Solution Schedule'!A:C,3,0)</f>
        <v>#N/A</v>
      </c>
    </row>
    <row r="9" spans="2:6" x14ac:dyDescent="0.3">
      <c r="D9" s="2" t="e">
        <f>VLOOKUP(Sheet2!C9,Schedule!A:D,3,0)</f>
        <v>#N/A</v>
      </c>
      <c r="E9" s="2" t="e">
        <f>VLOOKUP(Sheet2!C9,'Solution Schedule'!A:C,3,0)</f>
        <v>#N/A</v>
      </c>
    </row>
    <row r="10" spans="2:6" x14ac:dyDescent="0.3">
      <c r="D10" s="2" t="e">
        <f>VLOOKUP(Sheet2!C10,Schedule!A:D,3,0)</f>
        <v>#N/A</v>
      </c>
      <c r="E10" s="2" t="e">
        <f>VLOOKUP(Sheet2!C10,'Solution Schedule'!A:C,3,0)</f>
        <v>#N/A</v>
      </c>
    </row>
    <row r="11" spans="2:6" x14ac:dyDescent="0.3">
      <c r="D11" s="2" t="e">
        <f>VLOOKUP(Sheet2!C11,Schedule!A:D,3,0)</f>
        <v>#N/A</v>
      </c>
      <c r="E11" s="2" t="e">
        <f>VLOOKUP(Sheet2!C11,'Solution Schedule'!A:C,3,0)</f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D269-FF64-48DD-9FB6-93E48A16DC8C}">
  <dimension ref="A1:B9"/>
  <sheetViews>
    <sheetView workbookViewId="0">
      <selection activeCell="A2" sqref="A2:A9"/>
    </sheetView>
  </sheetViews>
  <sheetFormatPr defaultRowHeight="14.4" x14ac:dyDescent="0.3"/>
  <cols>
    <col min="1" max="1" width="5.44140625" bestFit="1" customWidth="1"/>
    <col min="2" max="2" width="51.88671875" customWidth="1"/>
  </cols>
  <sheetData>
    <row r="1" spans="1:2" x14ac:dyDescent="0.3">
      <c r="A1" t="s">
        <v>125</v>
      </c>
      <c r="B1" t="s">
        <v>126</v>
      </c>
    </row>
    <row r="2" spans="1:2" x14ac:dyDescent="0.3">
      <c r="A2">
        <v>1</v>
      </c>
      <c r="B2" t="s">
        <v>128</v>
      </c>
    </row>
    <row r="3" spans="1:2" x14ac:dyDescent="0.3">
      <c r="A3">
        <v>2</v>
      </c>
      <c r="B3" t="s">
        <v>127</v>
      </c>
    </row>
    <row r="4" spans="1:2" x14ac:dyDescent="0.3">
      <c r="A4">
        <v>3</v>
      </c>
      <c r="B4" t="s">
        <v>129</v>
      </c>
    </row>
    <row r="5" spans="1:2" x14ac:dyDescent="0.3">
      <c r="A5">
        <v>4</v>
      </c>
      <c r="B5" t="s">
        <v>130</v>
      </c>
    </row>
    <row r="6" spans="1:2" x14ac:dyDescent="0.3">
      <c r="A6">
        <v>5</v>
      </c>
      <c r="B6" t="s">
        <v>134</v>
      </c>
    </row>
    <row r="7" spans="1:2" x14ac:dyDescent="0.3">
      <c r="A7">
        <v>6</v>
      </c>
      <c r="B7" t="s">
        <v>131</v>
      </c>
    </row>
    <row r="8" spans="1:2" x14ac:dyDescent="0.3">
      <c r="A8">
        <v>7</v>
      </c>
      <c r="B8" t="s">
        <v>132</v>
      </c>
    </row>
    <row r="9" spans="1:2" x14ac:dyDescent="0.3">
      <c r="A9">
        <v>8</v>
      </c>
      <c r="B9" t="s">
        <v>133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581A5-BEA7-4BF7-96BB-E55CF8DE641C}">
  <dimension ref="A1:P55"/>
  <sheetViews>
    <sheetView showGridLines="0" topLeftCell="E18" zoomScale="135" zoomScaleNormal="60" workbookViewId="0">
      <selection activeCell="O6" sqref="O6"/>
    </sheetView>
  </sheetViews>
  <sheetFormatPr defaultColWidth="8.6640625" defaultRowHeight="12" x14ac:dyDescent="0.3"/>
  <cols>
    <col min="1" max="1" width="8.6640625" style="2"/>
    <col min="2" max="2" width="29.33203125" style="1" customWidth="1"/>
    <col min="3" max="4" width="9.44140625" style="2" customWidth="1"/>
    <col min="5" max="7" width="9.33203125" style="2" customWidth="1"/>
    <col min="8" max="11" width="11.6640625" style="1" customWidth="1"/>
    <col min="12" max="13" width="9.6640625" style="2" customWidth="1"/>
    <col min="14" max="16384" width="8.6640625" style="1"/>
  </cols>
  <sheetData>
    <row r="1" spans="1:16" ht="12" customHeight="1" x14ac:dyDescent="0.3">
      <c r="A1" s="32" t="s">
        <v>59</v>
      </c>
      <c r="B1" s="32" t="s">
        <v>0</v>
      </c>
      <c r="C1" s="32" t="s">
        <v>111</v>
      </c>
      <c r="D1" s="32" t="s">
        <v>110</v>
      </c>
      <c r="E1" s="32" t="s">
        <v>60</v>
      </c>
      <c r="F1" s="32" t="s">
        <v>107</v>
      </c>
      <c r="G1" s="32" t="s">
        <v>55</v>
      </c>
      <c r="H1" s="32" t="s">
        <v>101</v>
      </c>
      <c r="I1" s="32" t="s">
        <v>102</v>
      </c>
      <c r="J1" s="32" t="s">
        <v>103</v>
      </c>
      <c r="K1" s="32" t="s">
        <v>104</v>
      </c>
      <c r="L1" s="32" t="s">
        <v>105</v>
      </c>
      <c r="M1" s="32" t="s">
        <v>106</v>
      </c>
      <c r="N1" s="32" t="s">
        <v>112</v>
      </c>
      <c r="O1" s="33" t="s">
        <v>116</v>
      </c>
    </row>
    <row r="2" spans="1:16" s="2" customFormat="1" ht="15" customHeight="1" x14ac:dyDescent="0.3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3"/>
    </row>
    <row r="3" spans="1:16" s="2" customFormat="1" ht="14.55" customHeight="1" x14ac:dyDescent="0.3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3"/>
    </row>
    <row r="4" spans="1:16" s="9" customFormat="1" x14ac:dyDescent="0.3">
      <c r="A4" s="3">
        <v>1</v>
      </c>
      <c r="B4" s="4" t="s">
        <v>1</v>
      </c>
      <c r="C4" s="5"/>
      <c r="D4" s="5"/>
      <c r="E4" s="5"/>
      <c r="F4" s="5"/>
      <c r="G4" s="5"/>
      <c r="H4" s="6"/>
      <c r="I4" s="6"/>
      <c r="J4" s="7"/>
      <c r="K4" s="7"/>
      <c r="L4" s="8"/>
      <c r="M4" s="26"/>
      <c r="N4" s="4"/>
    </row>
    <row r="5" spans="1:16" ht="24" x14ac:dyDescent="0.3">
      <c r="A5" s="10" t="s">
        <v>58</v>
      </c>
      <c r="B5" s="30" t="s">
        <v>108</v>
      </c>
      <c r="C5" s="12">
        <v>0</v>
      </c>
      <c r="D5" s="12">
        <v>0</v>
      </c>
      <c r="E5" s="12"/>
      <c r="F5" s="12"/>
      <c r="G5" s="12"/>
      <c r="H5" s="13">
        <v>0</v>
      </c>
      <c r="I5" s="13">
        <f>H5+C5</f>
        <v>0</v>
      </c>
      <c r="J5" s="14">
        <f>K5-C5</f>
        <v>0</v>
      </c>
      <c r="K5" s="14">
        <v>0</v>
      </c>
      <c r="L5" s="15">
        <f>I5-K5</f>
        <v>0</v>
      </c>
      <c r="M5" s="27" t="str">
        <f>IF(L5=0,"Yes","-")</f>
        <v>Yes</v>
      </c>
      <c r="N5" s="12">
        <v>4000</v>
      </c>
      <c r="O5" s="2">
        <f>C5-D5</f>
        <v>0</v>
      </c>
      <c r="P5" s="1">
        <f>IF(M5="Yes",N5*O5,0)</f>
        <v>0</v>
      </c>
    </row>
    <row r="6" spans="1:16" s="9" customFormat="1" x14ac:dyDescent="0.3">
      <c r="A6" s="16">
        <v>1.1000000000000001</v>
      </c>
      <c r="B6" s="17" t="s">
        <v>2</v>
      </c>
      <c r="C6" s="18"/>
      <c r="D6" s="18"/>
      <c r="E6" s="18"/>
      <c r="F6" s="18"/>
      <c r="G6" s="18"/>
      <c r="H6" s="19"/>
      <c r="I6" s="19"/>
      <c r="J6" s="20"/>
      <c r="K6" s="20"/>
      <c r="L6" s="21"/>
      <c r="M6" s="28"/>
      <c r="N6" s="12"/>
      <c r="O6" s="2"/>
      <c r="P6" s="1">
        <f t="shared" ref="P6:P54" si="0">IF(M6="Yes",N6*O6,0)</f>
        <v>0</v>
      </c>
    </row>
    <row r="7" spans="1:16" s="9" customFormat="1" x14ac:dyDescent="0.3">
      <c r="A7" s="16" t="s">
        <v>24</v>
      </c>
      <c r="B7" s="22" t="s">
        <v>3</v>
      </c>
      <c r="C7" s="18"/>
      <c r="D7" s="18"/>
      <c r="E7" s="18"/>
      <c r="F7" s="18"/>
      <c r="G7" s="18"/>
      <c r="H7" s="19"/>
      <c r="I7" s="19"/>
      <c r="J7" s="20"/>
      <c r="K7" s="20"/>
      <c r="L7" s="21"/>
      <c r="M7" s="28"/>
      <c r="N7" s="12"/>
      <c r="O7" s="2"/>
      <c r="P7" s="1">
        <f t="shared" si="0"/>
        <v>0</v>
      </c>
    </row>
    <row r="8" spans="1:16" x14ac:dyDescent="0.3">
      <c r="A8" s="10" t="s">
        <v>25</v>
      </c>
      <c r="B8" s="23" t="s">
        <v>4</v>
      </c>
      <c r="C8" s="12">
        <v>3</v>
      </c>
      <c r="D8" s="12">
        <v>1</v>
      </c>
      <c r="E8" s="12" t="s">
        <v>58</v>
      </c>
      <c r="F8" s="12">
        <v>0</v>
      </c>
      <c r="G8" s="12" t="s">
        <v>56</v>
      </c>
      <c r="H8" s="14">
        <f>IF(G8="FS",I5,IF(G8="SS",H5+F8,IF(G8="FF",I5-C8,IF(G8="SF",H5-C8,""))))</f>
        <v>0</v>
      </c>
      <c r="I8" s="14">
        <f>H8+C8</f>
        <v>3</v>
      </c>
      <c r="J8" s="14">
        <f>K8-C8</f>
        <v>0</v>
      </c>
      <c r="K8" s="14">
        <f>IF(G8="FS",J9,IF(G8="SS",K9-F8,IF(G8="FF",J9,IF(G8="SF",J9+F8))))</f>
        <v>3</v>
      </c>
      <c r="L8" s="15">
        <f t="shared" ref="L8:L11" si="1">I8-K8</f>
        <v>0</v>
      </c>
      <c r="M8" s="27" t="str">
        <f t="shared" ref="M8:M11" si="2">IF(L8=0,"Yes","-")</f>
        <v>Yes</v>
      </c>
      <c r="N8" s="12">
        <v>3000</v>
      </c>
      <c r="O8" s="2">
        <f t="shared" ref="O8:O54" si="3">C8-D8</f>
        <v>2</v>
      </c>
      <c r="P8" s="1">
        <f t="shared" si="0"/>
        <v>6000</v>
      </c>
    </row>
    <row r="9" spans="1:16" x14ac:dyDescent="0.3">
      <c r="A9" s="10" t="s">
        <v>26</v>
      </c>
      <c r="B9" s="23" t="s">
        <v>5</v>
      </c>
      <c r="C9" s="12">
        <v>4</v>
      </c>
      <c r="D9" s="12">
        <v>3</v>
      </c>
      <c r="E9" s="12" t="s">
        <v>25</v>
      </c>
      <c r="F9" s="12">
        <v>0</v>
      </c>
      <c r="G9" s="12" t="s">
        <v>56</v>
      </c>
      <c r="H9" s="14">
        <f>IF(G9="FS",I8,IF(G9="SS",H8+F9,IF(G9="FF",I8-C9,IF(G9="SF",H8-C9,""))))</f>
        <v>3</v>
      </c>
      <c r="I9" s="14">
        <f>H9+C9</f>
        <v>7</v>
      </c>
      <c r="J9" s="14">
        <f>K9-C9</f>
        <v>3</v>
      </c>
      <c r="K9" s="14">
        <f>IF(G9="FS",K10-C9-F10,IF(G9="SS",K10-F9,IF(G9="FF",J10,IF(G9="SF",J10+F9))))</f>
        <v>7</v>
      </c>
      <c r="L9" s="15">
        <f t="shared" si="1"/>
        <v>0</v>
      </c>
      <c r="M9" s="27" t="str">
        <f t="shared" si="2"/>
        <v>Yes</v>
      </c>
      <c r="N9" s="12">
        <v>1000</v>
      </c>
      <c r="O9" s="2">
        <f t="shared" si="3"/>
        <v>1</v>
      </c>
      <c r="P9" s="1">
        <f t="shared" si="0"/>
        <v>1000</v>
      </c>
    </row>
    <row r="10" spans="1:16" x14ac:dyDescent="0.3">
      <c r="A10" s="10" t="s">
        <v>27</v>
      </c>
      <c r="B10" s="23" t="s">
        <v>6</v>
      </c>
      <c r="C10" s="12">
        <v>8</v>
      </c>
      <c r="D10" s="12">
        <v>7</v>
      </c>
      <c r="E10" s="12" t="s">
        <v>26</v>
      </c>
      <c r="F10" s="12">
        <v>1</v>
      </c>
      <c r="G10" s="12" t="s">
        <v>57</v>
      </c>
      <c r="H10" s="14">
        <f>IF(G10="FS",I9,IF(G10="SS",H9+F10,IF(G10="FF",I9-C10,IF(G10="SF",H9-C10,""))))</f>
        <v>4</v>
      </c>
      <c r="I10" s="14">
        <f>H10+C10</f>
        <v>12</v>
      </c>
      <c r="J10" s="14">
        <f>K10-C10</f>
        <v>4</v>
      </c>
      <c r="K10" s="14">
        <f>IF(G10="FS",J11,IF(G10="SS",K11-F10,IF(G10="FF",J11,IF(G10="SF",J11+F10))))</f>
        <v>12</v>
      </c>
      <c r="L10" s="15">
        <f t="shared" si="1"/>
        <v>0</v>
      </c>
      <c r="M10" s="27" t="str">
        <f t="shared" si="2"/>
        <v>Yes</v>
      </c>
      <c r="N10" s="12">
        <v>3000</v>
      </c>
      <c r="O10" s="2">
        <f t="shared" si="3"/>
        <v>1</v>
      </c>
      <c r="P10" s="1">
        <f t="shared" si="0"/>
        <v>3000</v>
      </c>
    </row>
    <row r="11" spans="1:16" x14ac:dyDescent="0.3">
      <c r="A11" s="10" t="s">
        <v>28</v>
      </c>
      <c r="B11" s="23" t="s">
        <v>7</v>
      </c>
      <c r="C11" s="12">
        <v>8</v>
      </c>
      <c r="D11" s="12">
        <v>5</v>
      </c>
      <c r="E11" s="12" t="s">
        <v>27</v>
      </c>
      <c r="F11" s="12">
        <v>1</v>
      </c>
      <c r="G11" s="12" t="s">
        <v>57</v>
      </c>
      <c r="H11" s="14">
        <f>IF(G11="FS",I10,IF(G11="SS",H10+F11,IF(G11="FF",I10-C11,IF(G11="SF",H10-C11,""))))</f>
        <v>5</v>
      </c>
      <c r="I11" s="14">
        <f>H11+C11</f>
        <v>13</v>
      </c>
      <c r="J11" s="14">
        <f>K11-C11</f>
        <v>5</v>
      </c>
      <c r="K11" s="14">
        <f>IF(G11="FS",J13,IF(G11="SS",J13,IF(G11="FF",J13,IF(G11="SF",J13+F11))))</f>
        <v>13</v>
      </c>
      <c r="L11" s="15">
        <f t="shared" si="1"/>
        <v>0</v>
      </c>
      <c r="M11" s="27" t="str">
        <f t="shared" si="2"/>
        <v>Yes</v>
      </c>
      <c r="N11" s="12">
        <v>4000</v>
      </c>
      <c r="O11" s="2">
        <f t="shared" si="3"/>
        <v>3</v>
      </c>
      <c r="P11" s="1">
        <f t="shared" si="0"/>
        <v>12000</v>
      </c>
    </row>
    <row r="12" spans="1:16" s="9" customFormat="1" x14ac:dyDescent="0.3">
      <c r="A12" s="16" t="s">
        <v>29</v>
      </c>
      <c r="B12" s="22" t="s">
        <v>8</v>
      </c>
      <c r="C12" s="18"/>
      <c r="D12" s="18"/>
      <c r="E12" s="18"/>
      <c r="F12" s="18"/>
      <c r="G12" s="18"/>
      <c r="H12" s="20"/>
      <c r="I12" s="20"/>
      <c r="J12" s="20"/>
      <c r="K12" s="20"/>
      <c r="L12" s="21"/>
      <c r="M12" s="28"/>
      <c r="N12" s="12"/>
      <c r="O12" s="2"/>
      <c r="P12" s="1">
        <f t="shared" si="0"/>
        <v>0</v>
      </c>
    </row>
    <row r="13" spans="1:16" x14ac:dyDescent="0.3">
      <c r="A13" s="10" t="s">
        <v>30</v>
      </c>
      <c r="B13" s="23" t="s">
        <v>9</v>
      </c>
      <c r="C13" s="12">
        <v>7</v>
      </c>
      <c r="D13" s="12">
        <v>4</v>
      </c>
      <c r="E13" s="12" t="s">
        <v>28</v>
      </c>
      <c r="F13" s="12">
        <v>0</v>
      </c>
      <c r="G13" s="12" t="s">
        <v>56</v>
      </c>
      <c r="H13" s="14">
        <f>IF(G13="FS",I11,IF(G13="SS",H11+F13,IF(G13="FF",I11-C13,IF(G13="SF",H11-C13,""))))</f>
        <v>13</v>
      </c>
      <c r="I13" s="14">
        <f>H13+C13</f>
        <v>20</v>
      </c>
      <c r="J13" s="14">
        <f>K13-C13</f>
        <v>13</v>
      </c>
      <c r="K13" s="14">
        <f>IF(G13="FS",J14,IF(G13="SS",K14-F13,IF(G13="FF",J14,IF(G13="SF",J14+F13))))</f>
        <v>20</v>
      </c>
      <c r="L13" s="15">
        <f t="shared" ref="L13:L17" si="4">I13-K13</f>
        <v>0</v>
      </c>
      <c r="M13" s="27" t="str">
        <f t="shared" ref="M13:M17" si="5">IF(L13=0,"Yes","-")</f>
        <v>Yes</v>
      </c>
      <c r="N13" s="12">
        <v>4000</v>
      </c>
      <c r="O13" s="2">
        <f t="shared" si="3"/>
        <v>3</v>
      </c>
      <c r="P13" s="1">
        <f t="shared" si="0"/>
        <v>12000</v>
      </c>
    </row>
    <row r="14" spans="1:16" x14ac:dyDescent="0.3">
      <c r="A14" s="10" t="s">
        <v>31</v>
      </c>
      <c r="B14" s="23" t="s">
        <v>49</v>
      </c>
      <c r="C14" s="12">
        <v>3</v>
      </c>
      <c r="D14" s="12">
        <v>2</v>
      </c>
      <c r="E14" s="12" t="s">
        <v>30</v>
      </c>
      <c r="F14" s="12">
        <v>0</v>
      </c>
      <c r="G14" s="12" t="s">
        <v>56</v>
      </c>
      <c r="H14" s="14">
        <f>IF(G14="FS",I13,IF(G14="SS",H13+F14,IF(G14="FF",I13-C14,IF(G14="SF",H13-C14,""))))</f>
        <v>20</v>
      </c>
      <c r="I14" s="14">
        <f>H14+C14</f>
        <v>23</v>
      </c>
      <c r="J14" s="14">
        <f>K14-C14</f>
        <v>20</v>
      </c>
      <c r="K14" s="14">
        <f>IF(G14="FS",J15,IF(G14="SS",K15-F14,IF(G14="FF",J15,IF(G14="SF",J15+F14))))</f>
        <v>23</v>
      </c>
      <c r="L14" s="15">
        <f t="shared" si="4"/>
        <v>0</v>
      </c>
      <c r="M14" s="27" t="str">
        <f t="shared" si="5"/>
        <v>Yes</v>
      </c>
      <c r="N14" s="12">
        <v>2000</v>
      </c>
      <c r="O14" s="2">
        <f t="shared" si="3"/>
        <v>1</v>
      </c>
      <c r="P14" s="1">
        <f t="shared" si="0"/>
        <v>2000</v>
      </c>
    </row>
    <row r="15" spans="1:16" x14ac:dyDescent="0.3">
      <c r="A15" s="10" t="s">
        <v>32</v>
      </c>
      <c r="B15" s="23" t="s">
        <v>10</v>
      </c>
      <c r="C15" s="12">
        <v>6</v>
      </c>
      <c r="D15" s="12">
        <v>5</v>
      </c>
      <c r="E15" s="12" t="s">
        <v>31</v>
      </c>
      <c r="F15" s="12">
        <v>0</v>
      </c>
      <c r="G15" s="12" t="s">
        <v>56</v>
      </c>
      <c r="H15" s="14">
        <f>IF(G15="FS",I14,IF(G15="SS",H14+F15,IF(G15="FF",I14-C15,IF(G15="SF",H14-C15,""))))</f>
        <v>23</v>
      </c>
      <c r="I15" s="14">
        <f>H15+C15</f>
        <v>29</v>
      </c>
      <c r="J15" s="14">
        <f>K15-C15</f>
        <v>23</v>
      </c>
      <c r="K15" s="14">
        <f>IF(G15="FS",J16,IF(G15="SS",K16-F15,IF(G15="FF",J16,IF(G15="SF",J16+F15))))</f>
        <v>29</v>
      </c>
      <c r="L15" s="15">
        <f t="shared" si="4"/>
        <v>0</v>
      </c>
      <c r="M15" s="27" t="str">
        <f t="shared" si="5"/>
        <v>Yes</v>
      </c>
      <c r="N15" s="12">
        <v>1000</v>
      </c>
      <c r="O15" s="2">
        <f t="shared" si="3"/>
        <v>1</v>
      </c>
      <c r="P15" s="1">
        <f t="shared" si="0"/>
        <v>1000</v>
      </c>
    </row>
    <row r="16" spans="1:16" x14ac:dyDescent="0.3">
      <c r="A16" s="10" t="s">
        <v>33</v>
      </c>
      <c r="B16" s="23" t="s">
        <v>11</v>
      </c>
      <c r="C16" s="12">
        <v>1</v>
      </c>
      <c r="D16" s="12">
        <v>1</v>
      </c>
      <c r="E16" s="12" t="s">
        <v>32</v>
      </c>
      <c r="F16" s="12">
        <v>0</v>
      </c>
      <c r="G16" s="12" t="s">
        <v>56</v>
      </c>
      <c r="H16" s="14">
        <f>IF(G16="FS",I15,IF(G16="SS",H15+F16,IF(G16="FF",I15-C16,IF(G16="SF",H15-C16,""))))</f>
        <v>29</v>
      </c>
      <c r="I16" s="14">
        <f>H16+C16</f>
        <v>30</v>
      </c>
      <c r="J16" s="14">
        <f>K16-C16</f>
        <v>29</v>
      </c>
      <c r="K16" s="14">
        <f>IF(G16="FS",J19,IF(G16="SS",K19-F16,IF(G16="FF",J19,IF(G16="SF",J19+F16))))</f>
        <v>30</v>
      </c>
      <c r="L16" s="15">
        <f t="shared" si="4"/>
        <v>0</v>
      </c>
      <c r="M16" s="27" t="str">
        <f t="shared" si="5"/>
        <v>Yes</v>
      </c>
      <c r="N16" s="12">
        <v>5000</v>
      </c>
      <c r="O16" s="2">
        <f t="shared" si="3"/>
        <v>0</v>
      </c>
      <c r="P16" s="1">
        <f t="shared" si="0"/>
        <v>0</v>
      </c>
    </row>
    <row r="17" spans="1:16" x14ac:dyDescent="0.3">
      <c r="A17" s="10" t="s">
        <v>34</v>
      </c>
      <c r="B17" s="23" t="s">
        <v>99</v>
      </c>
      <c r="C17" s="12">
        <v>4</v>
      </c>
      <c r="D17" s="12">
        <v>1</v>
      </c>
      <c r="E17" s="12" t="s">
        <v>50</v>
      </c>
      <c r="F17" s="12">
        <v>0</v>
      </c>
      <c r="G17" s="12" t="s">
        <v>56</v>
      </c>
      <c r="H17" s="14">
        <f>IF(G17="FS",I16,IF(G17="SS",H16+F17,IF(G17="FF",I16-C17,IF(G17="SF",H16-C17,""))))</f>
        <v>30</v>
      </c>
      <c r="I17" s="14">
        <f>H17+C17</f>
        <v>34</v>
      </c>
      <c r="J17" s="14">
        <f>K17-C17</f>
        <v>26</v>
      </c>
      <c r="K17" s="14">
        <f>IF(G17="FS",J19,IF(G17="SS",K19-F17,IF(G17="FF",J19,IF(G17="SF",J19+F17))))</f>
        <v>30</v>
      </c>
      <c r="L17" s="15">
        <f t="shared" si="4"/>
        <v>4</v>
      </c>
      <c r="M17" s="27" t="str">
        <f t="shared" si="5"/>
        <v>-</v>
      </c>
      <c r="N17" s="12">
        <v>2000</v>
      </c>
      <c r="O17" s="2">
        <f t="shared" si="3"/>
        <v>3</v>
      </c>
      <c r="P17" s="1">
        <f t="shared" si="0"/>
        <v>0</v>
      </c>
    </row>
    <row r="18" spans="1:16" s="9" customFormat="1" x14ac:dyDescent="0.3">
      <c r="A18" s="16" t="s">
        <v>35</v>
      </c>
      <c r="B18" s="22" t="s">
        <v>12</v>
      </c>
      <c r="C18" s="18"/>
      <c r="D18" s="18"/>
      <c r="E18" s="18"/>
      <c r="F18" s="18"/>
      <c r="G18" s="18"/>
      <c r="H18" s="20"/>
      <c r="I18" s="20"/>
      <c r="J18" s="20"/>
      <c r="K18" s="20"/>
      <c r="L18" s="21"/>
      <c r="M18" s="28"/>
      <c r="N18" s="12"/>
      <c r="O18" s="2"/>
      <c r="P18" s="1">
        <f t="shared" si="0"/>
        <v>0</v>
      </c>
    </row>
    <row r="19" spans="1:16" x14ac:dyDescent="0.3">
      <c r="A19" s="10" t="s">
        <v>36</v>
      </c>
      <c r="B19" s="23" t="s">
        <v>13</v>
      </c>
      <c r="C19" s="12">
        <v>14</v>
      </c>
      <c r="D19" s="12">
        <v>13</v>
      </c>
      <c r="E19" s="12" t="s">
        <v>33</v>
      </c>
      <c r="F19" s="12">
        <v>0</v>
      </c>
      <c r="G19" s="12" t="s">
        <v>56</v>
      </c>
      <c r="H19" s="14">
        <f>IF(G19="FS",I16,IF(G19="SS",H16+F19,IF(G19="FF",I16-C19,IF(G19="SF",H16-C19,""))))</f>
        <v>30</v>
      </c>
      <c r="I19" s="14">
        <f>H19+C19</f>
        <v>44</v>
      </c>
      <c r="J19" s="14">
        <f>K19-C19</f>
        <v>30</v>
      </c>
      <c r="K19" s="14">
        <f>IF(G19="FS",K20-F20,IF(G19="SS",K20-F19,IF(G19="FF",J20,IF(G19="SF",J20+F19))))</f>
        <v>44</v>
      </c>
      <c r="L19" s="15">
        <f t="shared" ref="L19:L23" si="6">I19-K19</f>
        <v>0</v>
      </c>
      <c r="M19" s="27" t="str">
        <f t="shared" ref="M19:M23" si="7">IF(L19=0,"Yes","-")</f>
        <v>Yes</v>
      </c>
      <c r="N19" s="12">
        <v>2000</v>
      </c>
      <c r="O19" s="2">
        <f t="shared" si="3"/>
        <v>1</v>
      </c>
      <c r="P19" s="1">
        <f t="shared" si="0"/>
        <v>2000</v>
      </c>
    </row>
    <row r="20" spans="1:16" x14ac:dyDescent="0.3">
      <c r="A20" s="10" t="s">
        <v>37</v>
      </c>
      <c r="B20" s="23" t="s">
        <v>14</v>
      </c>
      <c r="C20" s="12">
        <v>14</v>
      </c>
      <c r="D20" s="12">
        <v>13</v>
      </c>
      <c r="E20" s="12" t="s">
        <v>36</v>
      </c>
      <c r="F20" s="12">
        <v>2</v>
      </c>
      <c r="G20" s="12" t="s">
        <v>57</v>
      </c>
      <c r="H20" s="14">
        <f>IF(G20="FS",I19,IF(G20="SS",H19+F20,IF(G20="FF",I19-C20,IF(G20="SF",H19-C20,""))))</f>
        <v>32</v>
      </c>
      <c r="I20" s="14">
        <f>H20+C20</f>
        <v>46</v>
      </c>
      <c r="J20" s="14">
        <f>K20-C20</f>
        <v>32</v>
      </c>
      <c r="K20" s="14">
        <f>IF(G20="FS",J21,IF(G20="SS",J21,IF(G20="FF",J21,IF(G20="SF",J21+F20))))</f>
        <v>46</v>
      </c>
      <c r="L20" s="15">
        <f t="shared" si="6"/>
        <v>0</v>
      </c>
      <c r="M20" s="27" t="str">
        <f t="shared" si="7"/>
        <v>Yes</v>
      </c>
      <c r="N20" s="12">
        <v>1000</v>
      </c>
      <c r="O20" s="2">
        <f t="shared" si="3"/>
        <v>1</v>
      </c>
      <c r="P20" s="1">
        <f t="shared" si="0"/>
        <v>1000</v>
      </c>
    </row>
    <row r="21" spans="1:16" x14ac:dyDescent="0.3">
      <c r="A21" s="10" t="s">
        <v>38</v>
      </c>
      <c r="B21" s="23" t="s">
        <v>15</v>
      </c>
      <c r="C21" s="12">
        <v>2</v>
      </c>
      <c r="D21" s="12">
        <v>1</v>
      </c>
      <c r="E21" s="12" t="s">
        <v>37</v>
      </c>
      <c r="F21" s="12">
        <v>0</v>
      </c>
      <c r="G21" s="12" t="s">
        <v>56</v>
      </c>
      <c r="H21" s="14">
        <f>IF(G21="FS",I20,IF(G21="SS",H20+F21,IF(G21="FF",I20-C21,IF(G21="SF",H20-C21,""))))</f>
        <v>46</v>
      </c>
      <c r="I21" s="14">
        <f>H21+C21</f>
        <v>48</v>
      </c>
      <c r="J21" s="14">
        <f>K21-C21</f>
        <v>46</v>
      </c>
      <c r="K21" s="14">
        <f>IF(G21="FS",J22,IF(G21="SS",K22-F21,IF(G21="FF",J22,IF(G21="SF",J22+F21))))</f>
        <v>48</v>
      </c>
      <c r="L21" s="15">
        <f t="shared" si="6"/>
        <v>0</v>
      </c>
      <c r="M21" s="27" t="str">
        <f t="shared" si="7"/>
        <v>Yes</v>
      </c>
      <c r="N21" s="12">
        <v>1000</v>
      </c>
      <c r="O21" s="2">
        <f t="shared" si="3"/>
        <v>1</v>
      </c>
      <c r="P21" s="1">
        <f t="shared" si="0"/>
        <v>1000</v>
      </c>
    </row>
    <row r="22" spans="1:16" x14ac:dyDescent="0.3">
      <c r="A22" s="10" t="s">
        <v>39</v>
      </c>
      <c r="B22" s="23" t="s">
        <v>51</v>
      </c>
      <c r="C22" s="12">
        <v>21</v>
      </c>
      <c r="D22" s="12">
        <v>21</v>
      </c>
      <c r="E22" s="12" t="s">
        <v>38</v>
      </c>
      <c r="F22" s="12">
        <v>0</v>
      </c>
      <c r="G22" s="12" t="s">
        <v>56</v>
      </c>
      <c r="H22" s="14">
        <f>IF(G22="FS",I21,IF(G22="SS",H21+F22,IF(G22="FF",I21-C22,IF(G22="SF",H21-C22,""))))</f>
        <v>48</v>
      </c>
      <c r="I22" s="14">
        <f>H22+C22</f>
        <v>69</v>
      </c>
      <c r="J22" s="14">
        <f>K22-C22</f>
        <v>48</v>
      </c>
      <c r="K22" s="14">
        <f>IF(G22="FS",J23,IF(G22="SS",K23-F22,IF(G22="FF",J23,IF(G22="SF",J23+F22))))</f>
        <v>69</v>
      </c>
      <c r="L22" s="15">
        <f t="shared" si="6"/>
        <v>0</v>
      </c>
      <c r="M22" s="27" t="str">
        <f t="shared" si="7"/>
        <v>Yes</v>
      </c>
      <c r="N22" s="12">
        <v>1000</v>
      </c>
      <c r="O22" s="2">
        <f t="shared" si="3"/>
        <v>0</v>
      </c>
      <c r="P22" s="1">
        <f t="shared" si="0"/>
        <v>0</v>
      </c>
    </row>
    <row r="23" spans="1:16" x14ac:dyDescent="0.3">
      <c r="A23" s="10" t="s">
        <v>50</v>
      </c>
      <c r="B23" s="23" t="s">
        <v>16</v>
      </c>
      <c r="C23" s="12">
        <v>7</v>
      </c>
      <c r="D23" s="12">
        <v>5</v>
      </c>
      <c r="E23" s="12" t="s">
        <v>38</v>
      </c>
      <c r="F23" s="12">
        <v>0</v>
      </c>
      <c r="G23" s="12" t="s">
        <v>56</v>
      </c>
      <c r="H23" s="14">
        <f>IF(G23="FS",I22,IF(G23="SS",H22+F23,IF(G23="FF",I22-C23,IF(G23="SF",H22-C23,""))))</f>
        <v>69</v>
      </c>
      <c r="I23" s="14">
        <f>H23+C23</f>
        <v>76</v>
      </c>
      <c r="J23" s="14">
        <f>K23-C23</f>
        <v>69</v>
      </c>
      <c r="K23" s="14">
        <f>IF(G23="FS",J36,IF(G23="SS",K36-F23,IF(G23="FF",J36,IF(G23="SF",J36+F23))))</f>
        <v>76</v>
      </c>
      <c r="L23" s="15">
        <f t="shared" si="6"/>
        <v>0</v>
      </c>
      <c r="M23" s="27" t="str">
        <f t="shared" si="7"/>
        <v>Yes</v>
      </c>
      <c r="N23" s="12">
        <v>2000</v>
      </c>
      <c r="O23" s="2">
        <f t="shared" si="3"/>
        <v>2</v>
      </c>
      <c r="P23" s="1">
        <f t="shared" si="0"/>
        <v>4000</v>
      </c>
    </row>
    <row r="24" spans="1:16" s="9" customFormat="1" x14ac:dyDescent="0.3">
      <c r="A24" s="16" t="s">
        <v>40</v>
      </c>
      <c r="B24" s="22" t="s">
        <v>17</v>
      </c>
      <c r="C24" s="18"/>
      <c r="D24" s="18"/>
      <c r="E24" s="18"/>
      <c r="F24" s="18"/>
      <c r="G24" s="18"/>
      <c r="H24" s="20"/>
      <c r="I24" s="20"/>
      <c r="J24" s="20"/>
      <c r="K24" s="20"/>
      <c r="L24" s="21"/>
      <c r="M24" s="28"/>
      <c r="N24" s="12"/>
      <c r="O24" s="2"/>
      <c r="P24" s="1">
        <f t="shared" si="0"/>
        <v>0</v>
      </c>
    </row>
    <row r="25" spans="1:16" x14ac:dyDescent="0.3">
      <c r="A25" s="10" t="s">
        <v>41</v>
      </c>
      <c r="B25" s="23" t="s">
        <v>18</v>
      </c>
      <c r="C25" s="12">
        <v>14</v>
      </c>
      <c r="D25" s="12">
        <v>12</v>
      </c>
      <c r="E25" s="12" t="s">
        <v>38</v>
      </c>
      <c r="F25" s="12">
        <v>0</v>
      </c>
      <c r="G25" s="12" t="s">
        <v>56</v>
      </c>
      <c r="H25" s="14">
        <f>IF(G25="FS",I23,IF(G25="SS",H23+F25,IF(G25="FF",I23-C25,IF(G25="SF",H23-C25,""))))</f>
        <v>76</v>
      </c>
      <c r="I25" s="14">
        <f>H25+C25</f>
        <v>90</v>
      </c>
      <c r="J25" s="14">
        <f>K25-C25</f>
        <v>19</v>
      </c>
      <c r="K25" s="14">
        <f>IF(G25="FS",K26-F26,IF(G25="SS",K26-F25,IF(G25="FF",J26,IF(G25="SF",J26+F25))))</f>
        <v>33</v>
      </c>
      <c r="L25" s="15">
        <f t="shared" ref="L25:L29" si="8">I25-K25</f>
        <v>57</v>
      </c>
      <c r="M25" s="27" t="str">
        <f t="shared" ref="M25:M29" si="9">IF(L25=0,"Yes","-")</f>
        <v>-</v>
      </c>
      <c r="N25" s="12">
        <v>2000</v>
      </c>
      <c r="O25" s="2">
        <f t="shared" si="3"/>
        <v>2</v>
      </c>
      <c r="P25" s="1">
        <f t="shared" si="0"/>
        <v>0</v>
      </c>
    </row>
    <row r="26" spans="1:16" x14ac:dyDescent="0.3">
      <c r="A26" s="10" t="s">
        <v>42</v>
      </c>
      <c r="B26" s="23" t="s">
        <v>19</v>
      </c>
      <c r="C26" s="12">
        <v>10</v>
      </c>
      <c r="D26" s="12">
        <v>9</v>
      </c>
      <c r="E26" s="12" t="s">
        <v>41</v>
      </c>
      <c r="F26" s="12">
        <v>2</v>
      </c>
      <c r="G26" s="12" t="s">
        <v>57</v>
      </c>
      <c r="H26" s="14">
        <f>IF(G26="FS",I25,IF(G26="SS",H25+F26,IF(G26="FF",I25-C26,IF(G26="SF",H25-C26,""))))</f>
        <v>78</v>
      </c>
      <c r="I26" s="14">
        <f>H26+C26</f>
        <v>88</v>
      </c>
      <c r="J26" s="14">
        <f>K26-F26</f>
        <v>33</v>
      </c>
      <c r="K26" s="14">
        <f>IF(G26="FS",J27,IF(G26="SS",K27-F26,IF(G26="FF",J27,IF(G26="SF",J27+F26))))</f>
        <v>35</v>
      </c>
      <c r="L26" s="15">
        <f t="shared" si="8"/>
        <v>53</v>
      </c>
      <c r="M26" s="27" t="str">
        <f t="shared" si="9"/>
        <v>-</v>
      </c>
      <c r="N26" s="12">
        <v>4000</v>
      </c>
      <c r="O26" s="2">
        <f t="shared" si="3"/>
        <v>1</v>
      </c>
      <c r="P26" s="1">
        <f t="shared" si="0"/>
        <v>0</v>
      </c>
    </row>
    <row r="27" spans="1:16" x14ac:dyDescent="0.3">
      <c r="A27" s="10" t="s">
        <v>43</v>
      </c>
      <c r="B27" s="23" t="s">
        <v>20</v>
      </c>
      <c r="C27" s="12">
        <v>1</v>
      </c>
      <c r="D27" s="12">
        <v>1</v>
      </c>
      <c r="E27" s="12" t="s">
        <v>42</v>
      </c>
      <c r="F27" s="12">
        <v>0</v>
      </c>
      <c r="G27" s="12" t="s">
        <v>56</v>
      </c>
      <c r="H27" s="14">
        <f>IF(G27="FS",I26,IF(G27="SS",H26+F27,IF(G27="FF",I26-C27,IF(G27="SF",H26-C27,""))))</f>
        <v>88</v>
      </c>
      <c r="I27" s="14">
        <f>H27+C27</f>
        <v>89</v>
      </c>
      <c r="J27" s="14">
        <f>K27-C27</f>
        <v>36</v>
      </c>
      <c r="K27" s="14">
        <f>IF(G27="FS",J28,IF(G27="SS",K28-F27,IF(G27="FF",J28,IF(G27="SF",J28+F27))))</f>
        <v>37</v>
      </c>
      <c r="L27" s="15">
        <f t="shared" si="8"/>
        <v>52</v>
      </c>
      <c r="M27" s="27" t="str">
        <f t="shared" si="9"/>
        <v>-</v>
      </c>
      <c r="N27" s="12">
        <v>6000</v>
      </c>
      <c r="O27" s="2">
        <f t="shared" si="3"/>
        <v>0</v>
      </c>
      <c r="P27" s="1">
        <f t="shared" si="0"/>
        <v>0</v>
      </c>
    </row>
    <row r="28" spans="1:16" x14ac:dyDescent="0.3">
      <c r="A28" s="10" t="s">
        <v>47</v>
      </c>
      <c r="B28" s="23" t="s">
        <v>53</v>
      </c>
      <c r="C28" s="12">
        <v>21</v>
      </c>
      <c r="D28" s="12">
        <v>18</v>
      </c>
      <c r="E28" s="12" t="s">
        <v>43</v>
      </c>
      <c r="F28" s="12">
        <v>0</v>
      </c>
      <c r="G28" s="12" t="s">
        <v>56</v>
      </c>
      <c r="H28" s="14">
        <f>IF(G28="FS",I27,IF(G28="SS",H27+F28,IF(G28="FF",I27-C28,IF(G28="SF",H27-C28,""))))</f>
        <v>89</v>
      </c>
      <c r="I28" s="14">
        <f>H28+C28</f>
        <v>110</v>
      </c>
      <c r="J28" s="14">
        <f>K28-C28</f>
        <v>37</v>
      </c>
      <c r="K28" s="14">
        <f>IF(G28="FS",J29,IF(G28="SS",K29-F28,IF(G28="FF",J29,IF(G28="SF",J29+F28))))</f>
        <v>58</v>
      </c>
      <c r="L28" s="15">
        <f t="shared" si="8"/>
        <v>52</v>
      </c>
      <c r="M28" s="27" t="str">
        <f t="shared" si="9"/>
        <v>-</v>
      </c>
      <c r="N28" s="12">
        <v>2000</v>
      </c>
      <c r="O28" s="2">
        <f t="shared" si="3"/>
        <v>3</v>
      </c>
      <c r="P28" s="1">
        <f t="shared" si="0"/>
        <v>0</v>
      </c>
    </row>
    <row r="29" spans="1:16" x14ac:dyDescent="0.3">
      <c r="A29" s="10" t="s">
        <v>52</v>
      </c>
      <c r="B29" s="23" t="s">
        <v>16</v>
      </c>
      <c r="C29" s="12">
        <v>3</v>
      </c>
      <c r="D29" s="12">
        <v>0</v>
      </c>
      <c r="E29" s="12" t="s">
        <v>47</v>
      </c>
      <c r="F29" s="12">
        <v>0</v>
      </c>
      <c r="G29" s="12" t="s">
        <v>56</v>
      </c>
      <c r="H29" s="14">
        <f>IF(G29="FS",I28,IF(G29="SS",H28+F29,IF(G29="FF",I28-C29,IF(G29="SF",H28-C29,""))))</f>
        <v>110</v>
      </c>
      <c r="I29" s="14">
        <f>H29+C29</f>
        <v>113</v>
      </c>
      <c r="J29" s="14">
        <f>K29-C29</f>
        <v>58</v>
      </c>
      <c r="K29" s="14">
        <f>IF(G29="FS",J31,IF(G29="SS",K31-F29,IF(G29="FF",J31,IF(G29="SF",J31+F29))))</f>
        <v>61</v>
      </c>
      <c r="L29" s="15">
        <f t="shared" si="8"/>
        <v>52</v>
      </c>
      <c r="M29" s="27" t="str">
        <f t="shared" si="9"/>
        <v>-</v>
      </c>
      <c r="N29" s="12">
        <v>4000</v>
      </c>
      <c r="O29" s="2">
        <f t="shared" si="3"/>
        <v>3</v>
      </c>
      <c r="P29" s="1">
        <f t="shared" si="0"/>
        <v>0</v>
      </c>
    </row>
    <row r="30" spans="1:16" s="9" customFormat="1" x14ac:dyDescent="0.3">
      <c r="A30" s="16" t="s">
        <v>44</v>
      </c>
      <c r="B30" s="22" t="s">
        <v>21</v>
      </c>
      <c r="C30" s="18"/>
      <c r="D30" s="18"/>
      <c r="E30" s="18"/>
      <c r="F30" s="18"/>
      <c r="G30" s="18"/>
      <c r="H30" s="20"/>
      <c r="I30" s="20"/>
      <c r="J30" s="20"/>
      <c r="K30" s="20"/>
      <c r="L30" s="21"/>
      <c r="M30" s="28"/>
      <c r="N30" s="12"/>
      <c r="O30" s="2"/>
      <c r="P30" s="1">
        <f t="shared" si="0"/>
        <v>0</v>
      </c>
    </row>
    <row r="31" spans="1:16" x14ac:dyDescent="0.3">
      <c r="A31" s="10" t="s">
        <v>45</v>
      </c>
      <c r="B31" s="23" t="s">
        <v>98</v>
      </c>
      <c r="C31" s="12">
        <v>7</v>
      </c>
      <c r="D31" s="12">
        <v>7</v>
      </c>
      <c r="E31" s="12" t="s">
        <v>47</v>
      </c>
      <c r="F31" s="12">
        <v>0</v>
      </c>
      <c r="G31" s="12" t="s">
        <v>56</v>
      </c>
      <c r="H31" s="14">
        <f>IF(G31="FS",I28,IF(G31="SS",H28+F31,IF(G31="FF",I28-C31,IF(G31="SF",H28-C31,""))))</f>
        <v>110</v>
      </c>
      <c r="I31" s="14">
        <f>H31+C31</f>
        <v>117</v>
      </c>
      <c r="J31" s="14">
        <f>K31-C31</f>
        <v>61</v>
      </c>
      <c r="K31" s="14">
        <f>IF(G31="FS",J32,IF(G31="SS",K32-F31,IF(G31="FF",J32,IF(G31="SF",J32+F31))))</f>
        <v>68</v>
      </c>
      <c r="L31" s="15">
        <f t="shared" ref="L31:L33" si="10">I31-K31</f>
        <v>49</v>
      </c>
      <c r="M31" s="27" t="str">
        <f t="shared" ref="M31:M33" si="11">IF(L31=0,"Yes","-")</f>
        <v>-</v>
      </c>
      <c r="N31" s="12">
        <v>1000</v>
      </c>
      <c r="O31" s="2">
        <f t="shared" si="3"/>
        <v>0</v>
      </c>
      <c r="P31" s="1">
        <f t="shared" si="0"/>
        <v>0</v>
      </c>
    </row>
    <row r="32" spans="1:16" x14ac:dyDescent="0.3">
      <c r="A32" s="10" t="s">
        <v>46</v>
      </c>
      <c r="B32" s="23" t="s">
        <v>22</v>
      </c>
      <c r="C32" s="12">
        <v>3</v>
      </c>
      <c r="D32" s="12">
        <v>2</v>
      </c>
      <c r="E32" s="12" t="s">
        <v>45</v>
      </c>
      <c r="F32" s="12">
        <v>0</v>
      </c>
      <c r="G32" s="12" t="s">
        <v>56</v>
      </c>
      <c r="H32" s="14">
        <f>IF(G32="FS",I31,IF(G32="SS",H31+F32,IF(G32="FF",I31-C32,IF(G32="SF",H31-C32,""))))</f>
        <v>117</v>
      </c>
      <c r="I32" s="14">
        <f>H32+C32</f>
        <v>120</v>
      </c>
      <c r="J32" s="14">
        <f>K32-C32</f>
        <v>68</v>
      </c>
      <c r="K32" s="14">
        <f>IF(G32="FS",J33,IF(G32="SS",K33-F32,IF(G32="FF",J33,IF(G32="SF",J33+F32))))</f>
        <v>71</v>
      </c>
      <c r="L32" s="15">
        <f t="shared" si="10"/>
        <v>49</v>
      </c>
      <c r="M32" s="27" t="str">
        <f t="shared" si="11"/>
        <v>-</v>
      </c>
      <c r="N32" s="12">
        <v>3000</v>
      </c>
      <c r="O32" s="2">
        <f t="shared" si="3"/>
        <v>1</v>
      </c>
      <c r="P32" s="1">
        <f t="shared" si="0"/>
        <v>0</v>
      </c>
    </row>
    <row r="33" spans="1:16" x14ac:dyDescent="0.3">
      <c r="A33" s="10" t="s">
        <v>54</v>
      </c>
      <c r="B33" s="23" t="s">
        <v>23</v>
      </c>
      <c r="C33" s="12">
        <v>5</v>
      </c>
      <c r="D33" s="12">
        <v>3</v>
      </c>
      <c r="E33" s="12" t="s">
        <v>46</v>
      </c>
      <c r="F33" s="12">
        <v>0</v>
      </c>
      <c r="G33" s="12" t="s">
        <v>56</v>
      </c>
      <c r="H33" s="14">
        <f>IF(G33="FS",I32,IF(G33="SS",H32+F33,IF(G33="FF",I32-C33,IF(G33="SF",H32-C33,""))))</f>
        <v>120</v>
      </c>
      <c r="I33" s="14">
        <f>H33+C33</f>
        <v>125</v>
      </c>
      <c r="J33" s="14">
        <f>K33-C33</f>
        <v>71</v>
      </c>
      <c r="K33" s="14">
        <f>IF(G33="FS",J36,IF(G33="SS",K36-F33,IF(G33="FF",J36,IF(G33="SF",J36+F33))))</f>
        <v>76</v>
      </c>
      <c r="L33" s="15">
        <f t="shared" si="10"/>
        <v>49</v>
      </c>
      <c r="M33" s="27" t="str">
        <f t="shared" si="11"/>
        <v>-</v>
      </c>
      <c r="N33" s="12">
        <v>6000</v>
      </c>
      <c r="O33" s="2">
        <f t="shared" si="3"/>
        <v>2</v>
      </c>
      <c r="P33" s="1">
        <f t="shared" si="0"/>
        <v>0</v>
      </c>
    </row>
    <row r="34" spans="1:16" s="9" customFormat="1" x14ac:dyDescent="0.3">
      <c r="A34" s="16">
        <v>1.2</v>
      </c>
      <c r="B34" s="17" t="s">
        <v>61</v>
      </c>
      <c r="C34" s="18"/>
      <c r="D34" s="18"/>
      <c r="E34" s="18"/>
      <c r="F34" s="18"/>
      <c r="G34" s="18"/>
      <c r="H34" s="20"/>
      <c r="I34" s="20"/>
      <c r="J34" s="20"/>
      <c r="K34" s="20"/>
      <c r="L34" s="21"/>
      <c r="M34" s="28"/>
      <c r="N34" s="12"/>
      <c r="O34" s="2"/>
      <c r="P34" s="1">
        <f t="shared" si="0"/>
        <v>0</v>
      </c>
    </row>
    <row r="35" spans="1:16" s="9" customFormat="1" x14ac:dyDescent="0.25">
      <c r="A35" s="16" t="s">
        <v>63</v>
      </c>
      <c r="B35" s="24" t="s">
        <v>62</v>
      </c>
      <c r="C35" s="18"/>
      <c r="D35" s="18"/>
      <c r="E35" s="18"/>
      <c r="F35" s="18"/>
      <c r="G35" s="18"/>
      <c r="H35" s="20"/>
      <c r="I35" s="20"/>
      <c r="J35" s="20"/>
      <c r="K35" s="20"/>
      <c r="L35" s="21"/>
      <c r="M35" s="28"/>
      <c r="N35" s="12"/>
      <c r="O35" s="2"/>
      <c r="P35" s="1">
        <f t="shared" si="0"/>
        <v>0</v>
      </c>
    </row>
    <row r="36" spans="1:16" x14ac:dyDescent="0.25">
      <c r="A36" s="10" t="s">
        <v>64</v>
      </c>
      <c r="B36" s="25" t="s">
        <v>66</v>
      </c>
      <c r="C36" s="12">
        <v>18</v>
      </c>
      <c r="D36" s="12">
        <v>14</v>
      </c>
      <c r="E36" s="12" t="s">
        <v>50</v>
      </c>
      <c r="F36" s="12">
        <v>0</v>
      </c>
      <c r="G36" s="12" t="s">
        <v>56</v>
      </c>
      <c r="H36" s="14">
        <f>IF(G36="FS",I23,IF(G36="SS",H23+F36,IF(G36="FF",I23-C36,IF(G36="SF",H23-C36,""))))</f>
        <v>76</v>
      </c>
      <c r="I36" s="14">
        <f>H36+C36</f>
        <v>94</v>
      </c>
      <c r="J36" s="14">
        <f>K36-C36</f>
        <v>76</v>
      </c>
      <c r="K36" s="14">
        <f>IF(G36="FS",J45,IF(G36="SS",K45-F36,IF(G36="FF",J45,IF(G36="SF",J45+F36))))</f>
        <v>94</v>
      </c>
      <c r="L36" s="15">
        <f t="shared" ref="L36:L40" si="12">I36-K36</f>
        <v>0</v>
      </c>
      <c r="M36" s="27" t="str">
        <f t="shared" ref="M36:M40" si="13">IF(L36=0,"Yes","-")</f>
        <v>Yes</v>
      </c>
      <c r="N36" s="12">
        <v>1000</v>
      </c>
      <c r="O36" s="2">
        <f t="shared" si="3"/>
        <v>4</v>
      </c>
      <c r="P36" s="1">
        <f t="shared" si="0"/>
        <v>4000</v>
      </c>
    </row>
    <row r="37" spans="1:16" x14ac:dyDescent="0.25">
      <c r="A37" s="10" t="s">
        <v>67</v>
      </c>
      <c r="B37" s="25" t="s">
        <v>65</v>
      </c>
      <c r="C37" s="12">
        <v>18</v>
      </c>
      <c r="D37" s="12">
        <v>16</v>
      </c>
      <c r="E37" s="12" t="s">
        <v>52</v>
      </c>
      <c r="F37" s="12">
        <v>0</v>
      </c>
      <c r="G37" s="12" t="s">
        <v>56</v>
      </c>
      <c r="H37" s="14">
        <f>IF(G37="FS",I29,IF(G37="SS",H29+F37,IF(G37="FF",I29-C37,IF(G37="SF",H29-C37,""))))</f>
        <v>113</v>
      </c>
      <c r="I37" s="14">
        <f>H37+C37</f>
        <v>131</v>
      </c>
      <c r="J37" s="14">
        <f>K37-C37</f>
        <v>24</v>
      </c>
      <c r="K37" s="14">
        <f>IF(G37="FS",J38,IF(G37="SS",K38-F37,IF(G37="FF",J38,IF(G37="SF",J38+F37))))</f>
        <v>42</v>
      </c>
      <c r="L37" s="15">
        <f t="shared" si="12"/>
        <v>89</v>
      </c>
      <c r="M37" s="27" t="str">
        <f t="shared" si="13"/>
        <v>-</v>
      </c>
      <c r="N37" s="12">
        <v>6000</v>
      </c>
      <c r="O37" s="2">
        <f t="shared" si="3"/>
        <v>2</v>
      </c>
      <c r="P37" s="1">
        <f t="shared" si="0"/>
        <v>0</v>
      </c>
    </row>
    <row r="38" spans="1:16" x14ac:dyDescent="0.25">
      <c r="A38" s="10" t="s">
        <v>68</v>
      </c>
      <c r="B38" s="25" t="s">
        <v>96</v>
      </c>
      <c r="C38" s="12">
        <v>8</v>
      </c>
      <c r="D38" s="12">
        <v>5</v>
      </c>
      <c r="E38" s="12" t="s">
        <v>67</v>
      </c>
      <c r="F38" s="12">
        <v>0</v>
      </c>
      <c r="G38" s="12" t="s">
        <v>56</v>
      </c>
      <c r="H38" s="14">
        <f>IF(G38="FS",I37,IF(G38="SS",H37+F38,IF(G38="FF",I37-C38,IF(G38="SF",H37-C38,""))))</f>
        <v>131</v>
      </c>
      <c r="I38" s="14">
        <f>H38+C38</f>
        <v>139</v>
      </c>
      <c r="J38" s="14">
        <f>K38-C38</f>
        <v>42</v>
      </c>
      <c r="K38" s="14">
        <f>IF(G38="FS",J39,IF(G38="SS",K39-F38,IF(G38="FF",J39,IF(G38="SF",J39+F38))))</f>
        <v>50</v>
      </c>
      <c r="L38" s="15">
        <f t="shared" si="12"/>
        <v>89</v>
      </c>
      <c r="M38" s="27" t="str">
        <f t="shared" si="13"/>
        <v>-</v>
      </c>
      <c r="N38" s="12">
        <v>4000</v>
      </c>
      <c r="O38" s="2">
        <f t="shared" si="3"/>
        <v>3</v>
      </c>
      <c r="P38" s="1">
        <f t="shared" si="0"/>
        <v>0</v>
      </c>
    </row>
    <row r="39" spans="1:16" x14ac:dyDescent="0.25">
      <c r="A39" s="10" t="s">
        <v>69</v>
      </c>
      <c r="B39" s="25" t="s">
        <v>100</v>
      </c>
      <c r="C39" s="12">
        <v>12</v>
      </c>
      <c r="D39" s="12">
        <v>8</v>
      </c>
      <c r="E39" s="12" t="s">
        <v>64</v>
      </c>
      <c r="F39" s="12">
        <v>0</v>
      </c>
      <c r="G39" s="12" t="s">
        <v>56</v>
      </c>
      <c r="H39" s="14">
        <f>IF(G39="FS",I36,IF(G39="SS",H36+F39,IF(G39="FF",I36-C39,IF(G39="SF",H36-C39,""))))</f>
        <v>94</v>
      </c>
      <c r="I39" s="14">
        <f>H39+C39</f>
        <v>106</v>
      </c>
      <c r="J39" s="14">
        <f>K39-C39</f>
        <v>50</v>
      </c>
      <c r="K39" s="14">
        <f>IF(G39="FS",J40,IF(G39="SS",K40-F39,IF(G39="FF",J40,IF(G39="SF",J40+F39))))</f>
        <v>62</v>
      </c>
      <c r="L39" s="15">
        <f t="shared" si="12"/>
        <v>44</v>
      </c>
      <c r="M39" s="27" t="str">
        <f t="shared" si="13"/>
        <v>-</v>
      </c>
      <c r="N39" s="12">
        <v>4000</v>
      </c>
      <c r="O39" s="2">
        <f t="shared" si="3"/>
        <v>4</v>
      </c>
      <c r="P39" s="1">
        <f t="shared" si="0"/>
        <v>0</v>
      </c>
    </row>
    <row r="40" spans="1:16" x14ac:dyDescent="0.25">
      <c r="A40" s="10" t="s">
        <v>70</v>
      </c>
      <c r="B40" s="25" t="s">
        <v>100</v>
      </c>
      <c r="C40" s="12">
        <v>12</v>
      </c>
      <c r="D40" s="12">
        <v>9</v>
      </c>
      <c r="E40" s="12" t="s">
        <v>67</v>
      </c>
      <c r="F40" s="12">
        <v>0</v>
      </c>
      <c r="G40" s="12" t="s">
        <v>56</v>
      </c>
      <c r="H40" s="14">
        <f>IF(G40="FS",I37,IF(G40="SS",H37+F40,IF(G40="FF",I37-C40,IF(G40="SF",H37-C40,""))))</f>
        <v>131</v>
      </c>
      <c r="I40" s="14">
        <f>H40+C40</f>
        <v>143</v>
      </c>
      <c r="J40" s="14">
        <f>K40-C40</f>
        <v>62</v>
      </c>
      <c r="K40" s="14">
        <f>IF(G40="FS",J42,IF(G40="SS",K42-F40,IF(G40="FF",J42,IF(G40="SF",J42+F40))))</f>
        <v>74</v>
      </c>
      <c r="L40" s="15">
        <f t="shared" si="12"/>
        <v>69</v>
      </c>
      <c r="M40" s="27" t="str">
        <f t="shared" si="13"/>
        <v>-</v>
      </c>
      <c r="N40" s="12">
        <v>6000</v>
      </c>
      <c r="O40" s="2">
        <f t="shared" si="3"/>
        <v>3</v>
      </c>
      <c r="P40" s="1">
        <f t="shared" si="0"/>
        <v>0</v>
      </c>
    </row>
    <row r="41" spans="1:16" s="9" customFormat="1" x14ac:dyDescent="0.25">
      <c r="A41" s="16" t="s">
        <v>74</v>
      </c>
      <c r="B41" s="24" t="s">
        <v>71</v>
      </c>
      <c r="C41" s="18"/>
      <c r="D41" s="18"/>
      <c r="E41" s="18"/>
      <c r="F41" s="18"/>
      <c r="G41" s="18"/>
      <c r="H41" s="20"/>
      <c r="I41" s="20"/>
      <c r="J41" s="20"/>
      <c r="K41" s="20"/>
      <c r="L41" s="21"/>
      <c r="M41" s="28"/>
      <c r="N41" s="12"/>
      <c r="O41" s="2"/>
      <c r="P41" s="1">
        <f t="shared" si="0"/>
        <v>0</v>
      </c>
    </row>
    <row r="42" spans="1:16" x14ac:dyDescent="0.25">
      <c r="A42" s="10" t="s">
        <v>75</v>
      </c>
      <c r="B42" s="25" t="s">
        <v>72</v>
      </c>
      <c r="C42" s="12">
        <v>10</v>
      </c>
      <c r="D42" s="12">
        <v>9</v>
      </c>
      <c r="E42" s="12" t="s">
        <v>64</v>
      </c>
      <c r="F42" s="12">
        <v>0</v>
      </c>
      <c r="G42" s="12" t="s">
        <v>56</v>
      </c>
      <c r="H42" s="14">
        <f>IF(G42="FS",I36,IF(G42="SS",H36+F42,IF(G42="FF",I36-C42,IF(G42="SF",H36-C42,""))))</f>
        <v>94</v>
      </c>
      <c r="I42" s="14">
        <f>H42+C42</f>
        <v>104</v>
      </c>
      <c r="J42" s="14">
        <f>K42-C42</f>
        <v>74</v>
      </c>
      <c r="K42" s="14">
        <f>IF(G42="FS",J43,IF(G42="SS",K43-F42,IF(G42="FF",J43,IF(G42="SF",J43+F42))))</f>
        <v>84</v>
      </c>
      <c r="L42" s="15">
        <f t="shared" ref="L42:L43" si="14">I42-K42</f>
        <v>20</v>
      </c>
      <c r="M42" s="27" t="str">
        <f t="shared" ref="M42:M54" si="15">IF(L42=0,"Yes","-")</f>
        <v>-</v>
      </c>
      <c r="N42" s="12">
        <v>5000</v>
      </c>
      <c r="O42" s="2">
        <f t="shared" si="3"/>
        <v>1</v>
      </c>
      <c r="P42" s="1">
        <f t="shared" si="0"/>
        <v>0</v>
      </c>
    </row>
    <row r="43" spans="1:16" x14ac:dyDescent="0.25">
      <c r="A43" s="10" t="s">
        <v>76</v>
      </c>
      <c r="B43" s="25" t="s">
        <v>73</v>
      </c>
      <c r="C43" s="12">
        <v>10</v>
      </c>
      <c r="D43" s="12">
        <v>9</v>
      </c>
      <c r="E43" s="12" t="s">
        <v>75</v>
      </c>
      <c r="F43" s="12">
        <v>0</v>
      </c>
      <c r="G43" s="12" t="s">
        <v>56</v>
      </c>
      <c r="H43" s="14">
        <f>IF(G43="FS",I42,IF(G43="SS",H42+F43,IF(G43="FF",I42-C43,IF(G43="SF",H42-C43,""))))</f>
        <v>104</v>
      </c>
      <c r="I43" s="14">
        <f>H43+C43</f>
        <v>114</v>
      </c>
      <c r="J43" s="14">
        <f>K43-C43</f>
        <v>84</v>
      </c>
      <c r="K43" s="14">
        <f>IF(G43="FS",J45,IF(G43="SS",K45-F43,IF(G43="FF",J45,IF(G43="SF",J45+F43))))</f>
        <v>94</v>
      </c>
      <c r="L43" s="15">
        <f t="shared" si="14"/>
        <v>20</v>
      </c>
      <c r="M43" s="27" t="str">
        <f t="shared" si="15"/>
        <v>-</v>
      </c>
      <c r="N43" s="12">
        <v>5000</v>
      </c>
      <c r="O43" s="2">
        <f t="shared" si="3"/>
        <v>1</v>
      </c>
      <c r="P43" s="1">
        <f t="shared" si="0"/>
        <v>0</v>
      </c>
    </row>
    <row r="44" spans="1:16" s="9" customFormat="1" x14ac:dyDescent="0.25">
      <c r="A44" s="16" t="s">
        <v>80</v>
      </c>
      <c r="B44" s="24" t="s">
        <v>77</v>
      </c>
      <c r="C44" s="18"/>
      <c r="D44" s="12"/>
      <c r="E44" s="18"/>
      <c r="F44" s="18"/>
      <c r="G44" s="18"/>
      <c r="H44" s="20"/>
      <c r="I44" s="20"/>
      <c r="J44" s="20"/>
      <c r="K44" s="20"/>
      <c r="L44" s="21"/>
      <c r="M44" s="28"/>
      <c r="N44" s="12"/>
      <c r="O44" s="2"/>
      <c r="P44" s="1">
        <f t="shared" si="0"/>
        <v>0</v>
      </c>
    </row>
    <row r="45" spans="1:16" x14ac:dyDescent="0.25">
      <c r="A45" s="10" t="s">
        <v>81</v>
      </c>
      <c r="B45" s="25" t="s">
        <v>78</v>
      </c>
      <c r="C45" s="12">
        <v>10</v>
      </c>
      <c r="D45" s="12">
        <v>8</v>
      </c>
      <c r="E45" s="12" t="s">
        <v>64</v>
      </c>
      <c r="F45" s="12">
        <v>0</v>
      </c>
      <c r="G45" s="12" t="s">
        <v>56</v>
      </c>
      <c r="H45" s="14">
        <f>IF(G45="FS",I36,IF(G45="SS",H36+F45,IF(G45="FF",I36-C45,IF(G45="SF",H36-C45,""))))</f>
        <v>94</v>
      </c>
      <c r="I45" s="14">
        <f>H45+C45</f>
        <v>104</v>
      </c>
      <c r="J45" s="14">
        <f>K45-C45</f>
        <v>94</v>
      </c>
      <c r="K45" s="14">
        <f>IF(G45="FS",J51,IF(G45="SS",K51-F45,IF(G45="FF",J51,IF(G45="SF",J51+F45))))</f>
        <v>104</v>
      </c>
      <c r="L45" s="15">
        <f t="shared" ref="L45:L46" si="16">I45-K45</f>
        <v>0</v>
      </c>
      <c r="M45" s="27" t="str">
        <f t="shared" si="15"/>
        <v>Yes</v>
      </c>
      <c r="N45" s="12">
        <v>3000</v>
      </c>
      <c r="O45" s="2">
        <f t="shared" si="3"/>
        <v>2</v>
      </c>
      <c r="P45" s="1">
        <f t="shared" si="0"/>
        <v>6000</v>
      </c>
    </row>
    <row r="46" spans="1:16" x14ac:dyDescent="0.25">
      <c r="A46" s="10" t="s">
        <v>82</v>
      </c>
      <c r="B46" s="25" t="s">
        <v>79</v>
      </c>
      <c r="C46" s="12">
        <v>10</v>
      </c>
      <c r="D46" s="12">
        <v>8</v>
      </c>
      <c r="E46" s="12" t="s">
        <v>81</v>
      </c>
      <c r="F46" s="12">
        <v>0</v>
      </c>
      <c r="G46" s="12" t="s">
        <v>56</v>
      </c>
      <c r="H46" s="14">
        <f>IF(G46="FS",I45,IF(G46="SS",H45+F46,IF(G46="FF",I45-C46,IF(G46="SF",H45-C46,""))))</f>
        <v>104</v>
      </c>
      <c r="I46" s="14">
        <f>H46+C46</f>
        <v>114</v>
      </c>
      <c r="J46" s="14">
        <f>K46-C46</f>
        <v>74</v>
      </c>
      <c r="K46" s="14">
        <f>IF(G46="FS",J48,IF(G46="SS",K48-F46,IF(G46="FF",J48,IF(G46="SF",J48+F46))))</f>
        <v>84</v>
      </c>
      <c r="L46" s="15">
        <f t="shared" si="16"/>
        <v>30</v>
      </c>
      <c r="M46" s="27" t="str">
        <f t="shared" si="15"/>
        <v>-</v>
      </c>
      <c r="N46" s="12">
        <v>2000</v>
      </c>
      <c r="O46" s="2">
        <f t="shared" si="3"/>
        <v>2</v>
      </c>
      <c r="P46" s="1">
        <f t="shared" si="0"/>
        <v>0</v>
      </c>
    </row>
    <row r="47" spans="1:16" s="9" customFormat="1" x14ac:dyDescent="0.25">
      <c r="A47" s="16" t="s">
        <v>48</v>
      </c>
      <c r="B47" s="24" t="s">
        <v>85</v>
      </c>
      <c r="C47" s="18"/>
      <c r="D47" s="18"/>
      <c r="E47" s="18"/>
      <c r="F47" s="18"/>
      <c r="G47" s="18"/>
      <c r="H47" s="20"/>
      <c r="I47" s="20"/>
      <c r="J47" s="20"/>
      <c r="K47" s="20"/>
      <c r="L47" s="21"/>
      <c r="M47" s="28"/>
      <c r="N47" s="12"/>
      <c r="O47" s="2"/>
      <c r="P47" s="1">
        <f t="shared" si="0"/>
        <v>0</v>
      </c>
    </row>
    <row r="48" spans="1:16" x14ac:dyDescent="0.25">
      <c r="A48" s="10" t="s">
        <v>83</v>
      </c>
      <c r="B48" s="25" t="s">
        <v>86</v>
      </c>
      <c r="C48" s="12">
        <v>10</v>
      </c>
      <c r="D48" s="12">
        <v>8</v>
      </c>
      <c r="E48" s="12" t="s">
        <v>64</v>
      </c>
      <c r="F48" s="12">
        <v>0</v>
      </c>
      <c r="G48" s="12" t="s">
        <v>56</v>
      </c>
      <c r="H48" s="14">
        <f>IF(G48="FS",I36,IF(G48="SS",H36+F48,IF(G48="FF",I36-C48,IF(G48="SF",H36-C48,""))))</f>
        <v>94</v>
      </c>
      <c r="I48" s="14">
        <f>H48+C48</f>
        <v>104</v>
      </c>
      <c r="J48" s="14">
        <f>K48-C48</f>
        <v>84</v>
      </c>
      <c r="K48" s="14">
        <f>IF(G48="FS",J49,IF(G48="SS",K49-F48,IF(G48="FF",J49,IF(G48="SF",J49+F48))))</f>
        <v>94</v>
      </c>
      <c r="L48" s="15">
        <f t="shared" ref="L48:L49" si="17">I48-K48</f>
        <v>10</v>
      </c>
      <c r="M48" s="27" t="str">
        <f t="shared" si="15"/>
        <v>-</v>
      </c>
      <c r="N48" s="12">
        <v>6000</v>
      </c>
      <c r="O48" s="2">
        <f t="shared" si="3"/>
        <v>2</v>
      </c>
      <c r="P48" s="1">
        <f t="shared" si="0"/>
        <v>0</v>
      </c>
    </row>
    <row r="49" spans="1:16" x14ac:dyDescent="0.25">
      <c r="A49" s="10" t="s">
        <v>84</v>
      </c>
      <c r="B49" s="25" t="s">
        <v>87</v>
      </c>
      <c r="C49" s="12">
        <v>10</v>
      </c>
      <c r="D49" s="12">
        <v>8</v>
      </c>
      <c r="E49" s="12" t="s">
        <v>75</v>
      </c>
      <c r="F49" s="12">
        <v>0</v>
      </c>
      <c r="G49" s="12" t="s">
        <v>56</v>
      </c>
      <c r="H49" s="14">
        <f>IF(G49="FS",I42,IF(G49="SS",H42+F49,IF(G49="FF",I42-C49,IF(G49="SF",H42-C49,""))))</f>
        <v>104</v>
      </c>
      <c r="I49" s="14">
        <f>H49+C49</f>
        <v>114</v>
      </c>
      <c r="J49" s="14">
        <f>K49-C49</f>
        <v>94</v>
      </c>
      <c r="K49" s="14">
        <f>IF(G49="FS",J51,IF(G49="SS",K51-F49,IF(G49="FF",J51,IF(G49="SF",J51+F49))))</f>
        <v>104</v>
      </c>
      <c r="L49" s="15">
        <f t="shared" si="17"/>
        <v>10</v>
      </c>
      <c r="M49" s="27" t="str">
        <f t="shared" si="15"/>
        <v>-</v>
      </c>
      <c r="N49" s="12">
        <v>1000</v>
      </c>
      <c r="O49" s="2">
        <f t="shared" si="3"/>
        <v>2</v>
      </c>
      <c r="P49" s="1">
        <f t="shared" si="0"/>
        <v>0</v>
      </c>
    </row>
    <row r="50" spans="1:16" s="9" customFormat="1" x14ac:dyDescent="0.25">
      <c r="A50" s="16" t="s">
        <v>88</v>
      </c>
      <c r="B50" s="24" t="s">
        <v>92</v>
      </c>
      <c r="C50" s="18"/>
      <c r="D50" s="18"/>
      <c r="E50" s="18"/>
      <c r="F50" s="18"/>
      <c r="G50" s="18"/>
      <c r="H50" s="20"/>
      <c r="I50" s="20"/>
      <c r="J50" s="20"/>
      <c r="K50" s="20"/>
      <c r="L50" s="21"/>
      <c r="M50" s="28"/>
      <c r="N50" s="12"/>
      <c r="O50" s="2"/>
      <c r="P50" s="1">
        <f t="shared" si="0"/>
        <v>0</v>
      </c>
    </row>
    <row r="51" spans="1:16" x14ac:dyDescent="0.25">
      <c r="A51" s="10" t="s">
        <v>89</v>
      </c>
      <c r="B51" s="25" t="s">
        <v>93</v>
      </c>
      <c r="C51" s="12">
        <v>15</v>
      </c>
      <c r="D51" s="12">
        <v>13</v>
      </c>
      <c r="E51" s="12" t="s">
        <v>81</v>
      </c>
      <c r="F51" s="12">
        <v>0</v>
      </c>
      <c r="G51" s="12" t="s">
        <v>56</v>
      </c>
      <c r="H51" s="14">
        <f>IF(G51="FS",I45,IF(G51="SS",H45+F51,IF(G51="FF",I45-C51,IF(G51="SF",H45-C51,""))))</f>
        <v>104</v>
      </c>
      <c r="I51" s="14">
        <f>H51+C51</f>
        <v>119</v>
      </c>
      <c r="J51" s="14">
        <f>K51-C51</f>
        <v>104</v>
      </c>
      <c r="K51" s="14">
        <f>IF(G51="FS",J52,IF(G51="SS",K52-F51,IF(G51="FF",J52,IF(G51="SF",J52+F51))))</f>
        <v>119</v>
      </c>
      <c r="L51" s="15">
        <f t="shared" ref="L51:L53" si="18">I51-K51</f>
        <v>0</v>
      </c>
      <c r="M51" s="27" t="str">
        <f t="shared" si="15"/>
        <v>Yes</v>
      </c>
      <c r="N51" s="12">
        <v>6000</v>
      </c>
      <c r="O51" s="2">
        <f t="shared" si="3"/>
        <v>2</v>
      </c>
      <c r="P51" s="1">
        <f t="shared" si="0"/>
        <v>12000</v>
      </c>
    </row>
    <row r="52" spans="1:16" x14ac:dyDescent="0.25">
      <c r="A52" s="10" t="s">
        <v>90</v>
      </c>
      <c r="B52" s="25" t="s">
        <v>94</v>
      </c>
      <c r="C52" s="12">
        <v>15</v>
      </c>
      <c r="D52" s="12">
        <v>13</v>
      </c>
      <c r="E52" s="12" t="s">
        <v>89</v>
      </c>
      <c r="F52" s="12">
        <v>0</v>
      </c>
      <c r="G52" s="12" t="s">
        <v>56</v>
      </c>
      <c r="H52" s="14">
        <f>IF(G52="FS",I51,IF(G52="SS",H51+F52,IF(G52="FF",I51-C52,IF(G52="SF",H51-C52,""))))</f>
        <v>119</v>
      </c>
      <c r="I52" s="14">
        <f>H52+C52</f>
        <v>134</v>
      </c>
      <c r="J52" s="14">
        <f>K52-C52</f>
        <v>119</v>
      </c>
      <c r="K52" s="14">
        <f>IF(G52="FS",J53,IF(G52="SS",K53-F52,IF(G52="FF",J53,IF(G52="SF",J53+F52))))</f>
        <v>134</v>
      </c>
      <c r="L52" s="15">
        <f t="shared" si="18"/>
        <v>0</v>
      </c>
      <c r="M52" s="27" t="str">
        <f t="shared" si="15"/>
        <v>Yes</v>
      </c>
      <c r="N52" s="12">
        <v>4000</v>
      </c>
      <c r="O52" s="2">
        <f t="shared" si="3"/>
        <v>2</v>
      </c>
      <c r="P52" s="1">
        <f t="shared" si="0"/>
        <v>8000</v>
      </c>
    </row>
    <row r="53" spans="1:16" x14ac:dyDescent="0.25">
      <c r="A53" s="10" t="s">
        <v>91</v>
      </c>
      <c r="B53" s="25" t="s">
        <v>97</v>
      </c>
      <c r="C53" s="12">
        <v>5</v>
      </c>
      <c r="D53" s="12">
        <v>4</v>
      </c>
      <c r="E53" s="12" t="s">
        <v>90</v>
      </c>
      <c r="F53" s="12">
        <v>0</v>
      </c>
      <c r="G53" s="12" t="s">
        <v>56</v>
      </c>
      <c r="H53" s="14">
        <f>IF(G53="FS",I52,IF(G53="SS",H52+F53,IF(G53="FF",I52-C53,IF(G53="SF",H52-C53,""))))</f>
        <v>134</v>
      </c>
      <c r="I53" s="14">
        <f>H53+C53</f>
        <v>139</v>
      </c>
      <c r="J53" s="14">
        <f>K53-C53</f>
        <v>134</v>
      </c>
      <c r="K53" s="14">
        <f>IF(G53="FS",J54,IF(G53="SS",K54-F53,IF(G53="FF",J54,IF(G53="SF",J54+F53))))</f>
        <v>139</v>
      </c>
      <c r="L53" s="15">
        <f t="shared" si="18"/>
        <v>0</v>
      </c>
      <c r="M53" s="27" t="str">
        <f t="shared" si="15"/>
        <v>Yes</v>
      </c>
      <c r="N53" s="12">
        <v>3000</v>
      </c>
      <c r="O53" s="2">
        <f t="shared" si="3"/>
        <v>1</v>
      </c>
      <c r="P53" s="1">
        <f t="shared" si="0"/>
        <v>3000</v>
      </c>
    </row>
    <row r="54" spans="1:16" x14ac:dyDescent="0.3">
      <c r="A54" s="10" t="s">
        <v>95</v>
      </c>
      <c r="B54" s="11" t="s">
        <v>109</v>
      </c>
      <c r="C54" s="12">
        <v>0</v>
      </c>
      <c r="D54" s="12">
        <v>0</v>
      </c>
      <c r="E54" s="12" t="s">
        <v>90</v>
      </c>
      <c r="F54" s="12">
        <v>0</v>
      </c>
      <c r="G54" s="12" t="s">
        <v>56</v>
      </c>
      <c r="H54" s="14">
        <f>IF(G54="FS",I53,IF(G54="SS",H53+F54,IF(G54="FF",I53-C54,IF(G54="SF",H53-C54,""))))</f>
        <v>139</v>
      </c>
      <c r="I54" s="14">
        <f>H54+C54</f>
        <v>139</v>
      </c>
      <c r="J54" s="14">
        <f>K54-C54</f>
        <v>139</v>
      </c>
      <c r="K54" s="14">
        <f>I54</f>
        <v>139</v>
      </c>
      <c r="L54" s="15">
        <f>I54-K54</f>
        <v>0</v>
      </c>
      <c r="M54" s="27" t="str">
        <f t="shared" si="15"/>
        <v>Yes</v>
      </c>
      <c r="N54" s="12">
        <v>2000</v>
      </c>
      <c r="O54" s="2">
        <f t="shared" si="3"/>
        <v>0</v>
      </c>
      <c r="P54" s="1">
        <f t="shared" si="0"/>
        <v>0</v>
      </c>
    </row>
    <row r="55" spans="1:16" x14ac:dyDescent="0.3">
      <c r="P55" s="1">
        <f>SUM(P5:P54)</f>
        <v>78000</v>
      </c>
    </row>
  </sheetData>
  <autoFilter ref="A3:O54" xr:uid="{DCA581A5-BEA7-4BF7-96BB-E55CF8DE641C}"/>
  <mergeCells count="15">
    <mergeCell ref="O1:O3"/>
    <mergeCell ref="N1:N3"/>
    <mergeCell ref="M1:M3"/>
    <mergeCell ref="A1:A3"/>
    <mergeCell ref="B1:B3"/>
    <mergeCell ref="C1:C3"/>
    <mergeCell ref="E1:E3"/>
    <mergeCell ref="F1:F3"/>
    <mergeCell ref="G1:G3"/>
    <mergeCell ref="H1:H3"/>
    <mergeCell ref="L1:L3"/>
    <mergeCell ref="I1:I3"/>
    <mergeCell ref="J1:J3"/>
    <mergeCell ref="K1:K3"/>
    <mergeCell ref="D1:D3"/>
  </mergeCells>
  <phoneticPr fontId="1" type="noConversion"/>
  <conditionalFormatting sqref="M1:M1048576">
    <cfRule type="containsText" dxfId="2" priority="1" operator="containsText" text="Yes">
      <formula>NOT(ISERROR(SEARCH("Yes",M1)))</formula>
    </cfRule>
  </conditionalFormatting>
  <pageMargins left="0.7" right="0.7" top="0.75" bottom="0.75" header="0.3" footer="0.3"/>
  <pageSetup paperSize="9" orientation="portrait" verticalDpi="0" r:id="rId1"/>
  <ignoredErrors>
    <ignoredError sqref="I5 I10:I11 I8 I9 H13:I17 H8:H11 H20:I29 H53:I54 I49 I46 I43 I38 I32:I33 I31 I36 I37 I40 I39 I42 I45 I48 I51 H52:I52 H32:H33 H38 H43 H46 H31 H47:H51 H44:H45 H39:H42 H34:H37 J54 J41 J36 J37 J38 J39 J40 J44 J42 J43 J47 J45 J46 J49 J48 J51 J52 J53 H19:J19 J5:L8 K47 K44 K41 K54 K36:L40 L54 K42:L43 L41 K45:L46 L44 K48:L52 L47 J12:L18 L9 J21:L24 L20 L19 J27:L34 L25 L10:L11 M5:M54 J10:K11 J20:K20 K19 L26 J9 L53" unlockedFormula="1"/>
    <ignoredError sqref="J25:K25 J26:K26 K9" formula="1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E9F52-4C63-41A6-BB13-2380FDB715BE}">
  <dimension ref="A1:R56"/>
  <sheetViews>
    <sheetView showGridLines="0" topLeftCell="C1" zoomScale="135" zoomScaleNormal="60" workbookViewId="0">
      <selection activeCell="D10" sqref="D10"/>
    </sheetView>
  </sheetViews>
  <sheetFormatPr defaultColWidth="8.6640625" defaultRowHeight="12" x14ac:dyDescent="0.3"/>
  <cols>
    <col min="1" max="1" width="8.6640625" style="2"/>
    <col min="2" max="2" width="29.33203125" style="1" customWidth="1"/>
    <col min="3" max="5" width="9.44140625" style="2" customWidth="1"/>
    <col min="6" max="8" width="9.33203125" style="2" customWidth="1"/>
    <col min="9" max="12" width="11.6640625" style="1" customWidth="1"/>
    <col min="13" max="14" width="9.6640625" style="2" customWidth="1"/>
    <col min="15" max="16384" width="8.6640625" style="1"/>
  </cols>
  <sheetData>
    <row r="1" spans="1:18" x14ac:dyDescent="0.3">
      <c r="A1" s="2">
        <f>K56</f>
        <v>130</v>
      </c>
      <c r="B1" s="2">
        <f>L56</f>
        <v>131</v>
      </c>
      <c r="O1" s="1">
        <f>_xlfn.MINIFS($O$6:$O$55,P6:P55,"&gt;0")</f>
        <v>1000</v>
      </c>
    </row>
    <row r="2" spans="1:18" ht="12" customHeight="1" x14ac:dyDescent="0.3">
      <c r="A2" s="32" t="s">
        <v>59</v>
      </c>
      <c r="B2" s="32" t="s">
        <v>0</v>
      </c>
      <c r="C2" s="32" t="s">
        <v>135</v>
      </c>
      <c r="D2" s="32" t="s">
        <v>111</v>
      </c>
      <c r="E2" s="32" t="s">
        <v>110</v>
      </c>
      <c r="F2" s="32" t="s">
        <v>60</v>
      </c>
      <c r="G2" s="32" t="s">
        <v>107</v>
      </c>
      <c r="H2" s="32" t="s">
        <v>55</v>
      </c>
      <c r="I2" s="32" t="s">
        <v>101</v>
      </c>
      <c r="J2" s="32" t="s">
        <v>102</v>
      </c>
      <c r="K2" s="32" t="s">
        <v>103</v>
      </c>
      <c r="L2" s="32" t="s">
        <v>104</v>
      </c>
      <c r="M2" s="32" t="s">
        <v>105</v>
      </c>
      <c r="N2" s="32" t="s">
        <v>106</v>
      </c>
      <c r="O2" s="32" t="s">
        <v>112</v>
      </c>
      <c r="P2" s="33" t="s">
        <v>116</v>
      </c>
    </row>
    <row r="3" spans="1:18" s="2" customFormat="1" ht="15" customHeight="1" x14ac:dyDescent="0.3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3"/>
    </row>
    <row r="4" spans="1:18" s="2" customFormat="1" ht="14.55" customHeight="1" x14ac:dyDescent="0.3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3"/>
    </row>
    <row r="5" spans="1:18" s="9" customFormat="1" x14ac:dyDescent="0.3">
      <c r="A5" s="3">
        <v>1</v>
      </c>
      <c r="B5" s="4" t="s">
        <v>1</v>
      </c>
      <c r="C5" s="5"/>
      <c r="D5" s="5"/>
      <c r="E5" s="5"/>
      <c r="F5" s="5"/>
      <c r="G5" s="5"/>
      <c r="H5" s="5"/>
      <c r="I5" s="6"/>
      <c r="J5" s="6"/>
      <c r="K5" s="7"/>
      <c r="L5" s="7"/>
      <c r="M5" s="8"/>
      <c r="N5" s="26"/>
      <c r="O5" s="4">
        <v>0</v>
      </c>
    </row>
    <row r="6" spans="1:18" ht="24" x14ac:dyDescent="0.3">
      <c r="A6" s="10" t="s">
        <v>58</v>
      </c>
      <c r="B6" s="30" t="s">
        <v>108</v>
      </c>
      <c r="C6" s="12">
        <v>0</v>
      </c>
      <c r="D6" s="12">
        <v>0</v>
      </c>
      <c r="E6" s="12">
        <v>0</v>
      </c>
      <c r="F6" s="12"/>
      <c r="G6" s="12"/>
      <c r="H6" s="12"/>
      <c r="I6" s="13">
        <v>0</v>
      </c>
      <c r="J6" s="13">
        <f>I6+D6</f>
        <v>0</v>
      </c>
      <c r="K6" s="14">
        <f>L6-D6</f>
        <v>0</v>
      </c>
      <c r="L6" s="14">
        <v>0</v>
      </c>
      <c r="M6" s="15">
        <f>J6-L6</f>
        <v>0</v>
      </c>
      <c r="N6" s="27" t="str">
        <f>IF(M6=0,"Yes","-")</f>
        <v>Yes</v>
      </c>
      <c r="O6" s="12">
        <v>4000</v>
      </c>
      <c r="P6" s="2">
        <f>IF(N6="Yes",D6-E6,"-")</f>
        <v>0</v>
      </c>
      <c r="Q6" s="1">
        <f t="shared" ref="Q6:Q37" si="0">IF(N6="Yes",O6*P6,0)</f>
        <v>0</v>
      </c>
    </row>
    <row r="7" spans="1:18" s="9" customFormat="1" x14ac:dyDescent="0.3">
      <c r="A7" s="16">
        <v>1.1000000000000001</v>
      </c>
      <c r="B7" s="17" t="s">
        <v>2</v>
      </c>
      <c r="C7" s="18"/>
      <c r="D7" s="18"/>
      <c r="E7" s="18"/>
      <c r="F7" s="18"/>
      <c r="G7" s="18"/>
      <c r="H7" s="18"/>
      <c r="I7" s="19"/>
      <c r="J7" s="19"/>
      <c r="K7" s="20"/>
      <c r="L7" s="20"/>
      <c r="M7" s="21"/>
      <c r="N7" s="28"/>
      <c r="O7" s="12">
        <v>0</v>
      </c>
      <c r="P7" s="2" t="str">
        <f>IF(N7="Yes",D7-E7,"-")</f>
        <v>-</v>
      </c>
      <c r="Q7" s="1">
        <f t="shared" si="0"/>
        <v>0</v>
      </c>
    </row>
    <row r="8" spans="1:18" s="9" customFormat="1" x14ac:dyDescent="0.3">
      <c r="A8" s="16" t="s">
        <v>24</v>
      </c>
      <c r="B8" s="22" t="s">
        <v>3</v>
      </c>
      <c r="C8" s="18"/>
      <c r="D8" s="18"/>
      <c r="E8" s="18"/>
      <c r="F8" s="18"/>
      <c r="G8" s="18"/>
      <c r="H8" s="18"/>
      <c r="I8" s="19"/>
      <c r="J8" s="19"/>
      <c r="K8" s="20"/>
      <c r="L8" s="20"/>
      <c r="M8" s="21"/>
      <c r="N8" s="28"/>
      <c r="O8" s="12">
        <v>0</v>
      </c>
      <c r="P8" s="2" t="str">
        <f>IF(N8="Yes",D8-E8,"-")</f>
        <v>-</v>
      </c>
      <c r="Q8" s="1">
        <f t="shared" si="0"/>
        <v>0</v>
      </c>
    </row>
    <row r="9" spans="1:18" x14ac:dyDescent="0.3">
      <c r="A9" s="10" t="s">
        <v>25</v>
      </c>
      <c r="B9" s="23" t="s">
        <v>4</v>
      </c>
      <c r="C9" s="12">
        <v>3</v>
      </c>
      <c r="D9" s="12">
        <v>3</v>
      </c>
      <c r="E9" s="12">
        <v>1</v>
      </c>
      <c r="F9" s="12" t="s">
        <v>58</v>
      </c>
      <c r="G9" s="12">
        <v>0</v>
      </c>
      <c r="H9" s="12" t="s">
        <v>56</v>
      </c>
      <c r="I9" s="14">
        <f>IF(H9="FS",J6,IF(H9="SS",I6+G9,IF(H9="FF",J6-D9,IF(H9="SF",I6-D9,""))))</f>
        <v>0</v>
      </c>
      <c r="J9" s="14">
        <f>I9+D9</f>
        <v>3</v>
      </c>
      <c r="K9" s="14">
        <f>L9-D9</f>
        <v>0</v>
      </c>
      <c r="L9" s="14">
        <f>IF(H9="FS",K10,IF(H9="SS",L10-G9,IF(H9="FF",K10,IF(H9="SF",K10+G9))))</f>
        <v>3</v>
      </c>
      <c r="M9" s="15">
        <f t="shared" ref="M9:M12" si="1">J9-L9</f>
        <v>0</v>
      </c>
      <c r="N9" s="27" t="str">
        <f t="shared" ref="N9:N12" si="2">IF(M9=0,"Yes","-")</f>
        <v>Yes</v>
      </c>
      <c r="O9" s="12">
        <v>3000</v>
      </c>
      <c r="P9" s="2">
        <f>IF(N9="Yes",D9-E9,"-")</f>
        <v>2</v>
      </c>
      <c r="Q9" s="1">
        <f t="shared" si="0"/>
        <v>6000</v>
      </c>
      <c r="R9" s="1">
        <f>20000-Q9</f>
        <v>14000</v>
      </c>
    </row>
    <row r="10" spans="1:18" x14ac:dyDescent="0.3">
      <c r="A10" s="10" t="s">
        <v>26</v>
      </c>
      <c r="B10" s="23" t="s">
        <v>5</v>
      </c>
      <c r="C10" s="12">
        <v>4</v>
      </c>
      <c r="D10" s="12">
        <v>4</v>
      </c>
      <c r="E10" s="12">
        <v>3</v>
      </c>
      <c r="F10" s="12" t="s">
        <v>25</v>
      </c>
      <c r="G10" s="12">
        <v>0</v>
      </c>
      <c r="H10" s="12" t="s">
        <v>56</v>
      </c>
      <c r="I10" s="14">
        <f>IF(H10="FS",J9,IF(H10="SS",I9+G10,IF(H10="FF",J9-D10,IF(H10="SF",I9-D10,""))))</f>
        <v>3</v>
      </c>
      <c r="J10" s="14">
        <f>I10+D10</f>
        <v>7</v>
      </c>
      <c r="K10" s="14">
        <f>L10-D10</f>
        <v>3</v>
      </c>
      <c r="L10" s="14">
        <f>IF(H10="FS",L11-D10-G11,IF(H10="SS",L11-G10,IF(H10="FF",K11,IF(H10="SF",K11+G10))))</f>
        <v>7</v>
      </c>
      <c r="M10" s="15">
        <f t="shared" si="1"/>
        <v>0</v>
      </c>
      <c r="N10" s="27" t="str">
        <f t="shared" si="2"/>
        <v>Yes</v>
      </c>
      <c r="O10" s="12">
        <v>1000</v>
      </c>
      <c r="P10" s="2">
        <f>IF(N10="Yes",D10-E10,"-")</f>
        <v>1</v>
      </c>
      <c r="Q10" s="1">
        <f t="shared" si="0"/>
        <v>1000</v>
      </c>
      <c r="R10" s="1">
        <f t="shared" ref="R10:R12" si="3">20000-Q10</f>
        <v>19000</v>
      </c>
    </row>
    <row r="11" spans="1:18" x14ac:dyDescent="0.3">
      <c r="A11" s="10" t="s">
        <v>27</v>
      </c>
      <c r="B11" s="23" t="s">
        <v>6</v>
      </c>
      <c r="C11" s="12">
        <v>8</v>
      </c>
      <c r="D11" s="12">
        <v>8</v>
      </c>
      <c r="E11" s="12">
        <v>7</v>
      </c>
      <c r="F11" s="12" t="s">
        <v>26</v>
      </c>
      <c r="G11" s="12">
        <v>1</v>
      </c>
      <c r="H11" s="12" t="s">
        <v>57</v>
      </c>
      <c r="I11" s="14">
        <f>IF(H11="FS",J10,IF(H11="SS",I10+G11,IF(H11="FF",J10-D11,IF(H11="SF",I10-D11,""))))</f>
        <v>4</v>
      </c>
      <c r="J11" s="14">
        <f>I11+D11</f>
        <v>12</v>
      </c>
      <c r="K11" s="14">
        <f>L11-D11</f>
        <v>4</v>
      </c>
      <c r="L11" s="14">
        <f>IF(H11="FS",K12,IF(H11="SS",L12-G11,IF(H11="FF",K12,IF(H11="SF",K12+G11))))</f>
        <v>12</v>
      </c>
      <c r="M11" s="15">
        <f t="shared" si="1"/>
        <v>0</v>
      </c>
      <c r="N11" s="27" t="str">
        <f t="shared" si="2"/>
        <v>Yes</v>
      </c>
      <c r="O11" s="12">
        <v>3000</v>
      </c>
      <c r="P11" s="2">
        <f>IF(N11="Yes",D11-E11,"-")</f>
        <v>1</v>
      </c>
      <c r="Q11" s="1">
        <f t="shared" si="0"/>
        <v>3000</v>
      </c>
      <c r="R11" s="1">
        <f t="shared" si="3"/>
        <v>17000</v>
      </c>
    </row>
    <row r="12" spans="1:18" x14ac:dyDescent="0.3">
      <c r="A12" s="10" t="s">
        <v>28</v>
      </c>
      <c r="B12" s="23" t="s">
        <v>7</v>
      </c>
      <c r="C12" s="12">
        <v>8</v>
      </c>
      <c r="D12" s="12">
        <v>8</v>
      </c>
      <c r="E12" s="12">
        <v>5</v>
      </c>
      <c r="F12" s="12" t="s">
        <v>27</v>
      </c>
      <c r="G12" s="12">
        <v>1</v>
      </c>
      <c r="H12" s="12" t="s">
        <v>57</v>
      </c>
      <c r="I12" s="14">
        <f>IF(H12="FS",J11,IF(H12="SS",I11+G12,IF(H12="FF",J11-D12,IF(H12="SF",I11-D12,""))))</f>
        <v>5</v>
      </c>
      <c r="J12" s="14">
        <f>I12+D12</f>
        <v>13</v>
      </c>
      <c r="K12" s="14">
        <f>L12-D12</f>
        <v>5</v>
      </c>
      <c r="L12" s="14">
        <f>IF(H12="FS",K14,IF(H12="SS",K14,IF(H12="FF",K14,IF(H12="SF",K14+G12))))</f>
        <v>13</v>
      </c>
      <c r="M12" s="15">
        <f t="shared" si="1"/>
        <v>0</v>
      </c>
      <c r="N12" s="27" t="str">
        <f t="shared" si="2"/>
        <v>Yes</v>
      </c>
      <c r="O12" s="12">
        <v>4000</v>
      </c>
      <c r="P12" s="2">
        <f>IF(N12="Yes",D12-E12,"-")</f>
        <v>3</v>
      </c>
      <c r="Q12" s="1">
        <f t="shared" si="0"/>
        <v>12000</v>
      </c>
      <c r="R12" s="1">
        <f t="shared" si="3"/>
        <v>8000</v>
      </c>
    </row>
    <row r="13" spans="1:18" s="9" customFormat="1" x14ac:dyDescent="0.3">
      <c r="A13" s="16" t="s">
        <v>29</v>
      </c>
      <c r="B13" s="22" t="s">
        <v>8</v>
      </c>
      <c r="C13" s="18">
        <v>0</v>
      </c>
      <c r="D13" s="18">
        <v>0</v>
      </c>
      <c r="E13" s="18">
        <v>0</v>
      </c>
      <c r="F13" s="18"/>
      <c r="G13" s="18"/>
      <c r="H13" s="18"/>
      <c r="I13" s="20"/>
      <c r="J13" s="20"/>
      <c r="K13" s="20"/>
      <c r="L13" s="20"/>
      <c r="M13" s="21"/>
      <c r="N13" s="28"/>
      <c r="O13" s="12">
        <v>0</v>
      </c>
      <c r="P13" s="2" t="str">
        <f>IF(N13="Yes",D13-E13,"-")</f>
        <v>-</v>
      </c>
      <c r="Q13" s="1">
        <f t="shared" si="0"/>
        <v>0</v>
      </c>
    </row>
    <row r="14" spans="1:18" x14ac:dyDescent="0.3">
      <c r="A14" s="10" t="s">
        <v>30</v>
      </c>
      <c r="B14" s="23" t="s">
        <v>9</v>
      </c>
      <c r="C14" s="12">
        <v>7</v>
      </c>
      <c r="D14" s="12">
        <v>7</v>
      </c>
      <c r="E14" s="12">
        <v>4</v>
      </c>
      <c r="F14" s="12" t="s">
        <v>28</v>
      </c>
      <c r="G14" s="12">
        <v>0</v>
      </c>
      <c r="H14" s="12" t="s">
        <v>56</v>
      </c>
      <c r="I14" s="14">
        <f>IF(H14="FS",J12,IF(H14="SS",I12+G14,IF(H14="FF",J12-D14,IF(H14="SF",I12-D14,""))))</f>
        <v>13</v>
      </c>
      <c r="J14" s="14">
        <f>I14+D14</f>
        <v>20</v>
      </c>
      <c r="K14" s="14">
        <f>L14-D14</f>
        <v>13</v>
      </c>
      <c r="L14" s="14">
        <f>IF(H14="FS",K15,IF(H14="SS",L15-G14,IF(H14="FF",K15,IF(H14="SF",K15+G14))))</f>
        <v>20</v>
      </c>
      <c r="M14" s="15">
        <f t="shared" ref="M14:M18" si="4">J14-L14</f>
        <v>0</v>
      </c>
      <c r="N14" s="27" t="str">
        <f t="shared" ref="N14:N18" si="5">IF(M14=0,"Yes","-")</f>
        <v>Yes</v>
      </c>
      <c r="O14" s="12">
        <v>4000</v>
      </c>
      <c r="P14" s="2">
        <f>IF(N14="Yes",D14-E14,"-")</f>
        <v>3</v>
      </c>
      <c r="Q14" s="1">
        <f t="shared" si="0"/>
        <v>12000</v>
      </c>
      <c r="R14" s="1">
        <f t="shared" ref="R14:R18" si="6">20000-Q14</f>
        <v>8000</v>
      </c>
    </row>
    <row r="15" spans="1:18" x14ac:dyDescent="0.3">
      <c r="A15" s="10" t="s">
        <v>31</v>
      </c>
      <c r="B15" s="23" t="s">
        <v>49</v>
      </c>
      <c r="C15" s="12">
        <v>3</v>
      </c>
      <c r="D15" s="12">
        <v>3</v>
      </c>
      <c r="E15" s="12">
        <v>2</v>
      </c>
      <c r="F15" s="12" t="s">
        <v>30</v>
      </c>
      <c r="G15" s="12">
        <v>0</v>
      </c>
      <c r="H15" s="12" t="s">
        <v>56</v>
      </c>
      <c r="I15" s="14">
        <f>IF(H15="FS",J14,IF(H15="SS",I14+G15,IF(H15="FF",J14-D15,IF(H15="SF",I14-D15,""))))</f>
        <v>20</v>
      </c>
      <c r="J15" s="14">
        <f>I15+D15</f>
        <v>23</v>
      </c>
      <c r="K15" s="14">
        <f>L15-D15</f>
        <v>20</v>
      </c>
      <c r="L15" s="14">
        <f>IF(H15="FS",K16,IF(H15="SS",L16-G15,IF(H15="FF",K16,IF(H15="SF",K16+G15))))</f>
        <v>23</v>
      </c>
      <c r="M15" s="15">
        <f t="shared" si="4"/>
        <v>0</v>
      </c>
      <c r="N15" s="27" t="str">
        <f t="shared" si="5"/>
        <v>Yes</v>
      </c>
      <c r="O15" s="12">
        <v>2000</v>
      </c>
      <c r="P15" s="2">
        <f>IF(N15="Yes",D15-E15,"-")</f>
        <v>1</v>
      </c>
      <c r="Q15" s="1">
        <f t="shared" si="0"/>
        <v>2000</v>
      </c>
      <c r="R15" s="1">
        <f t="shared" si="6"/>
        <v>18000</v>
      </c>
    </row>
    <row r="16" spans="1:18" x14ac:dyDescent="0.3">
      <c r="A16" s="10" t="s">
        <v>32</v>
      </c>
      <c r="B16" s="23" t="s">
        <v>10</v>
      </c>
      <c r="C16" s="12">
        <v>6</v>
      </c>
      <c r="D16" s="12">
        <v>5</v>
      </c>
      <c r="E16" s="12">
        <v>5</v>
      </c>
      <c r="F16" s="12" t="s">
        <v>31</v>
      </c>
      <c r="G16" s="12">
        <v>0</v>
      </c>
      <c r="H16" s="12" t="s">
        <v>56</v>
      </c>
      <c r="I16" s="14">
        <f>IF(H16="FS",J15,IF(H16="SS",I15+G16,IF(H16="FF",J15-D16,IF(H16="SF",I15-D16,""))))</f>
        <v>23</v>
      </c>
      <c r="J16" s="14">
        <f>I16+D16</f>
        <v>28</v>
      </c>
      <c r="K16" s="14">
        <f>L16-D16</f>
        <v>23</v>
      </c>
      <c r="L16" s="14">
        <f>IF(H16="FS",K17,IF(H16="SS",L17-G16,IF(H16="FF",K17,IF(H16="SF",K17+G16))))</f>
        <v>28</v>
      </c>
      <c r="M16" s="15">
        <f t="shared" si="4"/>
        <v>0</v>
      </c>
      <c r="N16" s="27" t="str">
        <f t="shared" si="5"/>
        <v>Yes</v>
      </c>
      <c r="O16" s="12">
        <v>1000</v>
      </c>
      <c r="P16" s="2">
        <f>IF(N16="Yes",D16-E16,"-")</f>
        <v>0</v>
      </c>
      <c r="Q16" s="1">
        <f t="shared" si="0"/>
        <v>0</v>
      </c>
      <c r="R16" s="1">
        <f t="shared" si="6"/>
        <v>20000</v>
      </c>
    </row>
    <row r="17" spans="1:18" x14ac:dyDescent="0.3">
      <c r="A17" s="10" t="s">
        <v>33</v>
      </c>
      <c r="B17" s="23" t="s">
        <v>11</v>
      </c>
      <c r="C17" s="12">
        <v>1</v>
      </c>
      <c r="D17" s="12">
        <v>1</v>
      </c>
      <c r="E17" s="12">
        <v>1</v>
      </c>
      <c r="F17" s="12" t="s">
        <v>32</v>
      </c>
      <c r="G17" s="12">
        <v>0</v>
      </c>
      <c r="H17" s="12" t="s">
        <v>56</v>
      </c>
      <c r="I17" s="14">
        <f>IF(H17="FS",J16,IF(H17="SS",I16+G17,IF(H17="FF",J16-D17,IF(H17="SF",I16-D17,""))))</f>
        <v>28</v>
      </c>
      <c r="J17" s="14">
        <f>I17+D17</f>
        <v>29</v>
      </c>
      <c r="K17" s="14">
        <f>L17-D17</f>
        <v>28</v>
      </c>
      <c r="L17" s="14">
        <f>IF(H17="FS",K20,IF(H17="SS",L20-G17,IF(H17="FF",K20,IF(H17="SF",K20+G17))))</f>
        <v>29</v>
      </c>
      <c r="M17" s="15">
        <f t="shared" si="4"/>
        <v>0</v>
      </c>
      <c r="N17" s="27" t="str">
        <f t="shared" si="5"/>
        <v>Yes</v>
      </c>
      <c r="O17" s="12">
        <v>5000</v>
      </c>
      <c r="P17" s="2">
        <f>IF(N17="Yes",D17-E17,"-")</f>
        <v>0</v>
      </c>
      <c r="Q17" s="1">
        <f t="shared" si="0"/>
        <v>0</v>
      </c>
      <c r="R17" s="1">
        <f t="shared" si="6"/>
        <v>20000</v>
      </c>
    </row>
    <row r="18" spans="1:18" x14ac:dyDescent="0.3">
      <c r="A18" s="10" t="s">
        <v>34</v>
      </c>
      <c r="B18" s="23" t="s">
        <v>99</v>
      </c>
      <c r="C18" s="12">
        <v>4</v>
      </c>
      <c r="D18" s="12">
        <v>1</v>
      </c>
      <c r="E18" s="12">
        <v>1</v>
      </c>
      <c r="F18" s="12" t="s">
        <v>50</v>
      </c>
      <c r="G18" s="12">
        <v>0</v>
      </c>
      <c r="H18" s="12" t="s">
        <v>56</v>
      </c>
      <c r="I18" s="14">
        <f>IF(H18="FS",J17,IF(H18="SS",I17+G18,IF(H18="FF",J17-D18,IF(H18="SF",I17-D18,""))))</f>
        <v>29</v>
      </c>
      <c r="J18" s="14">
        <f>I18+D18</f>
        <v>30</v>
      </c>
      <c r="K18" s="14">
        <f>L18-D18</f>
        <v>28</v>
      </c>
      <c r="L18" s="14">
        <f>IF(H18="FS",K20,IF(H18="SS",L20-G18,IF(H18="FF",K20,IF(H18="SF",K20+G18))))</f>
        <v>29</v>
      </c>
      <c r="M18" s="15">
        <f t="shared" si="4"/>
        <v>1</v>
      </c>
      <c r="N18" s="27" t="str">
        <f t="shared" si="5"/>
        <v>-</v>
      </c>
      <c r="O18" s="12">
        <v>2000</v>
      </c>
      <c r="P18" s="2" t="str">
        <f>IF(N18="Yes",D18-E18,"-")</f>
        <v>-</v>
      </c>
      <c r="Q18" s="1">
        <f t="shared" si="0"/>
        <v>0</v>
      </c>
      <c r="R18" s="1">
        <f t="shared" si="6"/>
        <v>20000</v>
      </c>
    </row>
    <row r="19" spans="1:18" s="9" customFormat="1" x14ac:dyDescent="0.3">
      <c r="A19" s="16" t="s">
        <v>35</v>
      </c>
      <c r="B19" s="22" t="s">
        <v>12</v>
      </c>
      <c r="C19" s="18">
        <v>0</v>
      </c>
      <c r="D19" s="18">
        <v>0</v>
      </c>
      <c r="E19" s="18">
        <v>0</v>
      </c>
      <c r="F19" s="18"/>
      <c r="G19" s="18"/>
      <c r="H19" s="18"/>
      <c r="I19" s="20"/>
      <c r="J19" s="20"/>
      <c r="K19" s="20"/>
      <c r="L19" s="20"/>
      <c r="M19" s="21"/>
      <c r="N19" s="28"/>
      <c r="O19" s="12">
        <v>0</v>
      </c>
      <c r="P19" s="2" t="str">
        <f>IF(N19="Yes",D19-E19,"-")</f>
        <v>-</v>
      </c>
      <c r="Q19" s="1">
        <f t="shared" si="0"/>
        <v>0</v>
      </c>
    </row>
    <row r="20" spans="1:18" x14ac:dyDescent="0.3">
      <c r="A20" s="10" t="s">
        <v>36</v>
      </c>
      <c r="B20" s="23" t="s">
        <v>13</v>
      </c>
      <c r="C20" s="12">
        <v>14</v>
      </c>
      <c r="D20" s="12">
        <v>13</v>
      </c>
      <c r="E20" s="12">
        <v>13</v>
      </c>
      <c r="F20" s="12" t="s">
        <v>33</v>
      </c>
      <c r="G20" s="12">
        <v>0</v>
      </c>
      <c r="H20" s="12" t="s">
        <v>56</v>
      </c>
      <c r="I20" s="14">
        <f>IF(H20="FS",J17,IF(H20="SS",I17+G20,IF(H20="FF",J17-D20,IF(H20="SF",I17-D20,""))))</f>
        <v>29</v>
      </c>
      <c r="J20" s="14">
        <f>I20+D20</f>
        <v>42</v>
      </c>
      <c r="K20" s="14">
        <f>L20-D20</f>
        <v>29</v>
      </c>
      <c r="L20" s="14">
        <f>IF(H20="FS",L21-G21,IF(H20="SS",L21-G20,IF(H20="FF",K21,IF(H20="SF",K21+G20))))</f>
        <v>42</v>
      </c>
      <c r="M20" s="15">
        <f t="shared" ref="M20:M24" si="7">J20-L20</f>
        <v>0</v>
      </c>
      <c r="N20" s="27" t="str">
        <f t="shared" ref="N20:N24" si="8">IF(M20=0,"Yes","-")</f>
        <v>Yes</v>
      </c>
      <c r="O20" s="12">
        <v>2000</v>
      </c>
      <c r="P20" s="2">
        <f>IF(N20="Yes",D20-E20,"-")</f>
        <v>0</v>
      </c>
      <c r="Q20" s="1">
        <f t="shared" si="0"/>
        <v>0</v>
      </c>
      <c r="R20" s="1">
        <f t="shared" ref="R20:R24" si="9">20000-Q20</f>
        <v>20000</v>
      </c>
    </row>
    <row r="21" spans="1:18" x14ac:dyDescent="0.3">
      <c r="A21" s="10" t="s">
        <v>37</v>
      </c>
      <c r="B21" s="23" t="s">
        <v>14</v>
      </c>
      <c r="C21" s="12">
        <v>14</v>
      </c>
      <c r="D21" s="12">
        <v>13</v>
      </c>
      <c r="E21" s="12">
        <v>13</v>
      </c>
      <c r="F21" s="12" t="s">
        <v>36</v>
      </c>
      <c r="G21" s="12">
        <v>2</v>
      </c>
      <c r="H21" s="12" t="s">
        <v>57</v>
      </c>
      <c r="I21" s="14">
        <f>IF(H21="FS",J20,IF(H21="SS",I20+G21,IF(H21="FF",J20-D21,IF(H21="SF",I20-D21,""))))</f>
        <v>31</v>
      </c>
      <c r="J21" s="14">
        <f>I21+D21</f>
        <v>44</v>
      </c>
      <c r="K21" s="14">
        <f>L21-D21</f>
        <v>31</v>
      </c>
      <c r="L21" s="14">
        <f>IF(H21="FS",K22,IF(H21="SS",K22,IF(H21="FF",K22,IF(H21="SF",K22+G21))))</f>
        <v>44</v>
      </c>
      <c r="M21" s="15">
        <f t="shared" si="7"/>
        <v>0</v>
      </c>
      <c r="N21" s="27" t="str">
        <f t="shared" si="8"/>
        <v>Yes</v>
      </c>
      <c r="O21" s="12">
        <v>1000</v>
      </c>
      <c r="P21" s="2">
        <f>IF(N21="Yes",D21-E21,"-")</f>
        <v>0</v>
      </c>
      <c r="Q21" s="1">
        <f t="shared" si="0"/>
        <v>0</v>
      </c>
      <c r="R21" s="1">
        <f t="shared" si="9"/>
        <v>20000</v>
      </c>
    </row>
    <row r="22" spans="1:18" x14ac:dyDescent="0.3">
      <c r="A22" s="10" t="s">
        <v>38</v>
      </c>
      <c r="B22" s="23" t="s">
        <v>15</v>
      </c>
      <c r="C22" s="12">
        <v>2</v>
      </c>
      <c r="D22" s="12">
        <v>1</v>
      </c>
      <c r="E22" s="12">
        <v>1</v>
      </c>
      <c r="F22" s="12" t="s">
        <v>37</v>
      </c>
      <c r="G22" s="12">
        <v>0</v>
      </c>
      <c r="H22" s="12" t="s">
        <v>56</v>
      </c>
      <c r="I22" s="14">
        <f>IF(H22="FS",J21,IF(H22="SS",I21+G22,IF(H22="FF",J21-D22,IF(H22="SF",I21-D22,""))))</f>
        <v>44</v>
      </c>
      <c r="J22" s="14">
        <f>I22+D22</f>
        <v>45</v>
      </c>
      <c r="K22" s="14">
        <f>L22-D22</f>
        <v>44</v>
      </c>
      <c r="L22" s="14">
        <f>IF(H22="FS",K23,IF(H22="SS",L23-G22,IF(H22="FF",K23,IF(H22="SF",K23+G22))))</f>
        <v>45</v>
      </c>
      <c r="M22" s="15">
        <f t="shared" si="7"/>
        <v>0</v>
      </c>
      <c r="N22" s="27" t="str">
        <f t="shared" si="8"/>
        <v>Yes</v>
      </c>
      <c r="O22" s="12">
        <v>1000</v>
      </c>
      <c r="P22" s="2">
        <f>IF(N22="Yes",D22-E22,"-")</f>
        <v>0</v>
      </c>
      <c r="Q22" s="1">
        <f t="shared" si="0"/>
        <v>0</v>
      </c>
      <c r="R22" s="1">
        <f t="shared" si="9"/>
        <v>20000</v>
      </c>
    </row>
    <row r="23" spans="1:18" x14ac:dyDescent="0.3">
      <c r="A23" s="10" t="s">
        <v>39</v>
      </c>
      <c r="B23" s="23" t="s">
        <v>51</v>
      </c>
      <c r="C23" s="12">
        <v>21</v>
      </c>
      <c r="D23" s="12">
        <v>21</v>
      </c>
      <c r="E23" s="12">
        <v>21</v>
      </c>
      <c r="F23" s="12" t="s">
        <v>38</v>
      </c>
      <c r="G23" s="12">
        <v>0</v>
      </c>
      <c r="H23" s="12" t="s">
        <v>56</v>
      </c>
      <c r="I23" s="14">
        <f>IF(H23="FS",J22,IF(H23="SS",I22+G23,IF(H23="FF",J22-D23,IF(H23="SF",I22-D23,""))))</f>
        <v>45</v>
      </c>
      <c r="J23" s="14">
        <f>I23+D23</f>
        <v>66</v>
      </c>
      <c r="K23" s="14">
        <f>L23-D23</f>
        <v>45</v>
      </c>
      <c r="L23" s="14">
        <f>IF(H23="FS",K24,IF(H23="SS",L24-G23,IF(H23="FF",K24,IF(H23="SF",K24+G23))))</f>
        <v>66</v>
      </c>
      <c r="M23" s="15">
        <f t="shared" si="7"/>
        <v>0</v>
      </c>
      <c r="N23" s="27" t="str">
        <f t="shared" si="8"/>
        <v>Yes</v>
      </c>
      <c r="O23" s="12">
        <v>1000</v>
      </c>
      <c r="P23" s="2">
        <f>IF(N23="Yes",D23-E23,"-")</f>
        <v>0</v>
      </c>
      <c r="Q23" s="1">
        <f t="shared" si="0"/>
        <v>0</v>
      </c>
      <c r="R23" s="1">
        <f t="shared" si="9"/>
        <v>20000</v>
      </c>
    </row>
    <row r="24" spans="1:18" x14ac:dyDescent="0.3">
      <c r="A24" s="10" t="s">
        <v>50</v>
      </c>
      <c r="B24" s="23" t="s">
        <v>16</v>
      </c>
      <c r="C24" s="12">
        <v>7</v>
      </c>
      <c r="D24" s="12">
        <v>6</v>
      </c>
      <c r="E24" s="12">
        <v>5</v>
      </c>
      <c r="F24" s="12" t="s">
        <v>38</v>
      </c>
      <c r="G24" s="12">
        <v>0</v>
      </c>
      <c r="H24" s="12" t="s">
        <v>56</v>
      </c>
      <c r="I24" s="14">
        <f>IF(H24="FS",J23,IF(H24="SS",I23+G24,IF(H24="FF",J23-D24,IF(H24="SF",I23-D24,""))))</f>
        <v>66</v>
      </c>
      <c r="J24" s="14">
        <f>I24+D24</f>
        <v>72</v>
      </c>
      <c r="K24" s="14">
        <f>L24-D24</f>
        <v>66</v>
      </c>
      <c r="L24" s="14">
        <f>IF(H24="FS",K37,IF(H24="SS",L37-G24,IF(H24="FF",K37,IF(H24="SF",K37+G24))))</f>
        <v>72</v>
      </c>
      <c r="M24" s="15">
        <f t="shared" si="7"/>
        <v>0</v>
      </c>
      <c r="N24" s="27" t="str">
        <f t="shared" si="8"/>
        <v>Yes</v>
      </c>
      <c r="O24" s="12">
        <v>2000</v>
      </c>
      <c r="P24" s="2">
        <f>IF(N24="Yes",D24-E24,"-")</f>
        <v>1</v>
      </c>
      <c r="Q24" s="1">
        <f t="shared" si="0"/>
        <v>2000</v>
      </c>
      <c r="R24" s="1">
        <f t="shared" si="9"/>
        <v>18000</v>
      </c>
    </row>
    <row r="25" spans="1:18" s="9" customFormat="1" x14ac:dyDescent="0.3">
      <c r="A25" s="16" t="s">
        <v>40</v>
      </c>
      <c r="B25" s="22" t="s">
        <v>17</v>
      </c>
      <c r="C25" s="18">
        <v>0</v>
      </c>
      <c r="D25" s="18">
        <v>0</v>
      </c>
      <c r="E25" s="18">
        <v>0</v>
      </c>
      <c r="F25" s="18"/>
      <c r="G25" s="18"/>
      <c r="H25" s="18"/>
      <c r="I25" s="20"/>
      <c r="J25" s="20"/>
      <c r="K25" s="20"/>
      <c r="L25" s="20"/>
      <c r="M25" s="21"/>
      <c r="N25" s="28"/>
      <c r="O25" s="12">
        <v>0</v>
      </c>
      <c r="P25" s="2" t="str">
        <f>IF(N25="Yes",D25-E25,"-")</f>
        <v>-</v>
      </c>
      <c r="Q25" s="1">
        <f t="shared" si="0"/>
        <v>0</v>
      </c>
    </row>
    <row r="26" spans="1:18" x14ac:dyDescent="0.3">
      <c r="A26" s="10" t="s">
        <v>41</v>
      </c>
      <c r="B26" s="23" t="s">
        <v>18</v>
      </c>
      <c r="C26" s="12">
        <v>14</v>
      </c>
      <c r="D26" s="12">
        <v>13</v>
      </c>
      <c r="E26" s="12">
        <v>12</v>
      </c>
      <c r="F26" s="12" t="s">
        <v>38</v>
      </c>
      <c r="G26" s="12">
        <v>0</v>
      </c>
      <c r="H26" s="12" t="s">
        <v>56</v>
      </c>
      <c r="I26" s="14">
        <f>IF(H26="FS",J24,IF(H26="SS",I24+G26,IF(H26="FF",J24-D26,IF(H26="SF",I24-D26,""))))</f>
        <v>72</v>
      </c>
      <c r="J26" s="14">
        <f>I26+D26</f>
        <v>85</v>
      </c>
      <c r="K26" s="14">
        <f>L26-D26</f>
        <v>25</v>
      </c>
      <c r="L26" s="14">
        <f>IF(H26="FS",L27-G27,IF(H26="SS",L27-G26,IF(H26="FF",K27,IF(H26="SF",K27+G26))))</f>
        <v>38</v>
      </c>
      <c r="M26" s="15">
        <f t="shared" ref="M26:M30" si="10">J26-L26</f>
        <v>47</v>
      </c>
      <c r="N26" s="27" t="str">
        <f t="shared" ref="N26:N30" si="11">IF(M26=0,"Yes","-")</f>
        <v>-</v>
      </c>
      <c r="O26" s="12">
        <v>2000</v>
      </c>
      <c r="P26" s="2" t="str">
        <f>IF(N26="Yes",D26-E26,"-")</f>
        <v>-</v>
      </c>
      <c r="Q26" s="1">
        <f t="shared" si="0"/>
        <v>0</v>
      </c>
      <c r="R26" s="1">
        <f t="shared" ref="R26:R30" si="12">20000-Q26</f>
        <v>20000</v>
      </c>
    </row>
    <row r="27" spans="1:18" x14ac:dyDescent="0.3">
      <c r="A27" s="10" t="s">
        <v>42</v>
      </c>
      <c r="B27" s="23" t="s">
        <v>19</v>
      </c>
      <c r="C27" s="12">
        <v>10</v>
      </c>
      <c r="D27" s="12">
        <v>9</v>
      </c>
      <c r="E27" s="12">
        <v>9</v>
      </c>
      <c r="F27" s="12" t="s">
        <v>41</v>
      </c>
      <c r="G27" s="12">
        <v>2</v>
      </c>
      <c r="H27" s="12" t="s">
        <v>57</v>
      </c>
      <c r="I27" s="14">
        <f>IF(H27="FS",J26,IF(H27="SS",I26+G27,IF(H27="FF",J26-D27,IF(H27="SF",I26-D27,""))))</f>
        <v>74</v>
      </c>
      <c r="J27" s="14">
        <f>I27+D27</f>
        <v>83</v>
      </c>
      <c r="K27" s="14">
        <f>L27-G27</f>
        <v>38</v>
      </c>
      <c r="L27" s="14">
        <f>IF(H27="FS",K28,IF(H27="SS",L28-G27,IF(H27="FF",K28,IF(H27="SF",K28+G27))))</f>
        <v>40</v>
      </c>
      <c r="M27" s="15">
        <f t="shared" si="10"/>
        <v>43</v>
      </c>
      <c r="N27" s="27" t="str">
        <f t="shared" si="11"/>
        <v>-</v>
      </c>
      <c r="O27" s="12">
        <v>4000</v>
      </c>
      <c r="P27" s="2" t="str">
        <f>IF(N27="Yes",D27-E27,"-")</f>
        <v>-</v>
      </c>
      <c r="Q27" s="1">
        <f t="shared" si="0"/>
        <v>0</v>
      </c>
      <c r="R27" s="1">
        <f t="shared" si="12"/>
        <v>20000</v>
      </c>
    </row>
    <row r="28" spans="1:18" x14ac:dyDescent="0.3">
      <c r="A28" s="10" t="s">
        <v>43</v>
      </c>
      <c r="B28" s="23" t="s">
        <v>20</v>
      </c>
      <c r="C28" s="12">
        <v>1</v>
      </c>
      <c r="D28" s="12">
        <v>1</v>
      </c>
      <c r="E28" s="12">
        <v>1</v>
      </c>
      <c r="F28" s="12" t="s">
        <v>42</v>
      </c>
      <c r="G28" s="12">
        <v>0</v>
      </c>
      <c r="H28" s="12" t="s">
        <v>56</v>
      </c>
      <c r="I28" s="14">
        <f>IF(H28="FS",J27,IF(H28="SS",I27+G28,IF(H28="FF",J27-D28,IF(H28="SF",I27-D28,""))))</f>
        <v>83</v>
      </c>
      <c r="J28" s="14">
        <f>I28+D28</f>
        <v>84</v>
      </c>
      <c r="K28" s="14">
        <f>L28-D28</f>
        <v>41</v>
      </c>
      <c r="L28" s="14">
        <f>IF(H28="FS",K29,IF(H28="SS",L29-G28,IF(H28="FF",K29,IF(H28="SF",K29+G28))))</f>
        <v>42</v>
      </c>
      <c r="M28" s="15">
        <f t="shared" si="10"/>
        <v>42</v>
      </c>
      <c r="N28" s="27" t="str">
        <f t="shared" si="11"/>
        <v>-</v>
      </c>
      <c r="O28" s="12">
        <v>6000</v>
      </c>
      <c r="P28" s="2" t="str">
        <f>IF(N28="Yes",D28-E28,"-")</f>
        <v>-</v>
      </c>
      <c r="Q28" s="1">
        <f t="shared" si="0"/>
        <v>0</v>
      </c>
      <c r="R28" s="1">
        <f t="shared" si="12"/>
        <v>20000</v>
      </c>
    </row>
    <row r="29" spans="1:18" x14ac:dyDescent="0.3">
      <c r="A29" s="10" t="s">
        <v>47</v>
      </c>
      <c r="B29" s="23" t="s">
        <v>53</v>
      </c>
      <c r="C29" s="12">
        <v>21</v>
      </c>
      <c r="D29" s="12">
        <v>18</v>
      </c>
      <c r="E29" s="12">
        <v>18</v>
      </c>
      <c r="F29" s="12" t="s">
        <v>43</v>
      </c>
      <c r="G29" s="12">
        <v>0</v>
      </c>
      <c r="H29" s="12" t="s">
        <v>56</v>
      </c>
      <c r="I29" s="14">
        <f>IF(H29="FS",J28,IF(H29="SS",I28+G29,IF(H29="FF",J28-D29,IF(H29="SF",I28-D29,""))))</f>
        <v>84</v>
      </c>
      <c r="J29" s="14">
        <f>I29+D29</f>
        <v>102</v>
      </c>
      <c r="K29" s="14">
        <f>L29-D29</f>
        <v>42</v>
      </c>
      <c r="L29" s="14">
        <f>IF(H29="FS",K30,IF(H29="SS",L30-G29,IF(H29="FF",K30,IF(H29="SF",K30+G29))))</f>
        <v>60</v>
      </c>
      <c r="M29" s="15">
        <f t="shared" si="10"/>
        <v>42</v>
      </c>
      <c r="N29" s="27" t="str">
        <f t="shared" si="11"/>
        <v>-</v>
      </c>
      <c r="O29" s="12">
        <v>2000</v>
      </c>
      <c r="P29" s="2" t="str">
        <f>IF(N29="Yes",D29-E29,"-")</f>
        <v>-</v>
      </c>
      <c r="Q29" s="1">
        <f t="shared" si="0"/>
        <v>0</v>
      </c>
      <c r="R29" s="1">
        <f t="shared" si="12"/>
        <v>20000</v>
      </c>
    </row>
    <row r="30" spans="1:18" x14ac:dyDescent="0.3">
      <c r="A30" s="10" t="s">
        <v>52</v>
      </c>
      <c r="B30" s="23" t="s">
        <v>16</v>
      </c>
      <c r="C30" s="12">
        <v>3</v>
      </c>
      <c r="D30" s="12">
        <v>0</v>
      </c>
      <c r="E30" s="12">
        <v>0</v>
      </c>
      <c r="F30" s="12" t="s">
        <v>47</v>
      </c>
      <c r="G30" s="12">
        <v>0</v>
      </c>
      <c r="H30" s="12" t="s">
        <v>56</v>
      </c>
      <c r="I30" s="14">
        <f>IF(H30="FS",J29,IF(H30="SS",I29+G30,IF(H30="FF",J29-D30,IF(H30="SF",I29-D30,""))))</f>
        <v>102</v>
      </c>
      <c r="J30" s="14">
        <f>I30+D30</f>
        <v>102</v>
      </c>
      <c r="K30" s="14">
        <f>L30-D30</f>
        <v>60</v>
      </c>
      <c r="L30" s="14">
        <f>IF(H30="FS",K32,IF(H30="SS",L32-G30,IF(H30="FF",K32,IF(H30="SF",K32+G30))))</f>
        <v>60</v>
      </c>
      <c r="M30" s="15">
        <f t="shared" si="10"/>
        <v>42</v>
      </c>
      <c r="N30" s="27" t="str">
        <f t="shared" si="11"/>
        <v>-</v>
      </c>
      <c r="O30" s="12">
        <v>4000</v>
      </c>
      <c r="P30" s="2" t="str">
        <f>IF(N30="Yes",D30-E30,"-")</f>
        <v>-</v>
      </c>
      <c r="Q30" s="1">
        <f t="shared" si="0"/>
        <v>0</v>
      </c>
      <c r="R30" s="1">
        <f t="shared" si="12"/>
        <v>20000</v>
      </c>
    </row>
    <row r="31" spans="1:18" s="9" customFormat="1" x14ac:dyDescent="0.3">
      <c r="A31" s="16" t="s">
        <v>44</v>
      </c>
      <c r="B31" s="22" t="s">
        <v>21</v>
      </c>
      <c r="C31" s="18">
        <v>0</v>
      </c>
      <c r="D31" s="18">
        <v>0</v>
      </c>
      <c r="E31" s="18">
        <v>0</v>
      </c>
      <c r="F31" s="18"/>
      <c r="G31" s="18"/>
      <c r="H31" s="18"/>
      <c r="I31" s="20"/>
      <c r="J31" s="20"/>
      <c r="K31" s="20"/>
      <c r="L31" s="20"/>
      <c r="M31" s="21"/>
      <c r="N31" s="28"/>
      <c r="O31" s="12">
        <v>0</v>
      </c>
      <c r="P31" s="2" t="str">
        <f>IF(N31="Yes",D31-E31,"-")</f>
        <v>-</v>
      </c>
      <c r="Q31" s="1">
        <f t="shared" si="0"/>
        <v>0</v>
      </c>
    </row>
    <row r="32" spans="1:18" x14ac:dyDescent="0.3">
      <c r="A32" s="10" t="s">
        <v>45</v>
      </c>
      <c r="B32" s="23" t="s">
        <v>98</v>
      </c>
      <c r="C32" s="12">
        <v>7</v>
      </c>
      <c r="D32" s="12">
        <v>7</v>
      </c>
      <c r="E32" s="12">
        <v>7</v>
      </c>
      <c r="F32" s="12" t="s">
        <v>47</v>
      </c>
      <c r="G32" s="12">
        <v>0</v>
      </c>
      <c r="H32" s="12" t="s">
        <v>56</v>
      </c>
      <c r="I32" s="14">
        <f>IF(H32="FS",J29,IF(H32="SS",I29+G32,IF(H32="FF",J29-D32,IF(H32="SF",I29-D32,""))))</f>
        <v>102</v>
      </c>
      <c r="J32" s="14">
        <f>I32+D32</f>
        <v>109</v>
      </c>
      <c r="K32" s="14">
        <f>L32-D32</f>
        <v>60</v>
      </c>
      <c r="L32" s="14">
        <f>IF(H32="FS",K33,IF(H32="SS",L33-G32,IF(H32="FF",K33,IF(H32="SF",K33+G32))))</f>
        <v>67</v>
      </c>
      <c r="M32" s="15">
        <f t="shared" ref="M32:M34" si="13">J32-L32</f>
        <v>42</v>
      </c>
      <c r="N32" s="27" t="str">
        <f t="shared" ref="N32:N34" si="14">IF(M32=0,"Yes","-")</f>
        <v>-</v>
      </c>
      <c r="O32" s="12">
        <v>1000</v>
      </c>
      <c r="P32" s="2" t="str">
        <f>IF(N32="Yes",D32-E32,"-")</f>
        <v>-</v>
      </c>
      <c r="Q32" s="1">
        <f t="shared" si="0"/>
        <v>0</v>
      </c>
      <c r="R32" s="1">
        <f t="shared" ref="R32:R34" si="15">20000-Q32</f>
        <v>20000</v>
      </c>
    </row>
    <row r="33" spans="1:18" x14ac:dyDescent="0.3">
      <c r="A33" s="10" t="s">
        <v>46</v>
      </c>
      <c r="B33" s="23" t="s">
        <v>22</v>
      </c>
      <c r="C33" s="12">
        <v>3</v>
      </c>
      <c r="D33" s="12">
        <v>2</v>
      </c>
      <c r="E33" s="12">
        <v>2</v>
      </c>
      <c r="F33" s="12" t="s">
        <v>45</v>
      </c>
      <c r="G33" s="12">
        <v>0</v>
      </c>
      <c r="H33" s="12" t="s">
        <v>56</v>
      </c>
      <c r="I33" s="14">
        <f>IF(H33="FS",J32,IF(H33="SS",I32+G33,IF(H33="FF",J32-D33,IF(H33="SF",I32-D33,""))))</f>
        <v>109</v>
      </c>
      <c r="J33" s="14">
        <f>I33+D33</f>
        <v>111</v>
      </c>
      <c r="K33" s="14">
        <f>L33-D33</f>
        <v>67</v>
      </c>
      <c r="L33" s="14">
        <f>IF(H33="FS",K34,IF(H33="SS",L34-G33,IF(H33="FF",K34,IF(H33="SF",K34+G33))))</f>
        <v>69</v>
      </c>
      <c r="M33" s="15">
        <f t="shared" si="13"/>
        <v>42</v>
      </c>
      <c r="N33" s="27" t="str">
        <f t="shared" si="14"/>
        <v>-</v>
      </c>
      <c r="O33" s="12">
        <v>3000</v>
      </c>
      <c r="P33" s="2" t="str">
        <f>IF(N33="Yes",D33-E33,"-")</f>
        <v>-</v>
      </c>
      <c r="Q33" s="1">
        <f t="shared" si="0"/>
        <v>0</v>
      </c>
      <c r="R33" s="1">
        <f t="shared" si="15"/>
        <v>20000</v>
      </c>
    </row>
    <row r="34" spans="1:18" x14ac:dyDescent="0.3">
      <c r="A34" s="10" t="s">
        <v>54</v>
      </c>
      <c r="B34" s="23" t="s">
        <v>23</v>
      </c>
      <c r="C34" s="12">
        <v>5</v>
      </c>
      <c r="D34" s="12">
        <v>3</v>
      </c>
      <c r="E34" s="12">
        <v>3</v>
      </c>
      <c r="F34" s="12" t="s">
        <v>46</v>
      </c>
      <c r="G34" s="12">
        <v>0</v>
      </c>
      <c r="H34" s="12" t="s">
        <v>56</v>
      </c>
      <c r="I34" s="14">
        <f>IF(H34="FS",J33,IF(H34="SS",I33+G34,IF(H34="FF",J33-D34,IF(H34="SF",I33-D34,""))))</f>
        <v>111</v>
      </c>
      <c r="J34" s="14">
        <f>I34+D34</f>
        <v>114</v>
      </c>
      <c r="K34" s="14">
        <f>L34-D34</f>
        <v>69</v>
      </c>
      <c r="L34" s="14">
        <f>IF(H34="FS",K37,IF(H34="SS",L37-G34,IF(H34="FF",K37,IF(H34="SF",K37+G34))))</f>
        <v>72</v>
      </c>
      <c r="M34" s="15">
        <f t="shared" si="13"/>
        <v>42</v>
      </c>
      <c r="N34" s="27" t="str">
        <f t="shared" si="14"/>
        <v>-</v>
      </c>
      <c r="O34" s="12">
        <v>6000</v>
      </c>
      <c r="P34" s="2" t="str">
        <f>IF(N34="Yes",D34-E34,"-")</f>
        <v>-</v>
      </c>
      <c r="Q34" s="1">
        <f t="shared" si="0"/>
        <v>0</v>
      </c>
      <c r="R34" s="1">
        <f t="shared" si="15"/>
        <v>20000</v>
      </c>
    </row>
    <row r="35" spans="1:18" s="9" customFormat="1" x14ac:dyDescent="0.3">
      <c r="A35" s="16">
        <v>1.2</v>
      </c>
      <c r="B35" s="17" t="s">
        <v>61</v>
      </c>
      <c r="C35" s="18">
        <v>0</v>
      </c>
      <c r="D35" s="18">
        <v>0</v>
      </c>
      <c r="E35" s="18">
        <v>0</v>
      </c>
      <c r="F35" s="18"/>
      <c r="G35" s="18"/>
      <c r="H35" s="18"/>
      <c r="I35" s="20"/>
      <c r="J35" s="20"/>
      <c r="K35" s="20"/>
      <c r="L35" s="20"/>
      <c r="M35" s="21"/>
      <c r="N35" s="28"/>
      <c r="O35" s="12">
        <v>0</v>
      </c>
      <c r="P35" s="2" t="str">
        <f>IF(N35="Yes",D35-E35,"-")</f>
        <v>-</v>
      </c>
      <c r="Q35" s="1">
        <f t="shared" si="0"/>
        <v>0</v>
      </c>
    </row>
    <row r="36" spans="1:18" s="9" customFormat="1" x14ac:dyDescent="0.25">
      <c r="A36" s="16" t="s">
        <v>63</v>
      </c>
      <c r="B36" s="24" t="s">
        <v>62</v>
      </c>
      <c r="C36" s="18">
        <v>0</v>
      </c>
      <c r="D36" s="18">
        <v>0</v>
      </c>
      <c r="E36" s="18">
        <v>0</v>
      </c>
      <c r="F36" s="18"/>
      <c r="G36" s="18"/>
      <c r="H36" s="18"/>
      <c r="I36" s="20"/>
      <c r="J36" s="20"/>
      <c r="K36" s="20"/>
      <c r="L36" s="20"/>
      <c r="M36" s="21"/>
      <c r="N36" s="28"/>
      <c r="O36" s="12">
        <v>0</v>
      </c>
      <c r="P36" s="2" t="str">
        <f>IF(N36="Yes",D36-E36,"-")</f>
        <v>-</v>
      </c>
      <c r="Q36" s="1">
        <f t="shared" si="0"/>
        <v>0</v>
      </c>
    </row>
    <row r="37" spans="1:18" x14ac:dyDescent="0.25">
      <c r="A37" s="10" t="s">
        <v>64</v>
      </c>
      <c r="B37" s="25" t="s">
        <v>66</v>
      </c>
      <c r="C37" s="12">
        <v>18</v>
      </c>
      <c r="D37" s="12">
        <v>14</v>
      </c>
      <c r="E37" s="12">
        <v>14</v>
      </c>
      <c r="F37" s="12" t="s">
        <v>50</v>
      </c>
      <c r="G37" s="12">
        <v>0</v>
      </c>
      <c r="H37" s="12" t="s">
        <v>56</v>
      </c>
      <c r="I37" s="14">
        <f>IF(H37="FS",J24,IF(H37="SS",I24+G37,IF(H37="FF",J24-D37,IF(H37="SF",I24-D37,""))))</f>
        <v>72</v>
      </c>
      <c r="J37" s="14">
        <f>I37+D37</f>
        <v>86</v>
      </c>
      <c r="K37" s="14">
        <f>L37-D37</f>
        <v>72</v>
      </c>
      <c r="L37" s="14">
        <f>IF(H37="FS",K46,IF(H37="SS",L46-G37,IF(H37="FF",K46,IF(H37="SF",K46+G37))))</f>
        <v>86</v>
      </c>
      <c r="M37" s="15">
        <f t="shared" ref="M37:M41" si="16">J37-L37</f>
        <v>0</v>
      </c>
      <c r="N37" s="27" t="str">
        <f t="shared" ref="N37:N41" si="17">IF(M37=0,"Yes","-")</f>
        <v>Yes</v>
      </c>
      <c r="O37" s="12">
        <v>1000</v>
      </c>
      <c r="P37" s="2">
        <f>IF(N37="Yes",D37-E37,"-")</f>
        <v>0</v>
      </c>
      <c r="Q37" s="1">
        <f t="shared" si="0"/>
        <v>0</v>
      </c>
      <c r="R37" s="1">
        <f t="shared" ref="R37:R41" si="18">20000-Q37</f>
        <v>20000</v>
      </c>
    </row>
    <row r="38" spans="1:18" x14ac:dyDescent="0.25">
      <c r="A38" s="10" t="s">
        <v>67</v>
      </c>
      <c r="B38" s="25" t="s">
        <v>65</v>
      </c>
      <c r="C38" s="12">
        <v>18</v>
      </c>
      <c r="D38" s="12">
        <v>16</v>
      </c>
      <c r="E38" s="12">
        <v>16</v>
      </c>
      <c r="F38" s="12" t="s">
        <v>52</v>
      </c>
      <c r="G38" s="12">
        <v>0</v>
      </c>
      <c r="H38" s="12" t="s">
        <v>56</v>
      </c>
      <c r="I38" s="14">
        <f>IF(H38="FS",J30,IF(H38="SS",I30+G38,IF(H38="FF",J30-D38,IF(H38="SF",I30-D38,""))))</f>
        <v>102</v>
      </c>
      <c r="J38" s="14">
        <f>I38+D38</f>
        <v>118</v>
      </c>
      <c r="K38" s="14">
        <f>L38-D38</f>
        <v>24</v>
      </c>
      <c r="L38" s="14">
        <f>IF(H38="FS",K39,IF(H38="SS",L39-G38,IF(H38="FF",K39,IF(H38="SF",K39+G38))))</f>
        <v>40</v>
      </c>
      <c r="M38" s="15">
        <f t="shared" si="16"/>
        <v>78</v>
      </c>
      <c r="N38" s="27" t="str">
        <f t="shared" si="17"/>
        <v>-</v>
      </c>
      <c r="O38" s="12">
        <v>6000</v>
      </c>
      <c r="P38" s="2" t="str">
        <f>IF(N38="Yes",D38-E38,"-")</f>
        <v>-</v>
      </c>
      <c r="Q38" s="1">
        <f t="shared" ref="Q38:Q55" si="19">IF(N38="Yes",O38*P38,0)</f>
        <v>0</v>
      </c>
      <c r="R38" s="1">
        <f t="shared" si="18"/>
        <v>20000</v>
      </c>
    </row>
    <row r="39" spans="1:18" x14ac:dyDescent="0.25">
      <c r="A39" s="10" t="s">
        <v>68</v>
      </c>
      <c r="B39" s="25" t="s">
        <v>96</v>
      </c>
      <c r="C39" s="12">
        <v>8</v>
      </c>
      <c r="D39" s="12">
        <v>7</v>
      </c>
      <c r="E39" s="12">
        <v>5</v>
      </c>
      <c r="F39" s="12" t="s">
        <v>67</v>
      </c>
      <c r="G39" s="12">
        <v>0</v>
      </c>
      <c r="H39" s="12" t="s">
        <v>56</v>
      </c>
      <c r="I39" s="14">
        <f>IF(H39="FS",J38,IF(H39="SS",I38+G39,IF(H39="FF",J38-D39,IF(H39="SF",I38-D39,""))))</f>
        <v>118</v>
      </c>
      <c r="J39" s="14">
        <f>I39+D39</f>
        <v>125</v>
      </c>
      <c r="K39" s="14">
        <f>L39-D39</f>
        <v>40</v>
      </c>
      <c r="L39" s="14">
        <f>IF(H39="FS",K40,IF(H39="SS",L40-G39,IF(H39="FF",K40,IF(H39="SF",K40+G39))))</f>
        <v>47</v>
      </c>
      <c r="M39" s="15">
        <f t="shared" si="16"/>
        <v>78</v>
      </c>
      <c r="N39" s="27" t="str">
        <f t="shared" si="17"/>
        <v>-</v>
      </c>
      <c r="O39" s="12">
        <v>4000</v>
      </c>
      <c r="P39" s="2" t="str">
        <f>IF(N39="Yes",D39-E39,"-")</f>
        <v>-</v>
      </c>
      <c r="Q39" s="1">
        <f t="shared" si="19"/>
        <v>0</v>
      </c>
      <c r="R39" s="1">
        <f t="shared" si="18"/>
        <v>20000</v>
      </c>
    </row>
    <row r="40" spans="1:18" x14ac:dyDescent="0.25">
      <c r="A40" s="10" t="s">
        <v>69</v>
      </c>
      <c r="B40" s="25" t="s">
        <v>100</v>
      </c>
      <c r="C40" s="12">
        <v>12</v>
      </c>
      <c r="D40" s="12">
        <v>8</v>
      </c>
      <c r="E40" s="12">
        <v>8</v>
      </c>
      <c r="F40" s="12" t="s">
        <v>64</v>
      </c>
      <c r="G40" s="12">
        <v>0</v>
      </c>
      <c r="H40" s="12" t="s">
        <v>56</v>
      </c>
      <c r="I40" s="14">
        <f>IF(H40="FS",J37,IF(H40="SS",I37+G40,IF(H40="FF",J37-D40,IF(H40="SF",I37-D40,""))))</f>
        <v>86</v>
      </c>
      <c r="J40" s="14">
        <f>I40+D40</f>
        <v>94</v>
      </c>
      <c r="K40" s="14">
        <f>L40-D40</f>
        <v>47</v>
      </c>
      <c r="L40" s="14">
        <f>IF(H40="FS",K41,IF(H40="SS",L41-G40,IF(H40="FF",K41,IF(H40="SF",K41+G40))))</f>
        <v>55</v>
      </c>
      <c r="M40" s="15">
        <f t="shared" si="16"/>
        <v>39</v>
      </c>
      <c r="N40" s="27" t="str">
        <f t="shared" si="17"/>
        <v>-</v>
      </c>
      <c r="O40" s="12">
        <v>4000</v>
      </c>
      <c r="P40" s="2" t="str">
        <f>IF(N40="Yes",D40-E40,"-")</f>
        <v>-</v>
      </c>
      <c r="Q40" s="1">
        <f t="shared" si="19"/>
        <v>0</v>
      </c>
      <c r="R40" s="1">
        <f t="shared" si="18"/>
        <v>20000</v>
      </c>
    </row>
    <row r="41" spans="1:18" x14ac:dyDescent="0.25">
      <c r="A41" s="10" t="s">
        <v>70</v>
      </c>
      <c r="B41" s="25" t="s">
        <v>100</v>
      </c>
      <c r="C41" s="12">
        <v>12</v>
      </c>
      <c r="D41" s="12">
        <v>11</v>
      </c>
      <c r="E41" s="12">
        <v>9</v>
      </c>
      <c r="F41" s="12" t="s">
        <v>67</v>
      </c>
      <c r="G41" s="12">
        <v>0</v>
      </c>
      <c r="H41" s="12" t="s">
        <v>56</v>
      </c>
      <c r="I41" s="14">
        <f>IF(H41="FS",J38,IF(H41="SS",I38+G41,IF(H41="FF",J38-D41,IF(H41="SF",I38-D41,""))))</f>
        <v>118</v>
      </c>
      <c r="J41" s="14">
        <f>I41+D41</f>
        <v>129</v>
      </c>
      <c r="K41" s="14">
        <f>L41-D41</f>
        <v>55</v>
      </c>
      <c r="L41" s="14">
        <f>IF(H41="FS",K43,IF(H41="SS",L43-G41,IF(H41="FF",K43,IF(H41="SF",K43+G41))))</f>
        <v>66</v>
      </c>
      <c r="M41" s="15">
        <f t="shared" si="16"/>
        <v>63</v>
      </c>
      <c r="N41" s="27" t="str">
        <f t="shared" si="17"/>
        <v>-</v>
      </c>
      <c r="O41" s="12">
        <v>6000</v>
      </c>
      <c r="P41" s="2" t="str">
        <f>IF(N41="Yes",D41-E41,"-")</f>
        <v>-</v>
      </c>
      <c r="Q41" s="1">
        <f t="shared" si="19"/>
        <v>0</v>
      </c>
      <c r="R41" s="1">
        <f t="shared" si="18"/>
        <v>20000</v>
      </c>
    </row>
    <row r="42" spans="1:18" s="9" customFormat="1" x14ac:dyDescent="0.25">
      <c r="A42" s="16" t="s">
        <v>74</v>
      </c>
      <c r="B42" s="24" t="s">
        <v>71</v>
      </c>
      <c r="C42" s="18">
        <v>0</v>
      </c>
      <c r="D42" s="18">
        <v>0</v>
      </c>
      <c r="E42" s="18">
        <v>0</v>
      </c>
      <c r="F42" s="18"/>
      <c r="G42" s="18"/>
      <c r="H42" s="18"/>
      <c r="I42" s="20"/>
      <c r="J42" s="20"/>
      <c r="K42" s="20"/>
      <c r="L42" s="20"/>
      <c r="M42" s="21"/>
      <c r="N42" s="28"/>
      <c r="O42" s="12">
        <v>0</v>
      </c>
      <c r="P42" s="2" t="str">
        <f>IF(N42="Yes",D42-E42,"-")</f>
        <v>-</v>
      </c>
      <c r="Q42" s="1">
        <f t="shared" si="19"/>
        <v>0</v>
      </c>
    </row>
    <row r="43" spans="1:18" x14ac:dyDescent="0.25">
      <c r="A43" s="10" t="s">
        <v>75</v>
      </c>
      <c r="B43" s="25" t="s">
        <v>72</v>
      </c>
      <c r="C43" s="12">
        <v>10</v>
      </c>
      <c r="D43" s="12">
        <v>10</v>
      </c>
      <c r="E43" s="12">
        <v>9</v>
      </c>
      <c r="F43" s="12" t="s">
        <v>64</v>
      </c>
      <c r="G43" s="12">
        <v>0</v>
      </c>
      <c r="H43" s="12" t="s">
        <v>56</v>
      </c>
      <c r="I43" s="14">
        <f>IF(H43="FS",J37,IF(H43="SS",I37+G43,IF(H43="FF",J37-D43,IF(H43="SF",I37-D43,""))))</f>
        <v>86</v>
      </c>
      <c r="J43" s="14">
        <f>I43+D43</f>
        <v>96</v>
      </c>
      <c r="K43" s="14">
        <f>L43-D43</f>
        <v>66</v>
      </c>
      <c r="L43" s="14">
        <f>IF(H43="FS",K44,IF(H43="SS",L44-G43,IF(H43="FF",K44,IF(H43="SF",K44+G43))))</f>
        <v>76</v>
      </c>
      <c r="M43" s="15">
        <f t="shared" ref="M43:M44" si="20">J43-L43</f>
        <v>20</v>
      </c>
      <c r="N43" s="27" t="str">
        <f t="shared" ref="N43:N55" si="21">IF(M43=0,"Yes","-")</f>
        <v>-</v>
      </c>
      <c r="O43" s="12">
        <v>5000</v>
      </c>
      <c r="P43" s="2" t="str">
        <f>IF(N43="Yes",D43-E43,"-")</f>
        <v>-</v>
      </c>
      <c r="Q43" s="1">
        <f t="shared" si="19"/>
        <v>0</v>
      </c>
      <c r="R43" s="1">
        <f t="shared" ref="R43:R44" si="22">20000-Q43</f>
        <v>20000</v>
      </c>
    </row>
    <row r="44" spans="1:18" x14ac:dyDescent="0.25">
      <c r="A44" s="10" t="s">
        <v>76</v>
      </c>
      <c r="B44" s="25" t="s">
        <v>73</v>
      </c>
      <c r="C44" s="12">
        <v>10</v>
      </c>
      <c r="D44" s="12">
        <v>10</v>
      </c>
      <c r="E44" s="12">
        <v>9</v>
      </c>
      <c r="F44" s="12" t="s">
        <v>75</v>
      </c>
      <c r="G44" s="12">
        <v>0</v>
      </c>
      <c r="H44" s="12" t="s">
        <v>56</v>
      </c>
      <c r="I44" s="14">
        <f>IF(H44="FS",J43,IF(H44="SS",I43+G44,IF(H44="FF",J43-D44,IF(H44="SF",I43-D44,""))))</f>
        <v>96</v>
      </c>
      <c r="J44" s="14">
        <f>I44+D44</f>
        <v>106</v>
      </c>
      <c r="K44" s="14">
        <f>L44-D44</f>
        <v>76</v>
      </c>
      <c r="L44" s="14">
        <f>IF(H44="FS",K46,IF(H44="SS",L46-G44,IF(H44="FF",K46,IF(H44="SF",K46+G44))))</f>
        <v>86</v>
      </c>
      <c r="M44" s="15">
        <f t="shared" si="20"/>
        <v>20</v>
      </c>
      <c r="N44" s="27" t="str">
        <f t="shared" si="21"/>
        <v>-</v>
      </c>
      <c r="O44" s="12">
        <v>5000</v>
      </c>
      <c r="P44" s="2" t="str">
        <f>IF(N44="Yes",D44-E44,"-")</f>
        <v>-</v>
      </c>
      <c r="Q44" s="1">
        <f t="shared" si="19"/>
        <v>0</v>
      </c>
      <c r="R44" s="1">
        <f t="shared" si="22"/>
        <v>20000</v>
      </c>
    </row>
    <row r="45" spans="1:18" s="9" customFormat="1" x14ac:dyDescent="0.25">
      <c r="A45" s="16" t="s">
        <v>80</v>
      </c>
      <c r="B45" s="24" t="s">
        <v>77</v>
      </c>
      <c r="C45" s="18">
        <v>0</v>
      </c>
      <c r="D45" s="18">
        <v>0</v>
      </c>
      <c r="E45" s="12">
        <v>0</v>
      </c>
      <c r="F45" s="18"/>
      <c r="G45" s="18"/>
      <c r="H45" s="18"/>
      <c r="I45" s="20"/>
      <c r="J45" s="20"/>
      <c r="K45" s="20"/>
      <c r="L45" s="20"/>
      <c r="M45" s="21"/>
      <c r="N45" s="28"/>
      <c r="O45" s="12">
        <v>0</v>
      </c>
      <c r="P45" s="2" t="str">
        <f>IF(N45="Yes",D45-E45,"-")</f>
        <v>-</v>
      </c>
      <c r="Q45" s="1">
        <f t="shared" si="19"/>
        <v>0</v>
      </c>
    </row>
    <row r="46" spans="1:18" x14ac:dyDescent="0.25">
      <c r="A46" s="10" t="s">
        <v>81</v>
      </c>
      <c r="B46" s="25" t="s">
        <v>78</v>
      </c>
      <c r="C46" s="12">
        <v>10</v>
      </c>
      <c r="D46" s="12">
        <v>10</v>
      </c>
      <c r="E46" s="12">
        <v>8</v>
      </c>
      <c r="F46" s="12" t="s">
        <v>64</v>
      </c>
      <c r="G46" s="12">
        <v>0</v>
      </c>
      <c r="H46" s="12" t="s">
        <v>56</v>
      </c>
      <c r="I46" s="14">
        <f>IF(H46="FS",J37,IF(H46="SS",I37+G46,IF(H46="FF",J37-D46,IF(H46="SF",I37-D46,""))))</f>
        <v>86</v>
      </c>
      <c r="J46" s="14">
        <f>I46+D46</f>
        <v>96</v>
      </c>
      <c r="K46" s="14">
        <f>L46-D46</f>
        <v>86</v>
      </c>
      <c r="L46" s="14">
        <f>IF(H46="FS",K52,IF(H46="SS",L52-G46,IF(H46="FF",K52,IF(H46="SF",K52+G46))))</f>
        <v>96</v>
      </c>
      <c r="M46" s="15">
        <f t="shared" ref="M46:M47" si="23">J46-L46</f>
        <v>0</v>
      </c>
      <c r="N46" s="27" t="str">
        <f t="shared" si="21"/>
        <v>Yes</v>
      </c>
      <c r="O46" s="12">
        <v>3000</v>
      </c>
      <c r="P46" s="2">
        <f>IF(N46="Yes",D46-E46,"-")</f>
        <v>2</v>
      </c>
      <c r="Q46" s="1">
        <f t="shared" si="19"/>
        <v>6000</v>
      </c>
      <c r="R46" s="1">
        <f t="shared" ref="R46:R47" si="24">20000-Q46</f>
        <v>14000</v>
      </c>
    </row>
    <row r="47" spans="1:18" x14ac:dyDescent="0.25">
      <c r="A47" s="10" t="s">
        <v>82</v>
      </c>
      <c r="B47" s="25" t="s">
        <v>79</v>
      </c>
      <c r="C47" s="12">
        <v>10</v>
      </c>
      <c r="D47" s="12">
        <v>9</v>
      </c>
      <c r="E47" s="12">
        <v>8</v>
      </c>
      <c r="F47" s="12" t="s">
        <v>81</v>
      </c>
      <c r="G47" s="12">
        <v>0</v>
      </c>
      <c r="H47" s="12" t="s">
        <v>56</v>
      </c>
      <c r="I47" s="14">
        <f>IF(H47="FS",J46,IF(H47="SS",I46+G47,IF(H47="FF",J46-D47,IF(H47="SF",I46-D47,""))))</f>
        <v>96</v>
      </c>
      <c r="J47" s="14">
        <f>I47+D47</f>
        <v>105</v>
      </c>
      <c r="K47" s="14">
        <f>L47-D47</f>
        <v>70</v>
      </c>
      <c r="L47" s="14">
        <f>IF(H47="FS",K49,IF(H47="SS",L49-G47,IF(H47="FF",K49,IF(H47="SF",K49+G47))))</f>
        <v>79</v>
      </c>
      <c r="M47" s="15">
        <f t="shared" si="23"/>
        <v>26</v>
      </c>
      <c r="N47" s="27" t="str">
        <f t="shared" si="21"/>
        <v>-</v>
      </c>
      <c r="O47" s="12">
        <v>2000</v>
      </c>
      <c r="P47" s="2" t="str">
        <f>IF(N47="Yes",D47-E47,"-")</f>
        <v>-</v>
      </c>
      <c r="Q47" s="1">
        <f t="shared" si="19"/>
        <v>0</v>
      </c>
      <c r="R47" s="1">
        <f t="shared" si="24"/>
        <v>20000</v>
      </c>
    </row>
    <row r="48" spans="1:18" s="9" customFormat="1" x14ac:dyDescent="0.25">
      <c r="A48" s="16" t="s">
        <v>48</v>
      </c>
      <c r="B48" s="24" t="s">
        <v>85</v>
      </c>
      <c r="C48" s="18">
        <v>0</v>
      </c>
      <c r="D48" s="18">
        <v>0</v>
      </c>
      <c r="E48" s="18">
        <v>0</v>
      </c>
      <c r="F48" s="18"/>
      <c r="G48" s="18"/>
      <c r="H48" s="18"/>
      <c r="I48" s="20"/>
      <c r="J48" s="20"/>
      <c r="K48" s="20"/>
      <c r="L48" s="20"/>
      <c r="M48" s="21"/>
      <c r="N48" s="28"/>
      <c r="O48" s="12">
        <v>0</v>
      </c>
      <c r="P48" s="2" t="str">
        <f>IF(N48="Yes",D48-E48,"-")</f>
        <v>-</v>
      </c>
      <c r="Q48" s="1">
        <f t="shared" si="19"/>
        <v>0</v>
      </c>
    </row>
    <row r="49" spans="1:18" x14ac:dyDescent="0.25">
      <c r="A49" s="10" t="s">
        <v>83</v>
      </c>
      <c r="B49" s="25" t="s">
        <v>86</v>
      </c>
      <c r="C49" s="12">
        <v>10</v>
      </c>
      <c r="D49" s="12">
        <v>8</v>
      </c>
      <c r="E49" s="12">
        <v>8</v>
      </c>
      <c r="F49" s="12" t="s">
        <v>64</v>
      </c>
      <c r="G49" s="12">
        <v>0</v>
      </c>
      <c r="H49" s="12" t="s">
        <v>56</v>
      </c>
      <c r="I49" s="14">
        <f>IF(H49="FS",J37,IF(H49="SS",I37+G49,IF(H49="FF",J37-D49,IF(H49="SF",I37-D49,""))))</f>
        <v>86</v>
      </c>
      <c r="J49" s="14">
        <f>I49+D49</f>
        <v>94</v>
      </c>
      <c r="K49" s="14">
        <f>L49-D49</f>
        <v>79</v>
      </c>
      <c r="L49" s="14">
        <f>IF(H49="FS",K50,IF(H49="SS",L50-G49,IF(H49="FF",K50,IF(H49="SF",K50+G49))))</f>
        <v>87</v>
      </c>
      <c r="M49" s="15">
        <f t="shared" ref="M49:M50" si="25">J49-L49</f>
        <v>7</v>
      </c>
      <c r="N49" s="27" t="str">
        <f t="shared" si="21"/>
        <v>-</v>
      </c>
      <c r="O49" s="12">
        <v>6000</v>
      </c>
      <c r="P49" s="2" t="str">
        <f>IF(N49="Yes",D49-E49,"-")</f>
        <v>-</v>
      </c>
      <c r="Q49" s="1">
        <f t="shared" si="19"/>
        <v>0</v>
      </c>
      <c r="R49" s="1">
        <f t="shared" ref="R49:R50" si="26">20000-Q49</f>
        <v>20000</v>
      </c>
    </row>
    <row r="50" spans="1:18" x14ac:dyDescent="0.25">
      <c r="A50" s="10" t="s">
        <v>84</v>
      </c>
      <c r="B50" s="25" t="s">
        <v>87</v>
      </c>
      <c r="C50" s="12">
        <v>10</v>
      </c>
      <c r="D50" s="12">
        <v>9</v>
      </c>
      <c r="E50" s="12">
        <v>8</v>
      </c>
      <c r="F50" s="12" t="s">
        <v>75</v>
      </c>
      <c r="G50" s="12">
        <v>0</v>
      </c>
      <c r="H50" s="12" t="s">
        <v>56</v>
      </c>
      <c r="I50" s="14">
        <f>IF(H50="FS",J43,IF(H50="SS",I43+G50,IF(H50="FF",J43-D50,IF(H50="SF",I43-D50,""))))</f>
        <v>96</v>
      </c>
      <c r="J50" s="14">
        <f>I50+D50</f>
        <v>105</v>
      </c>
      <c r="K50" s="14">
        <f>L50-D50</f>
        <v>87</v>
      </c>
      <c r="L50" s="14">
        <f>IF(H50="FS",K52,IF(H50="SS",L52-G50,IF(H50="FF",K52,IF(H50="SF",K52+G50))))</f>
        <v>96</v>
      </c>
      <c r="M50" s="15">
        <f t="shared" si="25"/>
        <v>9</v>
      </c>
      <c r="N50" s="27" t="str">
        <f t="shared" si="21"/>
        <v>-</v>
      </c>
      <c r="O50" s="12">
        <v>1000</v>
      </c>
      <c r="P50" s="2" t="str">
        <f>IF(N50="Yes",D50-E50,"-")</f>
        <v>-</v>
      </c>
      <c r="Q50" s="1">
        <f t="shared" si="19"/>
        <v>0</v>
      </c>
      <c r="R50" s="1">
        <f t="shared" si="26"/>
        <v>20000</v>
      </c>
    </row>
    <row r="51" spans="1:18" s="9" customFormat="1" x14ac:dyDescent="0.25">
      <c r="A51" s="16" t="s">
        <v>88</v>
      </c>
      <c r="B51" s="24" t="s">
        <v>92</v>
      </c>
      <c r="C51" s="18">
        <v>0</v>
      </c>
      <c r="D51" s="18">
        <v>0</v>
      </c>
      <c r="E51" s="18">
        <v>0</v>
      </c>
      <c r="F51" s="18"/>
      <c r="G51" s="18"/>
      <c r="H51" s="18"/>
      <c r="I51" s="20"/>
      <c r="J51" s="20"/>
      <c r="K51" s="20"/>
      <c r="L51" s="20"/>
      <c r="M51" s="21"/>
      <c r="N51" s="28"/>
      <c r="O51" s="12">
        <v>0</v>
      </c>
      <c r="P51" s="2" t="str">
        <f>IF(N51="Yes",D51-E51,"-")</f>
        <v>-</v>
      </c>
      <c r="Q51" s="1">
        <f t="shared" si="19"/>
        <v>0</v>
      </c>
    </row>
    <row r="52" spans="1:18" x14ac:dyDescent="0.25">
      <c r="A52" s="10" t="s">
        <v>89</v>
      </c>
      <c r="B52" s="25" t="s">
        <v>93</v>
      </c>
      <c r="C52" s="12">
        <v>15</v>
      </c>
      <c r="D52" s="12">
        <v>15</v>
      </c>
      <c r="E52" s="12">
        <v>13</v>
      </c>
      <c r="F52" s="12" t="s">
        <v>81</v>
      </c>
      <c r="G52" s="12">
        <v>0</v>
      </c>
      <c r="H52" s="12" t="s">
        <v>56</v>
      </c>
      <c r="I52" s="14">
        <f>IF(H52="FS",J46,IF(H52="SS",I46+G52,IF(H52="FF",J46-D52,IF(H52="SF",I46-D52,""))))</f>
        <v>96</v>
      </c>
      <c r="J52" s="14">
        <f>I52+D52</f>
        <v>111</v>
      </c>
      <c r="K52" s="14">
        <f>L52-D52</f>
        <v>96</v>
      </c>
      <c r="L52" s="14">
        <f>IF(H52="FS",K53,IF(H52="SS",L53-G52,IF(H52="FF",K53,IF(H52="SF",K53+G52))))</f>
        <v>111</v>
      </c>
      <c r="M52" s="15">
        <f t="shared" ref="M52:M54" si="27">J52-L52</f>
        <v>0</v>
      </c>
      <c r="N52" s="27" t="str">
        <f t="shared" si="21"/>
        <v>Yes</v>
      </c>
      <c r="O52" s="12">
        <v>6000</v>
      </c>
      <c r="P52" s="2">
        <f>IF(N52="Yes",D52-E52,"-")</f>
        <v>2</v>
      </c>
      <c r="Q52" s="1">
        <f t="shared" si="19"/>
        <v>12000</v>
      </c>
      <c r="R52" s="1">
        <f t="shared" ref="R52:R54" si="28">20000-Q52</f>
        <v>8000</v>
      </c>
    </row>
    <row r="53" spans="1:18" x14ac:dyDescent="0.25">
      <c r="A53" s="10" t="s">
        <v>90</v>
      </c>
      <c r="B53" s="25" t="s">
        <v>94</v>
      </c>
      <c r="C53" s="12">
        <v>15</v>
      </c>
      <c r="D53" s="12">
        <v>15</v>
      </c>
      <c r="E53" s="12">
        <v>13</v>
      </c>
      <c r="F53" s="12" t="s">
        <v>89</v>
      </c>
      <c r="G53" s="12">
        <v>0</v>
      </c>
      <c r="H53" s="12" t="s">
        <v>56</v>
      </c>
      <c r="I53" s="14">
        <f>IF(H53="FS",J52,IF(H53="SS",I52+G53,IF(H53="FF",J52-D53,IF(H53="SF",I52-D53,""))))</f>
        <v>111</v>
      </c>
      <c r="J53" s="14">
        <f>I53+D53</f>
        <v>126</v>
      </c>
      <c r="K53" s="14">
        <f>L53-D53</f>
        <v>111</v>
      </c>
      <c r="L53" s="14">
        <f>IF(H53="FS",K54,IF(H53="SS",L54-G53,IF(H53="FF",K54,IF(H53="SF",K54+G53))))</f>
        <v>126</v>
      </c>
      <c r="M53" s="15">
        <f t="shared" si="27"/>
        <v>0</v>
      </c>
      <c r="N53" s="27" t="str">
        <f t="shared" si="21"/>
        <v>Yes</v>
      </c>
      <c r="O53" s="12">
        <v>4000</v>
      </c>
      <c r="P53" s="2">
        <f>IF(N53="Yes",D53-E53,"-")</f>
        <v>2</v>
      </c>
      <c r="Q53" s="1">
        <f t="shared" si="19"/>
        <v>8000</v>
      </c>
      <c r="R53" s="1">
        <f t="shared" si="28"/>
        <v>12000</v>
      </c>
    </row>
    <row r="54" spans="1:18" x14ac:dyDescent="0.25">
      <c r="A54" s="10" t="s">
        <v>91</v>
      </c>
      <c r="B54" s="25" t="s">
        <v>97</v>
      </c>
      <c r="C54" s="12">
        <v>5</v>
      </c>
      <c r="D54" s="12">
        <v>5</v>
      </c>
      <c r="E54" s="12">
        <v>4</v>
      </c>
      <c r="F54" s="12" t="s">
        <v>90</v>
      </c>
      <c r="G54" s="12">
        <v>0</v>
      </c>
      <c r="H54" s="12" t="s">
        <v>56</v>
      </c>
      <c r="I54" s="14">
        <f>IF(H54="FS",J53,IF(H54="SS",I53+G54,IF(H54="FF",J53-D54,IF(H54="SF",I53-D54,""))))</f>
        <v>126</v>
      </c>
      <c r="J54" s="14">
        <f>I54+D54</f>
        <v>131</v>
      </c>
      <c r="K54" s="14">
        <f>L54-D54</f>
        <v>126</v>
      </c>
      <c r="L54" s="14">
        <f>IF(H54="FS",K55,IF(H54="SS",L55-G54,IF(H54="FF",K55,IF(H54="SF",K55+G54))))</f>
        <v>131</v>
      </c>
      <c r="M54" s="15">
        <f t="shared" si="27"/>
        <v>0</v>
      </c>
      <c r="N54" s="27" t="str">
        <f t="shared" si="21"/>
        <v>Yes</v>
      </c>
      <c r="O54" s="12">
        <v>3000</v>
      </c>
      <c r="P54" s="2">
        <f>IF(N54="Yes",D54-E54,"-")</f>
        <v>1</v>
      </c>
      <c r="Q54" s="1">
        <f t="shared" si="19"/>
        <v>3000</v>
      </c>
      <c r="R54" s="1">
        <f t="shared" si="28"/>
        <v>17000</v>
      </c>
    </row>
    <row r="55" spans="1:18" x14ac:dyDescent="0.3">
      <c r="A55" s="10" t="s">
        <v>95</v>
      </c>
      <c r="B55" s="11" t="s">
        <v>109</v>
      </c>
      <c r="C55" s="12">
        <v>0</v>
      </c>
      <c r="D55" s="12">
        <v>0</v>
      </c>
      <c r="E55" s="12">
        <v>0</v>
      </c>
      <c r="F55" s="12" t="s">
        <v>90</v>
      </c>
      <c r="G55" s="12">
        <v>0</v>
      </c>
      <c r="H55" s="12" t="s">
        <v>56</v>
      </c>
      <c r="I55" s="14">
        <f>IF(H55="FS",J54,IF(H55="SS",I54+G55,IF(H55="FF",J54-D55,IF(H55="SF",I54-D55,""))))</f>
        <v>131</v>
      </c>
      <c r="J55" s="14">
        <f>I55+D55</f>
        <v>131</v>
      </c>
      <c r="K55" s="14">
        <f>L55-D55</f>
        <v>131</v>
      </c>
      <c r="L55" s="14">
        <f>J55</f>
        <v>131</v>
      </c>
      <c r="M55" s="15">
        <f>J55-L55</f>
        <v>0</v>
      </c>
      <c r="N55" s="27" t="str">
        <f t="shared" si="21"/>
        <v>Yes</v>
      </c>
      <c r="O55" s="12">
        <v>2000</v>
      </c>
      <c r="P55" s="2">
        <f>IF(N55="Yes",D55-E55,"-")</f>
        <v>0</v>
      </c>
      <c r="Q55" s="1">
        <f t="shared" si="19"/>
        <v>0</v>
      </c>
    </row>
    <row r="56" spans="1:18" x14ac:dyDescent="0.3">
      <c r="K56" s="1">
        <v>130</v>
      </c>
      <c r="L56" s="1">
        <f>MAX(L6:L55)</f>
        <v>131</v>
      </c>
      <c r="P56" s="2" t="str">
        <f>IF(N56="Yes",D56-E56,"-")</f>
        <v>-</v>
      </c>
      <c r="Q56" s="1">
        <f>SUM(Q6:Q55)</f>
        <v>67000</v>
      </c>
      <c r="R56" s="1">
        <f>SUM(R9:R54)</f>
        <v>653000</v>
      </c>
    </row>
  </sheetData>
  <autoFilter ref="A4:R56" xr:uid="{19DE9F52-4C63-41A6-BB13-2380FDB715BE}"/>
  <mergeCells count="16">
    <mergeCell ref="N2:N4"/>
    <mergeCell ref="O2:O4"/>
    <mergeCell ref="P2:P4"/>
    <mergeCell ref="C2:C4"/>
    <mergeCell ref="H2:H4"/>
    <mergeCell ref="I2:I4"/>
    <mergeCell ref="J2:J4"/>
    <mergeCell ref="K2:K4"/>
    <mergeCell ref="L2:L4"/>
    <mergeCell ref="M2:M4"/>
    <mergeCell ref="G2:G4"/>
    <mergeCell ref="A2:A4"/>
    <mergeCell ref="B2:B4"/>
    <mergeCell ref="D2:D4"/>
    <mergeCell ref="E2:E4"/>
    <mergeCell ref="F2:F4"/>
  </mergeCells>
  <conditionalFormatting sqref="N1:N1048576">
    <cfRule type="containsText" dxfId="1" priority="1" operator="containsText" text="Yes">
      <formula>NOT(ISERROR(SEARCH("Yes",N1)))</formula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74357-6E8A-46CC-B8F6-F6F47497FEAB}">
  <dimension ref="A1:R56"/>
  <sheetViews>
    <sheetView showGridLines="0" tabSelected="1" topLeftCell="C1" zoomScale="135" zoomScaleNormal="60" workbookViewId="0">
      <selection activeCell="D10" sqref="D10"/>
    </sheetView>
  </sheetViews>
  <sheetFormatPr defaultColWidth="8.6640625" defaultRowHeight="12" x14ac:dyDescent="0.3"/>
  <cols>
    <col min="1" max="1" width="8.6640625" style="2"/>
    <col min="2" max="2" width="29.33203125" style="1" customWidth="1"/>
    <col min="3" max="5" width="9.44140625" style="2" customWidth="1"/>
    <col min="6" max="8" width="9.33203125" style="2" customWidth="1"/>
    <col min="9" max="12" width="11.6640625" style="1" customWidth="1"/>
    <col min="13" max="14" width="9.6640625" style="2" customWidth="1"/>
    <col min="15" max="16384" width="8.6640625" style="1"/>
  </cols>
  <sheetData>
    <row r="1" spans="1:18" x14ac:dyDescent="0.3">
      <c r="A1" s="2">
        <f>K56</f>
        <v>129</v>
      </c>
      <c r="B1" s="2">
        <f>L56</f>
        <v>129</v>
      </c>
      <c r="O1" s="1">
        <f>_xlfn.MINIFS($O$6:$O$55,P6:P55,"&gt;0")</f>
        <v>1000</v>
      </c>
    </row>
    <row r="2" spans="1:18" ht="12" customHeight="1" x14ac:dyDescent="0.3">
      <c r="A2" s="32" t="s">
        <v>59</v>
      </c>
      <c r="B2" s="32" t="s">
        <v>0</v>
      </c>
      <c r="C2" s="32" t="s">
        <v>135</v>
      </c>
      <c r="D2" s="32" t="s">
        <v>111</v>
      </c>
      <c r="E2" s="32" t="s">
        <v>110</v>
      </c>
      <c r="F2" s="32" t="s">
        <v>60</v>
      </c>
      <c r="G2" s="32" t="s">
        <v>107</v>
      </c>
      <c r="H2" s="32" t="s">
        <v>55</v>
      </c>
      <c r="I2" s="32" t="s">
        <v>101</v>
      </c>
      <c r="J2" s="32" t="s">
        <v>102</v>
      </c>
      <c r="K2" s="32" t="s">
        <v>103</v>
      </c>
      <c r="L2" s="32" t="s">
        <v>104</v>
      </c>
      <c r="M2" s="32" t="s">
        <v>105</v>
      </c>
      <c r="N2" s="32" t="s">
        <v>106</v>
      </c>
      <c r="O2" s="32" t="s">
        <v>112</v>
      </c>
      <c r="P2" s="33" t="s">
        <v>116</v>
      </c>
    </row>
    <row r="3" spans="1:18" s="2" customFormat="1" ht="15" customHeight="1" x14ac:dyDescent="0.3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3"/>
    </row>
    <row r="4" spans="1:18" s="2" customFormat="1" ht="14.55" customHeight="1" x14ac:dyDescent="0.3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3"/>
    </row>
    <row r="5" spans="1:18" s="9" customFormat="1" x14ac:dyDescent="0.3">
      <c r="A5" s="3">
        <v>1</v>
      </c>
      <c r="B5" s="4" t="s">
        <v>1</v>
      </c>
      <c r="C5" s="5"/>
      <c r="D5" s="5"/>
      <c r="E5" s="5"/>
      <c r="F5" s="5"/>
      <c r="G5" s="5"/>
      <c r="H5" s="5"/>
      <c r="I5" s="6"/>
      <c r="J5" s="6"/>
      <c r="K5" s="7"/>
      <c r="L5" s="7"/>
      <c r="M5" s="8"/>
      <c r="N5" s="26"/>
      <c r="O5" s="4">
        <v>0</v>
      </c>
    </row>
    <row r="6" spans="1:18" ht="24" x14ac:dyDescent="0.3">
      <c r="A6" s="10" t="s">
        <v>58</v>
      </c>
      <c r="B6" s="30" t="s">
        <v>108</v>
      </c>
      <c r="C6" s="12">
        <v>0</v>
      </c>
      <c r="D6" s="12">
        <v>0</v>
      </c>
      <c r="E6" s="12">
        <v>0</v>
      </c>
      <c r="F6" s="12"/>
      <c r="G6" s="12"/>
      <c r="H6" s="12"/>
      <c r="I6" s="13">
        <v>0</v>
      </c>
      <c r="J6" s="13">
        <f>I6+D6</f>
        <v>0</v>
      </c>
      <c r="K6" s="14">
        <f>L6-D6</f>
        <v>0</v>
      </c>
      <c r="L6" s="14">
        <v>0</v>
      </c>
      <c r="M6" s="15">
        <f>J6-L6</f>
        <v>0</v>
      </c>
      <c r="N6" s="27" t="str">
        <f>IF(M6=0,"Yes","-")</f>
        <v>Yes</v>
      </c>
      <c r="O6" s="12">
        <v>4000</v>
      </c>
      <c r="P6" s="2">
        <f>IF(N6="Yes",D6-E6,"-")</f>
        <v>0</v>
      </c>
      <c r="Q6" s="1">
        <f t="shared" ref="Q6:Q55" si="0">IF(N6="Yes",O6*P6,0)</f>
        <v>0</v>
      </c>
    </row>
    <row r="7" spans="1:18" s="9" customFormat="1" x14ac:dyDescent="0.3">
      <c r="A7" s="16">
        <v>1.1000000000000001</v>
      </c>
      <c r="B7" s="17" t="s">
        <v>2</v>
      </c>
      <c r="C7" s="18"/>
      <c r="D7" s="18"/>
      <c r="E7" s="18"/>
      <c r="F7" s="18"/>
      <c r="G7" s="18"/>
      <c r="H7" s="18"/>
      <c r="I7" s="19"/>
      <c r="J7" s="19"/>
      <c r="K7" s="20"/>
      <c r="L7" s="20"/>
      <c r="M7" s="21"/>
      <c r="N7" s="28"/>
      <c r="O7" s="12">
        <v>0</v>
      </c>
      <c r="P7" s="2" t="str">
        <f>IF(N7="Yes",D7-E7,"-")</f>
        <v>-</v>
      </c>
      <c r="Q7" s="1">
        <f t="shared" si="0"/>
        <v>0</v>
      </c>
    </row>
    <row r="8" spans="1:18" s="9" customFormat="1" x14ac:dyDescent="0.3">
      <c r="A8" s="16" t="s">
        <v>24</v>
      </c>
      <c r="B8" s="22" t="s">
        <v>3</v>
      </c>
      <c r="C8" s="18"/>
      <c r="D8" s="18"/>
      <c r="E8" s="18"/>
      <c r="F8" s="18"/>
      <c r="G8" s="18"/>
      <c r="H8" s="18"/>
      <c r="I8" s="19"/>
      <c r="J8" s="19"/>
      <c r="K8" s="20"/>
      <c r="L8" s="20"/>
      <c r="M8" s="21"/>
      <c r="N8" s="28"/>
      <c r="O8" s="12">
        <v>0</v>
      </c>
      <c r="P8" s="2" t="str">
        <f>IF(N8="Yes",D8-E8,"-")</f>
        <v>-</v>
      </c>
      <c r="Q8" s="1">
        <f t="shared" si="0"/>
        <v>0</v>
      </c>
    </row>
    <row r="9" spans="1:18" x14ac:dyDescent="0.3">
      <c r="A9" s="10" t="s">
        <v>25</v>
      </c>
      <c r="B9" s="23" t="s">
        <v>4</v>
      </c>
      <c r="C9" s="12">
        <v>3</v>
      </c>
      <c r="D9" s="12">
        <v>3</v>
      </c>
      <c r="E9" s="12">
        <v>1</v>
      </c>
      <c r="F9" s="12" t="s">
        <v>58</v>
      </c>
      <c r="G9" s="12">
        <v>0</v>
      </c>
      <c r="H9" s="12" t="s">
        <v>56</v>
      </c>
      <c r="I9" s="14">
        <f>IF(H9="FS",J6,IF(H9="SS",I6+G9,IF(H9="FF",J6-D9,IF(H9="SF",I6-D9,""))))</f>
        <v>0</v>
      </c>
      <c r="J9" s="14">
        <f>I9+D9</f>
        <v>3</v>
      </c>
      <c r="K9" s="14">
        <f>L9-D9</f>
        <v>0</v>
      </c>
      <c r="L9" s="14">
        <f>IF(H9="FS",K10,IF(H9="SS",L10-G9,IF(H9="FF",K10,IF(H9="SF",K10+G9))))</f>
        <v>3</v>
      </c>
      <c r="M9" s="15">
        <f t="shared" ref="M9:M12" si="1">J9-L9</f>
        <v>0</v>
      </c>
      <c r="N9" s="27" t="str">
        <f t="shared" ref="N9:N12" si="2">IF(M9=0,"Yes","-")</f>
        <v>Yes</v>
      </c>
      <c r="O9" s="12">
        <v>3000</v>
      </c>
      <c r="P9" s="2">
        <f>IF(N9="Yes",D9-E9,"-")</f>
        <v>2</v>
      </c>
      <c r="Q9" s="1">
        <f t="shared" si="0"/>
        <v>6000</v>
      </c>
      <c r="R9" s="1">
        <f>20000-Q9</f>
        <v>14000</v>
      </c>
    </row>
    <row r="10" spans="1:18" x14ac:dyDescent="0.3">
      <c r="A10" s="10" t="s">
        <v>26</v>
      </c>
      <c r="B10" s="23" t="s">
        <v>5</v>
      </c>
      <c r="C10" s="12">
        <v>4</v>
      </c>
      <c r="D10" s="12">
        <v>4</v>
      </c>
      <c r="E10" s="12">
        <v>3</v>
      </c>
      <c r="F10" s="12" t="s">
        <v>25</v>
      </c>
      <c r="G10" s="12">
        <v>0</v>
      </c>
      <c r="H10" s="12" t="s">
        <v>56</v>
      </c>
      <c r="I10" s="14">
        <f>IF(H10="FS",J9,IF(H10="SS",I9+G10,IF(H10="FF",J9-D10,IF(H10="SF",I9-D10,""))))</f>
        <v>3</v>
      </c>
      <c r="J10" s="14">
        <f>I10+D10</f>
        <v>7</v>
      </c>
      <c r="K10" s="14">
        <f>L10-D10</f>
        <v>3</v>
      </c>
      <c r="L10" s="14">
        <f>IF(H10="FS",L11-D10-G11,IF(H10="SS",L11-G10,IF(H10="FF",K11,IF(H10="SF",K11+G10))))</f>
        <v>7</v>
      </c>
      <c r="M10" s="15">
        <f t="shared" si="1"/>
        <v>0</v>
      </c>
      <c r="N10" s="27" t="str">
        <f t="shared" si="2"/>
        <v>Yes</v>
      </c>
      <c r="O10" s="12">
        <v>1000</v>
      </c>
      <c r="P10" s="2">
        <f>IF(N10="Yes",D10-E10,"-")</f>
        <v>1</v>
      </c>
      <c r="Q10" s="1">
        <f t="shared" si="0"/>
        <v>1000</v>
      </c>
      <c r="R10" s="1">
        <f t="shared" ref="R10:R12" si="3">20000-Q10</f>
        <v>19000</v>
      </c>
    </row>
    <row r="11" spans="1:18" x14ac:dyDescent="0.3">
      <c r="A11" s="10" t="s">
        <v>27</v>
      </c>
      <c r="B11" s="23" t="s">
        <v>6</v>
      </c>
      <c r="C11" s="12">
        <v>8</v>
      </c>
      <c r="D11" s="12">
        <v>8</v>
      </c>
      <c r="E11" s="12">
        <v>7</v>
      </c>
      <c r="F11" s="12" t="s">
        <v>26</v>
      </c>
      <c r="G11" s="12">
        <v>1</v>
      </c>
      <c r="H11" s="12" t="s">
        <v>57</v>
      </c>
      <c r="I11" s="14">
        <f>IF(H11="FS",J10,IF(H11="SS",I10+G11,IF(H11="FF",J10-D11,IF(H11="SF",I10-D11,""))))</f>
        <v>4</v>
      </c>
      <c r="J11" s="14">
        <f>I11+D11</f>
        <v>12</v>
      </c>
      <c r="K11" s="14">
        <f>L11-D11</f>
        <v>4</v>
      </c>
      <c r="L11" s="14">
        <f>IF(H11="FS",K12,IF(H11="SS",L12-G11,IF(H11="FF",K12,IF(H11="SF",K12+G11))))</f>
        <v>12</v>
      </c>
      <c r="M11" s="15">
        <f t="shared" si="1"/>
        <v>0</v>
      </c>
      <c r="N11" s="27" t="str">
        <f t="shared" si="2"/>
        <v>Yes</v>
      </c>
      <c r="O11" s="12">
        <v>3000</v>
      </c>
      <c r="P11" s="2">
        <f>IF(N11="Yes",D11-E11,"-")</f>
        <v>1</v>
      </c>
      <c r="Q11" s="1">
        <f t="shared" si="0"/>
        <v>3000</v>
      </c>
      <c r="R11" s="1">
        <f t="shared" si="3"/>
        <v>17000</v>
      </c>
    </row>
    <row r="12" spans="1:18" x14ac:dyDescent="0.3">
      <c r="A12" s="10" t="s">
        <v>28</v>
      </c>
      <c r="B12" s="23" t="s">
        <v>7</v>
      </c>
      <c r="C12" s="12">
        <v>8</v>
      </c>
      <c r="D12" s="12">
        <v>8</v>
      </c>
      <c r="E12" s="12">
        <v>5</v>
      </c>
      <c r="F12" s="12" t="s">
        <v>27</v>
      </c>
      <c r="G12" s="12">
        <v>1</v>
      </c>
      <c r="H12" s="12" t="s">
        <v>57</v>
      </c>
      <c r="I12" s="14">
        <f>IF(H12="FS",J11,IF(H12="SS",I11+G12,IF(H12="FF",J11-D12,IF(H12="SF",I11-D12,""))))</f>
        <v>5</v>
      </c>
      <c r="J12" s="14">
        <f>I12+D12</f>
        <v>13</v>
      </c>
      <c r="K12" s="14">
        <f>L12-D12</f>
        <v>5</v>
      </c>
      <c r="L12" s="14">
        <f>IF(H12="FS",K14,IF(H12="SS",K14,IF(H12="FF",K14,IF(H12="SF",K14+G12))))</f>
        <v>13</v>
      </c>
      <c r="M12" s="15">
        <f t="shared" si="1"/>
        <v>0</v>
      </c>
      <c r="N12" s="27" t="str">
        <f t="shared" si="2"/>
        <v>Yes</v>
      </c>
      <c r="O12" s="12">
        <v>4000</v>
      </c>
      <c r="P12" s="2">
        <f>IF(N12="Yes",D12-E12,"-")</f>
        <v>3</v>
      </c>
      <c r="Q12" s="1">
        <f t="shared" si="0"/>
        <v>12000</v>
      </c>
      <c r="R12" s="1">
        <f t="shared" si="3"/>
        <v>8000</v>
      </c>
    </row>
    <row r="13" spans="1:18" s="9" customFormat="1" x14ac:dyDescent="0.3">
      <c r="A13" s="16" t="s">
        <v>29</v>
      </c>
      <c r="B13" s="22" t="s">
        <v>8</v>
      </c>
      <c r="C13" s="18">
        <v>0</v>
      </c>
      <c r="D13" s="18">
        <v>0</v>
      </c>
      <c r="E13" s="18">
        <v>0</v>
      </c>
      <c r="F13" s="18"/>
      <c r="G13" s="18"/>
      <c r="H13" s="18"/>
      <c r="I13" s="20"/>
      <c r="J13" s="20"/>
      <c r="K13" s="20"/>
      <c r="L13" s="20"/>
      <c r="M13" s="21"/>
      <c r="N13" s="28"/>
      <c r="O13" s="12">
        <v>0</v>
      </c>
      <c r="P13" s="2" t="str">
        <f>IF(N13="Yes",D13-E13,"-")</f>
        <v>-</v>
      </c>
      <c r="Q13" s="1">
        <f t="shared" si="0"/>
        <v>0</v>
      </c>
    </row>
    <row r="14" spans="1:18" x14ac:dyDescent="0.3">
      <c r="A14" s="10" t="s">
        <v>30</v>
      </c>
      <c r="B14" s="23" t="s">
        <v>9</v>
      </c>
      <c r="C14" s="12">
        <v>7</v>
      </c>
      <c r="D14" s="12">
        <v>7</v>
      </c>
      <c r="E14" s="12">
        <v>4</v>
      </c>
      <c r="F14" s="12" t="s">
        <v>28</v>
      </c>
      <c r="G14" s="12">
        <v>0</v>
      </c>
      <c r="H14" s="12" t="s">
        <v>56</v>
      </c>
      <c r="I14" s="14">
        <f>IF(H14="FS",J12,IF(H14="SS",I12+G14,IF(H14="FF",J12-D14,IF(H14="SF",I12-D14,""))))</f>
        <v>13</v>
      </c>
      <c r="J14" s="14">
        <f>I14+D14</f>
        <v>20</v>
      </c>
      <c r="K14" s="14">
        <f>L14-D14</f>
        <v>13</v>
      </c>
      <c r="L14" s="14">
        <f>IF(H14="FS",K15,IF(H14="SS",L15-G14,IF(H14="FF",K15,IF(H14="SF",K15+G14))))</f>
        <v>20</v>
      </c>
      <c r="M14" s="15">
        <f t="shared" ref="M14:M18" si="4">J14-L14</f>
        <v>0</v>
      </c>
      <c r="N14" s="27" t="str">
        <f t="shared" ref="N14:N18" si="5">IF(M14=0,"Yes","-")</f>
        <v>Yes</v>
      </c>
      <c r="O14" s="12">
        <v>4000</v>
      </c>
      <c r="P14" s="2">
        <f>IF(N14="Yes",D14-E14,"-")</f>
        <v>3</v>
      </c>
      <c r="Q14" s="1">
        <f t="shared" si="0"/>
        <v>12000</v>
      </c>
      <c r="R14" s="1">
        <f t="shared" ref="R14:R18" si="6">20000-Q14</f>
        <v>8000</v>
      </c>
    </row>
    <row r="15" spans="1:18" x14ac:dyDescent="0.3">
      <c r="A15" s="10" t="s">
        <v>31</v>
      </c>
      <c r="B15" s="23" t="s">
        <v>49</v>
      </c>
      <c r="C15" s="12">
        <v>3</v>
      </c>
      <c r="D15" s="12">
        <v>2</v>
      </c>
      <c r="E15" s="12">
        <v>2</v>
      </c>
      <c r="F15" s="12" t="s">
        <v>30</v>
      </c>
      <c r="G15" s="12">
        <v>0</v>
      </c>
      <c r="H15" s="12" t="s">
        <v>56</v>
      </c>
      <c r="I15" s="14">
        <f>IF(H15="FS",J14,IF(H15="SS",I14+G15,IF(H15="FF",J14-D15,IF(H15="SF",I14-D15,""))))</f>
        <v>20</v>
      </c>
      <c r="J15" s="14">
        <f>I15+D15</f>
        <v>22</v>
      </c>
      <c r="K15" s="14">
        <f>L15-D15</f>
        <v>20</v>
      </c>
      <c r="L15" s="14">
        <f>IF(H15="FS",K16,IF(H15="SS",L16-G15,IF(H15="FF",K16,IF(H15="SF",K16+G15))))</f>
        <v>22</v>
      </c>
      <c r="M15" s="15">
        <f t="shared" si="4"/>
        <v>0</v>
      </c>
      <c r="N15" s="27" t="str">
        <f t="shared" si="5"/>
        <v>Yes</v>
      </c>
      <c r="O15" s="12">
        <v>2000</v>
      </c>
      <c r="P15" s="2">
        <f>IF(N15="Yes",D15-E15,"-")</f>
        <v>0</v>
      </c>
      <c r="Q15" s="1">
        <f t="shared" si="0"/>
        <v>0</v>
      </c>
      <c r="R15" s="1">
        <f t="shared" si="6"/>
        <v>20000</v>
      </c>
    </row>
    <row r="16" spans="1:18" x14ac:dyDescent="0.3">
      <c r="A16" s="10" t="s">
        <v>32</v>
      </c>
      <c r="B16" s="23" t="s">
        <v>10</v>
      </c>
      <c r="C16" s="12">
        <v>6</v>
      </c>
      <c r="D16" s="12">
        <v>5</v>
      </c>
      <c r="E16" s="12">
        <v>5</v>
      </c>
      <c r="F16" s="12" t="s">
        <v>31</v>
      </c>
      <c r="G16" s="12">
        <v>0</v>
      </c>
      <c r="H16" s="12" t="s">
        <v>56</v>
      </c>
      <c r="I16" s="14">
        <f>IF(H16="FS",J15,IF(H16="SS",I15+G16,IF(H16="FF",J15-D16,IF(H16="SF",I15-D16,""))))</f>
        <v>22</v>
      </c>
      <c r="J16" s="14">
        <f>I16+D16</f>
        <v>27</v>
      </c>
      <c r="K16" s="14">
        <f>L16-D16</f>
        <v>22</v>
      </c>
      <c r="L16" s="14">
        <f>IF(H16="FS",K17,IF(H16="SS",L17-G16,IF(H16="FF",K17,IF(H16="SF",K17+G16))))</f>
        <v>27</v>
      </c>
      <c r="M16" s="15">
        <f t="shared" si="4"/>
        <v>0</v>
      </c>
      <c r="N16" s="27" t="str">
        <f t="shared" si="5"/>
        <v>Yes</v>
      </c>
      <c r="O16" s="12">
        <v>1000</v>
      </c>
      <c r="P16" s="2">
        <f>IF(N16="Yes",D16-E16,"-")</f>
        <v>0</v>
      </c>
      <c r="Q16" s="1">
        <f t="shared" si="0"/>
        <v>0</v>
      </c>
      <c r="R16" s="1">
        <f t="shared" si="6"/>
        <v>20000</v>
      </c>
    </row>
    <row r="17" spans="1:18" x14ac:dyDescent="0.3">
      <c r="A17" s="10" t="s">
        <v>33</v>
      </c>
      <c r="B17" s="23" t="s">
        <v>11</v>
      </c>
      <c r="C17" s="12">
        <v>1</v>
      </c>
      <c r="D17" s="12">
        <v>1</v>
      </c>
      <c r="E17" s="12">
        <v>1</v>
      </c>
      <c r="F17" s="12" t="s">
        <v>32</v>
      </c>
      <c r="G17" s="12">
        <v>0</v>
      </c>
      <c r="H17" s="12" t="s">
        <v>56</v>
      </c>
      <c r="I17" s="14">
        <f>IF(H17="FS",J16,IF(H17="SS",I16+G17,IF(H17="FF",J16-D17,IF(H17="SF",I16-D17,""))))</f>
        <v>27</v>
      </c>
      <c r="J17" s="14">
        <f>I17+D17</f>
        <v>28</v>
      </c>
      <c r="K17" s="14">
        <f>L17-D17</f>
        <v>27</v>
      </c>
      <c r="L17" s="14">
        <f>IF(H17="FS",K20,IF(H17="SS",L20-G17,IF(H17="FF",K20,IF(H17="SF",K20+G17))))</f>
        <v>28</v>
      </c>
      <c r="M17" s="15">
        <f t="shared" si="4"/>
        <v>0</v>
      </c>
      <c r="N17" s="27" t="str">
        <f t="shared" si="5"/>
        <v>Yes</v>
      </c>
      <c r="O17" s="12">
        <v>5000</v>
      </c>
      <c r="P17" s="2">
        <f>IF(N17="Yes",D17-E17,"-")</f>
        <v>0</v>
      </c>
      <c r="Q17" s="1">
        <f t="shared" si="0"/>
        <v>0</v>
      </c>
      <c r="R17" s="1">
        <f t="shared" si="6"/>
        <v>20000</v>
      </c>
    </row>
    <row r="18" spans="1:18" x14ac:dyDescent="0.3">
      <c r="A18" s="10" t="s">
        <v>34</v>
      </c>
      <c r="B18" s="23" t="s">
        <v>99</v>
      </c>
      <c r="C18" s="12">
        <v>4</v>
      </c>
      <c r="D18" s="12">
        <v>1</v>
      </c>
      <c r="E18" s="12">
        <v>1</v>
      </c>
      <c r="F18" s="12" t="s">
        <v>50</v>
      </c>
      <c r="G18" s="12">
        <v>0</v>
      </c>
      <c r="H18" s="12" t="s">
        <v>56</v>
      </c>
      <c r="I18" s="14">
        <f>IF(H18="FS",J17,IF(H18="SS",I17+G18,IF(H18="FF",J17-D18,IF(H18="SF",I17-D18,""))))</f>
        <v>28</v>
      </c>
      <c r="J18" s="14">
        <f>I18+D18</f>
        <v>29</v>
      </c>
      <c r="K18" s="14">
        <f>L18-D18</f>
        <v>27</v>
      </c>
      <c r="L18" s="14">
        <f>IF(H18="FS",K20,IF(H18="SS",L20-G18,IF(H18="FF",K20,IF(H18="SF",K20+G18))))</f>
        <v>28</v>
      </c>
      <c r="M18" s="15">
        <f t="shared" si="4"/>
        <v>1</v>
      </c>
      <c r="N18" s="27" t="str">
        <f t="shared" si="5"/>
        <v>-</v>
      </c>
      <c r="O18" s="12">
        <v>2000</v>
      </c>
      <c r="P18" s="2" t="str">
        <f>IF(N18="Yes",D18-E18,"-")</f>
        <v>-</v>
      </c>
      <c r="Q18" s="1">
        <f t="shared" si="0"/>
        <v>0</v>
      </c>
      <c r="R18" s="1">
        <f t="shared" si="6"/>
        <v>20000</v>
      </c>
    </row>
    <row r="19" spans="1:18" s="9" customFormat="1" x14ac:dyDescent="0.3">
      <c r="A19" s="16" t="s">
        <v>35</v>
      </c>
      <c r="B19" s="22" t="s">
        <v>12</v>
      </c>
      <c r="C19" s="18">
        <v>0</v>
      </c>
      <c r="D19" s="18">
        <v>0</v>
      </c>
      <c r="E19" s="18">
        <v>0</v>
      </c>
      <c r="F19" s="18"/>
      <c r="G19" s="18"/>
      <c r="H19" s="18"/>
      <c r="I19" s="20"/>
      <c r="J19" s="20"/>
      <c r="K19" s="20"/>
      <c r="L19" s="20"/>
      <c r="M19" s="21"/>
      <c r="N19" s="28"/>
      <c r="O19" s="12">
        <v>0</v>
      </c>
      <c r="P19" s="2" t="str">
        <f>IF(N19="Yes",D19-E19,"-")</f>
        <v>-</v>
      </c>
      <c r="Q19" s="1">
        <f t="shared" si="0"/>
        <v>0</v>
      </c>
    </row>
    <row r="20" spans="1:18" x14ac:dyDescent="0.3">
      <c r="A20" s="10" t="s">
        <v>36</v>
      </c>
      <c r="B20" s="23" t="s">
        <v>13</v>
      </c>
      <c r="C20" s="12">
        <v>14</v>
      </c>
      <c r="D20" s="12">
        <v>13</v>
      </c>
      <c r="E20" s="12">
        <v>13</v>
      </c>
      <c r="F20" s="12" t="s">
        <v>33</v>
      </c>
      <c r="G20" s="12">
        <v>0</v>
      </c>
      <c r="H20" s="12" t="s">
        <v>56</v>
      </c>
      <c r="I20" s="14">
        <f>IF(H20="FS",J17,IF(H20="SS",I17+G20,IF(H20="FF",J17-D20,IF(H20="SF",I17-D20,""))))</f>
        <v>28</v>
      </c>
      <c r="J20" s="14">
        <f>I20+D20</f>
        <v>41</v>
      </c>
      <c r="K20" s="14">
        <f>L20-D20</f>
        <v>28</v>
      </c>
      <c r="L20" s="14">
        <f>IF(H20="FS",L21-G21,IF(H20="SS",L21-G20,IF(H20="FF",K21,IF(H20="SF",K21+G20))))</f>
        <v>41</v>
      </c>
      <c r="M20" s="15">
        <f t="shared" ref="M20:M24" si="7">J20-L20</f>
        <v>0</v>
      </c>
      <c r="N20" s="27" t="str">
        <f t="shared" ref="N20:N24" si="8">IF(M20=0,"Yes","-")</f>
        <v>Yes</v>
      </c>
      <c r="O20" s="12">
        <v>2000</v>
      </c>
      <c r="P20" s="2">
        <f>IF(N20="Yes",D20-E20,"-")</f>
        <v>0</v>
      </c>
      <c r="Q20" s="1">
        <f t="shared" si="0"/>
        <v>0</v>
      </c>
      <c r="R20" s="1">
        <f t="shared" ref="R20:R24" si="9">20000-Q20</f>
        <v>20000</v>
      </c>
    </row>
    <row r="21" spans="1:18" x14ac:dyDescent="0.3">
      <c r="A21" s="10" t="s">
        <v>37</v>
      </c>
      <c r="B21" s="23" t="s">
        <v>14</v>
      </c>
      <c r="C21" s="12">
        <v>14</v>
      </c>
      <c r="D21" s="12">
        <v>13</v>
      </c>
      <c r="E21" s="12">
        <v>13</v>
      </c>
      <c r="F21" s="12" t="s">
        <v>36</v>
      </c>
      <c r="G21" s="12">
        <v>2</v>
      </c>
      <c r="H21" s="12" t="s">
        <v>57</v>
      </c>
      <c r="I21" s="14">
        <f>IF(H21="FS",J20,IF(H21="SS",I20+G21,IF(H21="FF",J20-D21,IF(H21="SF",I20-D21,""))))</f>
        <v>30</v>
      </c>
      <c r="J21" s="14">
        <f>I21+D21</f>
        <v>43</v>
      </c>
      <c r="K21" s="14">
        <f>L21-D21</f>
        <v>30</v>
      </c>
      <c r="L21" s="14">
        <f>IF(H21="FS",K22,IF(H21="SS",K22,IF(H21="FF",K22,IF(H21="SF",K22+G21))))</f>
        <v>43</v>
      </c>
      <c r="M21" s="15">
        <f t="shared" si="7"/>
        <v>0</v>
      </c>
      <c r="N21" s="27" t="str">
        <f t="shared" si="8"/>
        <v>Yes</v>
      </c>
      <c r="O21" s="12">
        <v>1000</v>
      </c>
      <c r="P21" s="2">
        <f>IF(N21="Yes",D21-E21,"-")</f>
        <v>0</v>
      </c>
      <c r="Q21" s="1">
        <f t="shared" si="0"/>
        <v>0</v>
      </c>
      <c r="R21" s="1">
        <f t="shared" si="9"/>
        <v>20000</v>
      </c>
    </row>
    <row r="22" spans="1:18" x14ac:dyDescent="0.3">
      <c r="A22" s="10" t="s">
        <v>38</v>
      </c>
      <c r="B22" s="23" t="s">
        <v>15</v>
      </c>
      <c r="C22" s="12">
        <v>2</v>
      </c>
      <c r="D22" s="12">
        <v>1</v>
      </c>
      <c r="E22" s="12">
        <v>1</v>
      </c>
      <c r="F22" s="12" t="s">
        <v>37</v>
      </c>
      <c r="G22" s="12">
        <v>0</v>
      </c>
      <c r="H22" s="12" t="s">
        <v>56</v>
      </c>
      <c r="I22" s="14">
        <f>IF(H22="FS",J21,IF(H22="SS",I21+G22,IF(H22="FF",J21-D22,IF(H22="SF",I21-D22,""))))</f>
        <v>43</v>
      </c>
      <c r="J22" s="14">
        <f>I22+D22</f>
        <v>44</v>
      </c>
      <c r="K22" s="14">
        <f>L22-D22</f>
        <v>43</v>
      </c>
      <c r="L22" s="14">
        <f>IF(H22="FS",K23,IF(H22="SS",L23-G22,IF(H22="FF",K23,IF(H22="SF",K23+G22))))</f>
        <v>44</v>
      </c>
      <c r="M22" s="15">
        <f t="shared" si="7"/>
        <v>0</v>
      </c>
      <c r="N22" s="27" t="str">
        <f t="shared" si="8"/>
        <v>Yes</v>
      </c>
      <c r="O22" s="12">
        <v>1000</v>
      </c>
      <c r="P22" s="2">
        <f>IF(N22="Yes",D22-E22,"-")</f>
        <v>0</v>
      </c>
      <c r="Q22" s="1">
        <f t="shared" si="0"/>
        <v>0</v>
      </c>
      <c r="R22" s="1">
        <f t="shared" si="9"/>
        <v>20000</v>
      </c>
    </row>
    <row r="23" spans="1:18" x14ac:dyDescent="0.3">
      <c r="A23" s="10" t="s">
        <v>39</v>
      </c>
      <c r="B23" s="23" t="s">
        <v>51</v>
      </c>
      <c r="C23" s="12">
        <v>21</v>
      </c>
      <c r="D23" s="12">
        <v>21</v>
      </c>
      <c r="E23" s="12">
        <v>21</v>
      </c>
      <c r="F23" s="12" t="s">
        <v>38</v>
      </c>
      <c r="G23" s="12">
        <v>0</v>
      </c>
      <c r="H23" s="12" t="s">
        <v>56</v>
      </c>
      <c r="I23" s="14">
        <f>IF(H23="FS",J22,IF(H23="SS",I22+G23,IF(H23="FF",J22-D23,IF(H23="SF",I22-D23,""))))</f>
        <v>44</v>
      </c>
      <c r="J23" s="14">
        <f>I23+D23</f>
        <v>65</v>
      </c>
      <c r="K23" s="14">
        <f>L23-D23</f>
        <v>44</v>
      </c>
      <c r="L23" s="14">
        <f>IF(H23="FS",K24,IF(H23="SS",L24-G23,IF(H23="FF",K24,IF(H23="SF",K24+G23))))</f>
        <v>65</v>
      </c>
      <c r="M23" s="15">
        <f t="shared" si="7"/>
        <v>0</v>
      </c>
      <c r="N23" s="27" t="str">
        <f t="shared" si="8"/>
        <v>Yes</v>
      </c>
      <c r="O23" s="12">
        <v>1000</v>
      </c>
      <c r="P23" s="2">
        <f>IF(N23="Yes",D23-E23,"-")</f>
        <v>0</v>
      </c>
      <c r="Q23" s="1">
        <f t="shared" si="0"/>
        <v>0</v>
      </c>
      <c r="R23" s="1">
        <f t="shared" si="9"/>
        <v>20000</v>
      </c>
    </row>
    <row r="24" spans="1:18" x14ac:dyDescent="0.3">
      <c r="A24" s="10" t="s">
        <v>50</v>
      </c>
      <c r="B24" s="23" t="s">
        <v>16</v>
      </c>
      <c r="C24" s="12">
        <v>7</v>
      </c>
      <c r="D24" s="12">
        <v>5</v>
      </c>
      <c r="E24" s="12">
        <v>5</v>
      </c>
      <c r="F24" s="12" t="s">
        <v>38</v>
      </c>
      <c r="G24" s="12">
        <v>0</v>
      </c>
      <c r="H24" s="12" t="s">
        <v>56</v>
      </c>
      <c r="I24" s="14">
        <f>IF(H24="FS",J23,IF(H24="SS",I23+G24,IF(H24="FF",J23-D24,IF(H24="SF",I23-D24,""))))</f>
        <v>65</v>
      </c>
      <c r="J24" s="14">
        <f>I24+D24</f>
        <v>70</v>
      </c>
      <c r="K24" s="14">
        <f>L24-D24</f>
        <v>65</v>
      </c>
      <c r="L24" s="14">
        <f>IF(H24="FS",K37,IF(H24="SS",L37-G24,IF(H24="FF",K37,IF(H24="SF",K37+G24))))</f>
        <v>70</v>
      </c>
      <c r="M24" s="15">
        <f t="shared" si="7"/>
        <v>0</v>
      </c>
      <c r="N24" s="27" t="str">
        <f t="shared" si="8"/>
        <v>Yes</v>
      </c>
      <c r="O24" s="12">
        <v>2000</v>
      </c>
      <c r="P24" s="2">
        <f>IF(N24="Yes",D24-E24,"-")</f>
        <v>0</v>
      </c>
      <c r="Q24" s="1">
        <f t="shared" si="0"/>
        <v>0</v>
      </c>
      <c r="R24" s="1">
        <f t="shared" si="9"/>
        <v>20000</v>
      </c>
    </row>
    <row r="25" spans="1:18" s="9" customFormat="1" x14ac:dyDescent="0.3">
      <c r="A25" s="16" t="s">
        <v>40</v>
      </c>
      <c r="B25" s="22" t="s">
        <v>17</v>
      </c>
      <c r="C25" s="18">
        <v>0</v>
      </c>
      <c r="D25" s="18">
        <v>0</v>
      </c>
      <c r="E25" s="18">
        <v>0</v>
      </c>
      <c r="F25" s="18"/>
      <c r="G25" s="18"/>
      <c r="H25" s="18"/>
      <c r="I25" s="20"/>
      <c r="J25" s="20"/>
      <c r="K25" s="20"/>
      <c r="L25" s="20"/>
      <c r="M25" s="21"/>
      <c r="N25" s="28"/>
      <c r="O25" s="12">
        <v>0</v>
      </c>
      <c r="P25" s="2" t="str">
        <f>IF(N25="Yes",D25-E25,"-")</f>
        <v>-</v>
      </c>
      <c r="Q25" s="1">
        <f t="shared" si="0"/>
        <v>0</v>
      </c>
    </row>
    <row r="26" spans="1:18" x14ac:dyDescent="0.3">
      <c r="A26" s="10" t="s">
        <v>41</v>
      </c>
      <c r="B26" s="23" t="s">
        <v>18</v>
      </c>
      <c r="C26" s="12">
        <v>14</v>
      </c>
      <c r="D26" s="12">
        <v>12</v>
      </c>
      <c r="E26" s="12">
        <v>12</v>
      </c>
      <c r="F26" s="12" t="s">
        <v>38</v>
      </c>
      <c r="G26" s="12">
        <v>0</v>
      </c>
      <c r="H26" s="12" t="s">
        <v>56</v>
      </c>
      <c r="I26" s="14">
        <f>IF(H26="FS",J24,IF(H26="SS",I24+G26,IF(H26="FF",J24-D26,IF(H26="SF",I24-D26,""))))</f>
        <v>70</v>
      </c>
      <c r="J26" s="14">
        <f>I26+D26</f>
        <v>82</v>
      </c>
      <c r="K26" s="14">
        <f>L26-D26</f>
        <v>24</v>
      </c>
      <c r="L26" s="14">
        <f>IF(H26="FS",L27-G27,IF(H26="SS",L27-G26,IF(H26="FF",K27,IF(H26="SF",K27+G26))))</f>
        <v>36</v>
      </c>
      <c r="M26" s="15">
        <f t="shared" ref="M26:M30" si="10">J26-L26</f>
        <v>46</v>
      </c>
      <c r="N26" s="27" t="str">
        <f t="shared" ref="N26:N30" si="11">IF(M26=0,"Yes","-")</f>
        <v>-</v>
      </c>
      <c r="O26" s="12">
        <v>2000</v>
      </c>
      <c r="P26" s="2" t="str">
        <f>IF(N26="Yes",D26-E26,"-")</f>
        <v>-</v>
      </c>
      <c r="Q26" s="1">
        <f t="shared" si="0"/>
        <v>0</v>
      </c>
      <c r="R26" s="1">
        <f t="shared" ref="R26:R30" si="12">20000-Q26</f>
        <v>20000</v>
      </c>
    </row>
    <row r="27" spans="1:18" x14ac:dyDescent="0.3">
      <c r="A27" s="10" t="s">
        <v>42</v>
      </c>
      <c r="B27" s="23" t="s">
        <v>19</v>
      </c>
      <c r="C27" s="12">
        <v>10</v>
      </c>
      <c r="D27" s="12">
        <v>9</v>
      </c>
      <c r="E27" s="12">
        <v>9</v>
      </c>
      <c r="F27" s="12" t="s">
        <v>41</v>
      </c>
      <c r="G27" s="12">
        <v>2</v>
      </c>
      <c r="H27" s="12" t="s">
        <v>57</v>
      </c>
      <c r="I27" s="14">
        <f>IF(H27="FS",J26,IF(H27="SS",I26+G27,IF(H27="FF",J26-D27,IF(H27="SF",I26-D27,""))))</f>
        <v>72</v>
      </c>
      <c r="J27" s="14">
        <f>I27+D27</f>
        <v>81</v>
      </c>
      <c r="K27" s="14">
        <f>L27-G27</f>
        <v>36</v>
      </c>
      <c r="L27" s="14">
        <f>IF(H27="FS",K28,IF(H27="SS",L28-G27,IF(H27="FF",K28,IF(H27="SF",K28+G27))))</f>
        <v>38</v>
      </c>
      <c r="M27" s="15">
        <f t="shared" si="10"/>
        <v>43</v>
      </c>
      <c r="N27" s="27" t="str">
        <f t="shared" si="11"/>
        <v>-</v>
      </c>
      <c r="O27" s="12">
        <v>4000</v>
      </c>
      <c r="P27" s="2" t="str">
        <f>IF(N27="Yes",D27-E27,"-")</f>
        <v>-</v>
      </c>
      <c r="Q27" s="1">
        <f t="shared" si="0"/>
        <v>0</v>
      </c>
      <c r="R27" s="1">
        <f t="shared" si="12"/>
        <v>20000</v>
      </c>
    </row>
    <row r="28" spans="1:18" x14ac:dyDescent="0.3">
      <c r="A28" s="10" t="s">
        <v>43</v>
      </c>
      <c r="B28" s="23" t="s">
        <v>20</v>
      </c>
      <c r="C28" s="12">
        <v>1</v>
      </c>
      <c r="D28" s="12">
        <v>1</v>
      </c>
      <c r="E28" s="12">
        <v>1</v>
      </c>
      <c r="F28" s="12" t="s">
        <v>42</v>
      </c>
      <c r="G28" s="12">
        <v>0</v>
      </c>
      <c r="H28" s="12" t="s">
        <v>56</v>
      </c>
      <c r="I28" s="14">
        <f>IF(H28="FS",J27,IF(H28="SS",I27+G28,IF(H28="FF",J27-D28,IF(H28="SF",I27-D28,""))))</f>
        <v>81</v>
      </c>
      <c r="J28" s="14">
        <f>I28+D28</f>
        <v>82</v>
      </c>
      <c r="K28" s="14">
        <f>L28-D28</f>
        <v>39</v>
      </c>
      <c r="L28" s="14">
        <f>IF(H28="FS",K29,IF(H28="SS",L29-G28,IF(H28="FF",K29,IF(H28="SF",K29+G28))))</f>
        <v>40</v>
      </c>
      <c r="M28" s="15">
        <f t="shared" si="10"/>
        <v>42</v>
      </c>
      <c r="N28" s="27" t="str">
        <f t="shared" si="11"/>
        <v>-</v>
      </c>
      <c r="O28" s="12">
        <v>6000</v>
      </c>
      <c r="P28" s="2" t="str">
        <f>IF(N28="Yes",D28-E28,"-")</f>
        <v>-</v>
      </c>
      <c r="Q28" s="1">
        <f t="shared" si="0"/>
        <v>0</v>
      </c>
      <c r="R28" s="1">
        <f t="shared" si="12"/>
        <v>20000</v>
      </c>
    </row>
    <row r="29" spans="1:18" x14ac:dyDescent="0.3">
      <c r="A29" s="10" t="s">
        <v>47</v>
      </c>
      <c r="B29" s="23" t="s">
        <v>53</v>
      </c>
      <c r="C29" s="12">
        <v>21</v>
      </c>
      <c r="D29" s="12">
        <v>18</v>
      </c>
      <c r="E29" s="12">
        <v>18</v>
      </c>
      <c r="F29" s="12" t="s">
        <v>43</v>
      </c>
      <c r="G29" s="12">
        <v>0</v>
      </c>
      <c r="H29" s="12" t="s">
        <v>56</v>
      </c>
      <c r="I29" s="14">
        <f>IF(H29="FS",J28,IF(H29="SS",I28+G29,IF(H29="FF",J28-D29,IF(H29="SF",I28-D29,""))))</f>
        <v>82</v>
      </c>
      <c r="J29" s="14">
        <f>I29+D29</f>
        <v>100</v>
      </c>
      <c r="K29" s="14">
        <f>L29-D29</f>
        <v>40</v>
      </c>
      <c r="L29" s="14">
        <f>IF(H29="FS",K30,IF(H29="SS",L30-G29,IF(H29="FF",K30,IF(H29="SF",K30+G29))))</f>
        <v>58</v>
      </c>
      <c r="M29" s="15">
        <f t="shared" si="10"/>
        <v>42</v>
      </c>
      <c r="N29" s="27" t="str">
        <f t="shared" si="11"/>
        <v>-</v>
      </c>
      <c r="O29" s="12">
        <v>2000</v>
      </c>
      <c r="P29" s="2" t="str">
        <f>IF(N29="Yes",D29-E29,"-")</f>
        <v>-</v>
      </c>
      <c r="Q29" s="1">
        <f t="shared" si="0"/>
        <v>0</v>
      </c>
      <c r="R29" s="1">
        <f t="shared" si="12"/>
        <v>20000</v>
      </c>
    </row>
    <row r="30" spans="1:18" x14ac:dyDescent="0.3">
      <c r="A30" s="10" t="s">
        <v>52</v>
      </c>
      <c r="B30" s="23" t="s">
        <v>16</v>
      </c>
      <c r="C30" s="12">
        <v>3</v>
      </c>
      <c r="D30" s="12">
        <v>0</v>
      </c>
      <c r="E30" s="12">
        <v>0</v>
      </c>
      <c r="F30" s="12" t="s">
        <v>47</v>
      </c>
      <c r="G30" s="12">
        <v>0</v>
      </c>
      <c r="H30" s="12" t="s">
        <v>56</v>
      </c>
      <c r="I30" s="14">
        <f>IF(H30="FS",J29,IF(H30="SS",I29+G30,IF(H30="FF",J29-D30,IF(H30="SF",I29-D30,""))))</f>
        <v>100</v>
      </c>
      <c r="J30" s="14">
        <f>I30+D30</f>
        <v>100</v>
      </c>
      <c r="K30" s="14">
        <f>L30-D30</f>
        <v>58</v>
      </c>
      <c r="L30" s="14">
        <f>IF(H30="FS",K32,IF(H30="SS",L32-G30,IF(H30="FF",K32,IF(H30="SF",K32+G30))))</f>
        <v>58</v>
      </c>
      <c r="M30" s="15">
        <f t="shared" si="10"/>
        <v>42</v>
      </c>
      <c r="N30" s="27" t="str">
        <f t="shared" si="11"/>
        <v>-</v>
      </c>
      <c r="O30" s="12">
        <v>4000</v>
      </c>
      <c r="P30" s="2" t="str">
        <f>IF(N30="Yes",D30-E30,"-")</f>
        <v>-</v>
      </c>
      <c r="Q30" s="1">
        <f t="shared" si="0"/>
        <v>0</v>
      </c>
      <c r="R30" s="1">
        <f t="shared" si="12"/>
        <v>20000</v>
      </c>
    </row>
    <row r="31" spans="1:18" s="9" customFormat="1" x14ac:dyDescent="0.3">
      <c r="A31" s="16" t="s">
        <v>44</v>
      </c>
      <c r="B31" s="22" t="s">
        <v>21</v>
      </c>
      <c r="C31" s="18">
        <v>0</v>
      </c>
      <c r="D31" s="18">
        <v>0</v>
      </c>
      <c r="E31" s="18">
        <v>0</v>
      </c>
      <c r="F31" s="18"/>
      <c r="G31" s="18"/>
      <c r="H31" s="18"/>
      <c r="I31" s="20"/>
      <c r="J31" s="20"/>
      <c r="K31" s="20"/>
      <c r="L31" s="20"/>
      <c r="M31" s="21"/>
      <c r="N31" s="28"/>
      <c r="O31" s="12">
        <v>0</v>
      </c>
      <c r="P31" s="2" t="str">
        <f>IF(N31="Yes",D31-E31,"-")</f>
        <v>-</v>
      </c>
      <c r="Q31" s="1">
        <f t="shared" si="0"/>
        <v>0</v>
      </c>
    </row>
    <row r="32" spans="1:18" x14ac:dyDescent="0.3">
      <c r="A32" s="10" t="s">
        <v>45</v>
      </c>
      <c r="B32" s="23" t="s">
        <v>98</v>
      </c>
      <c r="C32" s="12">
        <v>7</v>
      </c>
      <c r="D32" s="12">
        <v>7</v>
      </c>
      <c r="E32" s="12">
        <v>7</v>
      </c>
      <c r="F32" s="12" t="s">
        <v>47</v>
      </c>
      <c r="G32" s="12">
        <v>0</v>
      </c>
      <c r="H32" s="12" t="s">
        <v>56</v>
      </c>
      <c r="I32" s="14">
        <f>IF(H32="FS",J29,IF(H32="SS",I29+G32,IF(H32="FF",J29-D32,IF(H32="SF",I29-D32,""))))</f>
        <v>100</v>
      </c>
      <c r="J32" s="14">
        <f>I32+D32</f>
        <v>107</v>
      </c>
      <c r="K32" s="14">
        <f>L32-D32</f>
        <v>58</v>
      </c>
      <c r="L32" s="14">
        <f>IF(H32="FS",K33,IF(H32="SS",L33-G32,IF(H32="FF",K33,IF(H32="SF",K33+G32))))</f>
        <v>65</v>
      </c>
      <c r="M32" s="15">
        <f t="shared" ref="M32:M34" si="13">J32-L32</f>
        <v>42</v>
      </c>
      <c r="N32" s="27" t="str">
        <f t="shared" ref="N32:N34" si="14">IF(M32=0,"Yes","-")</f>
        <v>-</v>
      </c>
      <c r="O32" s="12">
        <v>1000</v>
      </c>
      <c r="P32" s="2" t="str">
        <f>IF(N32="Yes",D32-E32,"-")</f>
        <v>-</v>
      </c>
      <c r="Q32" s="1">
        <f t="shared" si="0"/>
        <v>0</v>
      </c>
      <c r="R32" s="1">
        <f t="shared" ref="R32:R34" si="15">20000-Q32</f>
        <v>20000</v>
      </c>
    </row>
    <row r="33" spans="1:18" x14ac:dyDescent="0.3">
      <c r="A33" s="10" t="s">
        <v>46</v>
      </c>
      <c r="B33" s="23" t="s">
        <v>22</v>
      </c>
      <c r="C33" s="12">
        <v>3</v>
      </c>
      <c r="D33" s="12">
        <v>2</v>
      </c>
      <c r="E33" s="12">
        <v>2</v>
      </c>
      <c r="F33" s="12" t="s">
        <v>45</v>
      </c>
      <c r="G33" s="12">
        <v>0</v>
      </c>
      <c r="H33" s="12" t="s">
        <v>56</v>
      </c>
      <c r="I33" s="14">
        <f>IF(H33="FS",J32,IF(H33="SS",I32+G33,IF(H33="FF",J32-D33,IF(H33="SF",I32-D33,""))))</f>
        <v>107</v>
      </c>
      <c r="J33" s="14">
        <f>I33+D33</f>
        <v>109</v>
      </c>
      <c r="K33" s="14">
        <f>L33-D33</f>
        <v>65</v>
      </c>
      <c r="L33" s="14">
        <f>IF(H33="FS",K34,IF(H33="SS",L34-G33,IF(H33="FF",K34,IF(H33="SF",K34+G33))))</f>
        <v>67</v>
      </c>
      <c r="M33" s="15">
        <f t="shared" si="13"/>
        <v>42</v>
      </c>
      <c r="N33" s="27" t="str">
        <f t="shared" si="14"/>
        <v>-</v>
      </c>
      <c r="O33" s="12">
        <v>3000</v>
      </c>
      <c r="P33" s="2" t="str">
        <f>IF(N33="Yes",D33-E33,"-")</f>
        <v>-</v>
      </c>
      <c r="Q33" s="1">
        <f t="shared" si="0"/>
        <v>0</v>
      </c>
      <c r="R33" s="1">
        <f t="shared" si="15"/>
        <v>20000</v>
      </c>
    </row>
    <row r="34" spans="1:18" x14ac:dyDescent="0.3">
      <c r="A34" s="10" t="s">
        <v>54</v>
      </c>
      <c r="B34" s="23" t="s">
        <v>23</v>
      </c>
      <c r="C34" s="12">
        <v>5</v>
      </c>
      <c r="D34" s="12">
        <v>3</v>
      </c>
      <c r="E34" s="12">
        <v>3</v>
      </c>
      <c r="F34" s="12" t="s">
        <v>46</v>
      </c>
      <c r="G34" s="12">
        <v>0</v>
      </c>
      <c r="H34" s="12" t="s">
        <v>56</v>
      </c>
      <c r="I34" s="14">
        <f>IF(H34="FS",J33,IF(H34="SS",I33+G34,IF(H34="FF",J33-D34,IF(H34="SF",I33-D34,""))))</f>
        <v>109</v>
      </c>
      <c r="J34" s="14">
        <f>I34+D34</f>
        <v>112</v>
      </c>
      <c r="K34" s="14">
        <f>L34-D34</f>
        <v>67</v>
      </c>
      <c r="L34" s="14">
        <f>IF(H34="FS",K37,IF(H34="SS",L37-G34,IF(H34="FF",K37,IF(H34="SF",K37+G34))))</f>
        <v>70</v>
      </c>
      <c r="M34" s="15">
        <f t="shared" si="13"/>
        <v>42</v>
      </c>
      <c r="N34" s="27" t="str">
        <f t="shared" si="14"/>
        <v>-</v>
      </c>
      <c r="O34" s="12">
        <v>6000</v>
      </c>
      <c r="P34" s="2" t="str">
        <f>IF(N34="Yes",D34-E34,"-")</f>
        <v>-</v>
      </c>
      <c r="Q34" s="1">
        <f t="shared" si="0"/>
        <v>0</v>
      </c>
      <c r="R34" s="1">
        <f t="shared" si="15"/>
        <v>20000</v>
      </c>
    </row>
    <row r="35" spans="1:18" s="9" customFormat="1" x14ac:dyDescent="0.3">
      <c r="A35" s="16">
        <v>1.2</v>
      </c>
      <c r="B35" s="17" t="s">
        <v>61</v>
      </c>
      <c r="C35" s="18">
        <v>0</v>
      </c>
      <c r="D35" s="18">
        <v>0</v>
      </c>
      <c r="E35" s="18">
        <v>0</v>
      </c>
      <c r="F35" s="18"/>
      <c r="G35" s="18"/>
      <c r="H35" s="18"/>
      <c r="I35" s="20"/>
      <c r="J35" s="20"/>
      <c r="K35" s="20"/>
      <c r="L35" s="20"/>
      <c r="M35" s="21"/>
      <c r="N35" s="28"/>
      <c r="O35" s="12">
        <v>0</v>
      </c>
      <c r="P35" s="2" t="str">
        <f>IF(N35="Yes",D35-E35,"-")</f>
        <v>-</v>
      </c>
      <c r="Q35" s="1">
        <f t="shared" si="0"/>
        <v>0</v>
      </c>
    </row>
    <row r="36" spans="1:18" s="9" customFormat="1" x14ac:dyDescent="0.25">
      <c r="A36" s="16" t="s">
        <v>63</v>
      </c>
      <c r="B36" s="24" t="s">
        <v>62</v>
      </c>
      <c r="C36" s="18">
        <v>0</v>
      </c>
      <c r="D36" s="18">
        <v>0</v>
      </c>
      <c r="E36" s="18">
        <v>0</v>
      </c>
      <c r="F36" s="18"/>
      <c r="G36" s="18"/>
      <c r="H36" s="18"/>
      <c r="I36" s="20"/>
      <c r="J36" s="20"/>
      <c r="K36" s="20"/>
      <c r="L36" s="20"/>
      <c r="M36" s="21"/>
      <c r="N36" s="28"/>
      <c r="O36" s="12">
        <v>0</v>
      </c>
      <c r="P36" s="2" t="str">
        <f>IF(N36="Yes",D36-E36,"-")</f>
        <v>-</v>
      </c>
      <c r="Q36" s="1">
        <f t="shared" si="0"/>
        <v>0</v>
      </c>
    </row>
    <row r="37" spans="1:18" x14ac:dyDescent="0.25">
      <c r="A37" s="10" t="s">
        <v>64</v>
      </c>
      <c r="B37" s="25" t="s">
        <v>66</v>
      </c>
      <c r="C37" s="12">
        <v>18</v>
      </c>
      <c r="D37" s="12">
        <v>14</v>
      </c>
      <c r="E37" s="12">
        <v>14</v>
      </c>
      <c r="F37" s="12" t="s">
        <v>50</v>
      </c>
      <c r="G37" s="12">
        <v>0</v>
      </c>
      <c r="H37" s="12" t="s">
        <v>56</v>
      </c>
      <c r="I37" s="14">
        <f>IF(H37="FS",J24,IF(H37="SS",I24+G37,IF(H37="FF",J24-D37,IF(H37="SF",I24-D37,""))))</f>
        <v>70</v>
      </c>
      <c r="J37" s="14">
        <f>I37+D37</f>
        <v>84</v>
      </c>
      <c r="K37" s="14">
        <f>L37-D37</f>
        <v>70</v>
      </c>
      <c r="L37" s="14">
        <f>IF(H37="FS",K46,IF(H37="SS",L46-G37,IF(H37="FF",K46,IF(H37="SF",K46+G37))))</f>
        <v>84</v>
      </c>
      <c r="M37" s="15">
        <f t="shared" ref="M37:M41" si="16">J37-L37</f>
        <v>0</v>
      </c>
      <c r="N37" s="27" t="str">
        <f t="shared" ref="N37:N41" si="17">IF(M37=0,"Yes","-")</f>
        <v>Yes</v>
      </c>
      <c r="O37" s="12">
        <v>1000</v>
      </c>
      <c r="P37" s="2">
        <f>IF(N37="Yes",D37-E37,"-")</f>
        <v>0</v>
      </c>
      <c r="Q37" s="1">
        <f t="shared" si="0"/>
        <v>0</v>
      </c>
      <c r="R37" s="1">
        <f t="shared" ref="R37:R41" si="18">20000-Q37</f>
        <v>20000</v>
      </c>
    </row>
    <row r="38" spans="1:18" x14ac:dyDescent="0.25">
      <c r="A38" s="10" t="s">
        <v>67</v>
      </c>
      <c r="B38" s="25" t="s">
        <v>65</v>
      </c>
      <c r="C38" s="12">
        <v>18</v>
      </c>
      <c r="D38" s="12">
        <v>16</v>
      </c>
      <c r="E38" s="12">
        <v>16</v>
      </c>
      <c r="F38" s="12" t="s">
        <v>52</v>
      </c>
      <c r="G38" s="12">
        <v>0</v>
      </c>
      <c r="H38" s="12" t="s">
        <v>56</v>
      </c>
      <c r="I38" s="14">
        <f>IF(H38="FS",J30,IF(H38="SS",I30+G38,IF(H38="FF",J30-D38,IF(H38="SF",I30-D38,""))))</f>
        <v>100</v>
      </c>
      <c r="J38" s="14">
        <f>I38+D38</f>
        <v>116</v>
      </c>
      <c r="K38" s="14">
        <f>L38-D38</f>
        <v>28</v>
      </c>
      <c r="L38" s="14">
        <f>IF(H38="FS",K39,IF(H38="SS",L39-G38,IF(H38="FF",K39,IF(H38="SF",K39+G38))))</f>
        <v>44</v>
      </c>
      <c r="M38" s="15">
        <f t="shared" si="16"/>
        <v>72</v>
      </c>
      <c r="N38" s="27" t="str">
        <f t="shared" si="17"/>
        <v>-</v>
      </c>
      <c r="O38" s="12">
        <v>6000</v>
      </c>
      <c r="P38" s="2" t="str">
        <f>IF(N38="Yes",D38-E38,"-")</f>
        <v>-</v>
      </c>
      <c r="Q38" s="1">
        <f t="shared" si="0"/>
        <v>0</v>
      </c>
      <c r="R38" s="1">
        <f t="shared" si="18"/>
        <v>20000</v>
      </c>
    </row>
    <row r="39" spans="1:18" x14ac:dyDescent="0.25">
      <c r="A39" s="10" t="s">
        <v>68</v>
      </c>
      <c r="B39" s="25" t="s">
        <v>96</v>
      </c>
      <c r="C39" s="12">
        <v>8</v>
      </c>
      <c r="D39" s="12">
        <v>5</v>
      </c>
      <c r="E39" s="12">
        <v>5</v>
      </c>
      <c r="F39" s="12" t="s">
        <v>67</v>
      </c>
      <c r="G39" s="12">
        <v>0</v>
      </c>
      <c r="H39" s="12" t="s">
        <v>56</v>
      </c>
      <c r="I39" s="14">
        <f>IF(H39="FS",J38,IF(H39="SS",I38+G39,IF(H39="FF",J38-D39,IF(H39="SF",I38-D39,""))))</f>
        <v>116</v>
      </c>
      <c r="J39" s="14">
        <f>I39+D39</f>
        <v>121</v>
      </c>
      <c r="K39" s="14">
        <f>L39-D39</f>
        <v>44</v>
      </c>
      <c r="L39" s="14">
        <f>IF(H39="FS",K40,IF(H39="SS",L40-G39,IF(H39="FF",K40,IF(H39="SF",K40+G39))))</f>
        <v>49</v>
      </c>
      <c r="M39" s="15">
        <f t="shared" si="16"/>
        <v>72</v>
      </c>
      <c r="N39" s="27" t="str">
        <f t="shared" si="17"/>
        <v>-</v>
      </c>
      <c r="O39" s="12">
        <v>4000</v>
      </c>
      <c r="P39" s="2" t="str">
        <f>IF(N39="Yes",D39-E39,"-")</f>
        <v>-</v>
      </c>
      <c r="Q39" s="1">
        <f t="shared" si="0"/>
        <v>0</v>
      </c>
      <c r="R39" s="1">
        <f t="shared" si="18"/>
        <v>20000</v>
      </c>
    </row>
    <row r="40" spans="1:18" x14ac:dyDescent="0.25">
      <c r="A40" s="10" t="s">
        <v>69</v>
      </c>
      <c r="B40" s="25" t="s">
        <v>100</v>
      </c>
      <c r="C40" s="12">
        <v>12</v>
      </c>
      <c r="D40" s="12">
        <v>8</v>
      </c>
      <c r="E40" s="12">
        <v>8</v>
      </c>
      <c r="F40" s="12" t="s">
        <v>64</v>
      </c>
      <c r="G40" s="12">
        <v>0</v>
      </c>
      <c r="H40" s="12" t="s">
        <v>56</v>
      </c>
      <c r="I40" s="14">
        <f>IF(H40="FS",J37,IF(H40="SS",I37+G40,IF(H40="FF",J37-D40,IF(H40="SF",I37-D40,""))))</f>
        <v>84</v>
      </c>
      <c r="J40" s="14">
        <f>I40+D40</f>
        <v>92</v>
      </c>
      <c r="K40" s="14">
        <f>L40-D40</f>
        <v>49</v>
      </c>
      <c r="L40" s="14">
        <f>IF(H40="FS",K41,IF(H40="SS",L41-G40,IF(H40="FF",K41,IF(H40="SF",K41+G40))))</f>
        <v>57</v>
      </c>
      <c r="M40" s="15">
        <f t="shared" si="16"/>
        <v>35</v>
      </c>
      <c r="N40" s="27" t="str">
        <f t="shared" si="17"/>
        <v>-</v>
      </c>
      <c r="O40" s="12">
        <v>4000</v>
      </c>
      <c r="P40" s="2" t="str">
        <f>IF(N40="Yes",D40-E40,"-")</f>
        <v>-</v>
      </c>
      <c r="Q40" s="1">
        <f t="shared" si="0"/>
        <v>0</v>
      </c>
      <c r="R40" s="1">
        <f t="shared" si="18"/>
        <v>20000</v>
      </c>
    </row>
    <row r="41" spans="1:18" x14ac:dyDescent="0.25">
      <c r="A41" s="10" t="s">
        <v>70</v>
      </c>
      <c r="B41" s="25" t="s">
        <v>100</v>
      </c>
      <c r="C41" s="12">
        <v>12</v>
      </c>
      <c r="D41" s="12">
        <v>9</v>
      </c>
      <c r="E41" s="12">
        <v>9</v>
      </c>
      <c r="F41" s="12" t="s">
        <v>67</v>
      </c>
      <c r="G41" s="12">
        <v>0</v>
      </c>
      <c r="H41" s="12" t="s">
        <v>56</v>
      </c>
      <c r="I41" s="14">
        <f>IF(H41="FS",J38,IF(H41="SS",I38+G41,IF(H41="FF",J38-D41,IF(H41="SF",I38-D41,""))))</f>
        <v>116</v>
      </c>
      <c r="J41" s="14">
        <f>I41+D41</f>
        <v>125</v>
      </c>
      <c r="K41" s="14">
        <f>L41-D41</f>
        <v>57</v>
      </c>
      <c r="L41" s="14">
        <f>IF(H41="FS",K43,IF(H41="SS",L43-G41,IF(H41="FF",K43,IF(H41="SF",K43+G41))))</f>
        <v>66</v>
      </c>
      <c r="M41" s="15">
        <f t="shared" si="16"/>
        <v>59</v>
      </c>
      <c r="N41" s="27" t="str">
        <f t="shared" si="17"/>
        <v>-</v>
      </c>
      <c r="O41" s="12">
        <v>6000</v>
      </c>
      <c r="P41" s="2" t="str">
        <f>IF(N41="Yes",D41-E41,"-")</f>
        <v>-</v>
      </c>
      <c r="Q41" s="1">
        <f t="shared" si="0"/>
        <v>0</v>
      </c>
      <c r="R41" s="1">
        <f t="shared" si="18"/>
        <v>20000</v>
      </c>
    </row>
    <row r="42" spans="1:18" s="9" customFormat="1" x14ac:dyDescent="0.25">
      <c r="A42" s="16" t="s">
        <v>74</v>
      </c>
      <c r="B42" s="24" t="s">
        <v>71</v>
      </c>
      <c r="C42" s="18">
        <v>0</v>
      </c>
      <c r="D42" s="18">
        <v>0</v>
      </c>
      <c r="E42" s="18">
        <v>0</v>
      </c>
      <c r="F42" s="18"/>
      <c r="G42" s="18"/>
      <c r="H42" s="18"/>
      <c r="I42" s="20"/>
      <c r="J42" s="20"/>
      <c r="K42" s="20"/>
      <c r="L42" s="20"/>
      <c r="M42" s="21"/>
      <c r="N42" s="28"/>
      <c r="O42" s="12">
        <v>0</v>
      </c>
      <c r="P42" s="2" t="str">
        <f>IF(N42="Yes",D42-E42,"-")</f>
        <v>-</v>
      </c>
      <c r="Q42" s="1">
        <f t="shared" si="0"/>
        <v>0</v>
      </c>
    </row>
    <row r="43" spans="1:18" x14ac:dyDescent="0.25">
      <c r="A43" s="10" t="s">
        <v>75</v>
      </c>
      <c r="B43" s="25" t="s">
        <v>72</v>
      </c>
      <c r="C43" s="12">
        <v>10</v>
      </c>
      <c r="D43" s="12">
        <v>9</v>
      </c>
      <c r="E43" s="12">
        <v>9</v>
      </c>
      <c r="F43" s="12" t="s">
        <v>64</v>
      </c>
      <c r="G43" s="12">
        <v>0</v>
      </c>
      <c r="H43" s="12" t="s">
        <v>56</v>
      </c>
      <c r="I43" s="14">
        <f>IF(H43="FS",J37,IF(H43="SS",I37+G43,IF(H43="FF",J37-D43,IF(H43="SF",I37-D43,""))))</f>
        <v>84</v>
      </c>
      <c r="J43" s="14">
        <f>I43+D43</f>
        <v>93</v>
      </c>
      <c r="K43" s="14">
        <f>L43-D43</f>
        <v>66</v>
      </c>
      <c r="L43" s="14">
        <f>IF(H43="FS",K44,IF(H43="SS",L44-G43,IF(H43="FF",K44,IF(H43="SF",K44+G43))))</f>
        <v>75</v>
      </c>
      <c r="M43" s="15">
        <f t="shared" ref="M43:M44" si="19">J43-L43</f>
        <v>18</v>
      </c>
      <c r="N43" s="27" t="str">
        <f t="shared" ref="N43:N55" si="20">IF(M43=0,"Yes","-")</f>
        <v>-</v>
      </c>
      <c r="O43" s="12">
        <v>5000</v>
      </c>
      <c r="P43" s="2" t="str">
        <f>IF(N43="Yes",D43-E43,"-")</f>
        <v>-</v>
      </c>
      <c r="Q43" s="1">
        <f t="shared" si="0"/>
        <v>0</v>
      </c>
      <c r="R43" s="1">
        <f t="shared" ref="R43:R44" si="21">20000-Q43</f>
        <v>20000</v>
      </c>
    </row>
    <row r="44" spans="1:18" x14ac:dyDescent="0.25">
      <c r="A44" s="10" t="s">
        <v>76</v>
      </c>
      <c r="B44" s="25" t="s">
        <v>73</v>
      </c>
      <c r="C44" s="12">
        <v>10</v>
      </c>
      <c r="D44" s="12">
        <v>9</v>
      </c>
      <c r="E44" s="12">
        <v>9</v>
      </c>
      <c r="F44" s="12" t="s">
        <v>75</v>
      </c>
      <c r="G44" s="12">
        <v>0</v>
      </c>
      <c r="H44" s="12" t="s">
        <v>56</v>
      </c>
      <c r="I44" s="14">
        <f>IF(H44="FS",J43,IF(H44="SS",I43+G44,IF(H44="FF",J43-D44,IF(H44="SF",I43-D44,""))))</f>
        <v>93</v>
      </c>
      <c r="J44" s="14">
        <f>I44+D44</f>
        <v>102</v>
      </c>
      <c r="K44" s="14">
        <f>L44-D44</f>
        <v>75</v>
      </c>
      <c r="L44" s="14">
        <f>IF(H44="FS",K46,IF(H44="SS",L46-G44,IF(H44="FF",K46,IF(H44="SF",K46+G44))))</f>
        <v>84</v>
      </c>
      <c r="M44" s="15">
        <f t="shared" si="19"/>
        <v>18</v>
      </c>
      <c r="N44" s="27" t="str">
        <f t="shared" si="20"/>
        <v>-</v>
      </c>
      <c r="O44" s="12">
        <v>5000</v>
      </c>
      <c r="P44" s="2" t="str">
        <f>IF(N44="Yes",D44-E44,"-")</f>
        <v>-</v>
      </c>
      <c r="Q44" s="1">
        <f t="shared" si="0"/>
        <v>0</v>
      </c>
      <c r="R44" s="1">
        <f t="shared" si="21"/>
        <v>20000</v>
      </c>
    </row>
    <row r="45" spans="1:18" s="9" customFormat="1" x14ac:dyDescent="0.25">
      <c r="A45" s="16" t="s">
        <v>80</v>
      </c>
      <c r="B45" s="24" t="s">
        <v>77</v>
      </c>
      <c r="C45" s="18">
        <v>0</v>
      </c>
      <c r="D45" s="18">
        <v>0</v>
      </c>
      <c r="E45" s="12">
        <v>0</v>
      </c>
      <c r="F45" s="18"/>
      <c r="G45" s="18"/>
      <c r="H45" s="18"/>
      <c r="I45" s="20"/>
      <c r="J45" s="20"/>
      <c r="K45" s="20"/>
      <c r="L45" s="20"/>
      <c r="M45" s="21"/>
      <c r="N45" s="28"/>
      <c r="O45" s="12">
        <v>0</v>
      </c>
      <c r="P45" s="2" t="str">
        <f>IF(N45="Yes",D45-E45,"-")</f>
        <v>-</v>
      </c>
      <c r="Q45" s="1">
        <f t="shared" si="0"/>
        <v>0</v>
      </c>
    </row>
    <row r="46" spans="1:18" x14ac:dyDescent="0.25">
      <c r="A46" s="10" t="s">
        <v>81</v>
      </c>
      <c r="B46" s="25" t="s">
        <v>78</v>
      </c>
      <c r="C46" s="12">
        <v>10</v>
      </c>
      <c r="D46" s="12">
        <v>10</v>
      </c>
      <c r="E46" s="12">
        <v>8</v>
      </c>
      <c r="F46" s="12" t="s">
        <v>64</v>
      </c>
      <c r="G46" s="12">
        <v>0</v>
      </c>
      <c r="H46" s="12" t="s">
        <v>56</v>
      </c>
      <c r="I46" s="14">
        <f>IF(H46="FS",J37,IF(H46="SS",I37+G46,IF(H46="FF",J37-D46,IF(H46="SF",I37-D46,""))))</f>
        <v>84</v>
      </c>
      <c r="J46" s="14">
        <f>I46+D46</f>
        <v>94</v>
      </c>
      <c r="K46" s="14">
        <f>L46-D46</f>
        <v>84</v>
      </c>
      <c r="L46" s="14">
        <f>IF(H46="FS",K52,IF(H46="SS",L52-G46,IF(H46="FF",K52,IF(H46="SF",K52+G46))))</f>
        <v>94</v>
      </c>
      <c r="M46" s="15">
        <f t="shared" ref="M46:M47" si="22">J46-L46</f>
        <v>0</v>
      </c>
      <c r="N46" s="27" t="str">
        <f t="shared" si="20"/>
        <v>Yes</v>
      </c>
      <c r="O46" s="12">
        <v>3000</v>
      </c>
      <c r="P46" s="2">
        <f>IF(N46="Yes",D46-E46,"-")</f>
        <v>2</v>
      </c>
      <c r="Q46" s="1">
        <f t="shared" si="0"/>
        <v>6000</v>
      </c>
      <c r="R46" s="1">
        <f t="shared" ref="R46:R47" si="23">20000-Q46</f>
        <v>14000</v>
      </c>
    </row>
    <row r="47" spans="1:18" x14ac:dyDescent="0.25">
      <c r="A47" s="10" t="s">
        <v>82</v>
      </c>
      <c r="B47" s="25" t="s">
        <v>79</v>
      </c>
      <c r="C47" s="12">
        <v>10</v>
      </c>
      <c r="D47" s="12">
        <v>8</v>
      </c>
      <c r="E47" s="12">
        <v>8</v>
      </c>
      <c r="F47" s="12" t="s">
        <v>81</v>
      </c>
      <c r="G47" s="12">
        <v>0</v>
      </c>
      <c r="H47" s="12" t="s">
        <v>56</v>
      </c>
      <c r="I47" s="14">
        <f>IF(H47="FS",J46,IF(H47="SS",I46+G47,IF(H47="FF",J46-D47,IF(H47="SF",I46-D47,""))))</f>
        <v>94</v>
      </c>
      <c r="J47" s="14">
        <f>I47+D47</f>
        <v>102</v>
      </c>
      <c r="K47" s="14">
        <f>L47-D47</f>
        <v>69</v>
      </c>
      <c r="L47" s="14">
        <f>IF(H47="FS",K49,IF(H47="SS",L49-G47,IF(H47="FF",K49,IF(H47="SF",K49+G47))))</f>
        <v>77</v>
      </c>
      <c r="M47" s="15">
        <f t="shared" si="22"/>
        <v>25</v>
      </c>
      <c r="N47" s="27" t="str">
        <f t="shared" si="20"/>
        <v>-</v>
      </c>
      <c r="O47" s="12">
        <v>2000</v>
      </c>
      <c r="P47" s="2" t="str">
        <f>IF(N47="Yes",D47-E47,"-")</f>
        <v>-</v>
      </c>
      <c r="Q47" s="1">
        <f t="shared" si="0"/>
        <v>0</v>
      </c>
      <c r="R47" s="1">
        <f t="shared" si="23"/>
        <v>20000</v>
      </c>
    </row>
    <row r="48" spans="1:18" s="9" customFormat="1" x14ac:dyDescent="0.25">
      <c r="A48" s="16" t="s">
        <v>48</v>
      </c>
      <c r="B48" s="24" t="s">
        <v>85</v>
      </c>
      <c r="C48" s="18">
        <v>0</v>
      </c>
      <c r="D48" s="18">
        <v>0</v>
      </c>
      <c r="E48" s="18">
        <v>0</v>
      </c>
      <c r="F48" s="18"/>
      <c r="G48" s="18"/>
      <c r="H48" s="18"/>
      <c r="I48" s="20"/>
      <c r="J48" s="20"/>
      <c r="K48" s="20"/>
      <c r="L48" s="20"/>
      <c r="M48" s="21"/>
      <c r="N48" s="28"/>
      <c r="O48" s="12">
        <v>0</v>
      </c>
      <c r="P48" s="2" t="str">
        <f>IF(N48="Yes",D48-E48,"-")</f>
        <v>-</v>
      </c>
      <c r="Q48" s="1">
        <f t="shared" si="0"/>
        <v>0</v>
      </c>
    </row>
    <row r="49" spans="1:18" x14ac:dyDescent="0.25">
      <c r="A49" s="10" t="s">
        <v>83</v>
      </c>
      <c r="B49" s="25" t="s">
        <v>86</v>
      </c>
      <c r="C49" s="12">
        <v>10</v>
      </c>
      <c r="D49" s="12">
        <v>9</v>
      </c>
      <c r="E49" s="12">
        <v>8</v>
      </c>
      <c r="F49" s="12" t="s">
        <v>64</v>
      </c>
      <c r="G49" s="12">
        <v>0</v>
      </c>
      <c r="H49" s="12" t="s">
        <v>56</v>
      </c>
      <c r="I49" s="14">
        <f>IF(H49="FS",J37,IF(H49="SS",I37+G49,IF(H49="FF",J37-D49,IF(H49="SF",I37-D49,""))))</f>
        <v>84</v>
      </c>
      <c r="J49" s="14">
        <f>I49+D49</f>
        <v>93</v>
      </c>
      <c r="K49" s="14">
        <f>L49-D49</f>
        <v>77</v>
      </c>
      <c r="L49" s="14">
        <f>IF(H49="FS",K50,IF(H49="SS",L50-G49,IF(H49="FF",K50,IF(H49="SF",K50+G49))))</f>
        <v>86</v>
      </c>
      <c r="M49" s="15">
        <f t="shared" ref="M49:M50" si="24">J49-L49</f>
        <v>7</v>
      </c>
      <c r="N49" s="27" t="str">
        <f t="shared" si="20"/>
        <v>-</v>
      </c>
      <c r="O49" s="12">
        <v>6000</v>
      </c>
      <c r="P49" s="2" t="str">
        <f>IF(N49="Yes",D49-E49,"-")</f>
        <v>-</v>
      </c>
      <c r="Q49" s="1">
        <f t="shared" si="0"/>
        <v>0</v>
      </c>
      <c r="R49" s="1">
        <f t="shared" ref="R49:R50" si="25">20000-Q49</f>
        <v>20000</v>
      </c>
    </row>
    <row r="50" spans="1:18" x14ac:dyDescent="0.25">
      <c r="A50" s="10" t="s">
        <v>84</v>
      </c>
      <c r="B50" s="25" t="s">
        <v>87</v>
      </c>
      <c r="C50" s="12">
        <v>10</v>
      </c>
      <c r="D50" s="12">
        <v>8</v>
      </c>
      <c r="E50" s="12">
        <v>8</v>
      </c>
      <c r="F50" s="12" t="s">
        <v>75</v>
      </c>
      <c r="G50" s="12">
        <v>0</v>
      </c>
      <c r="H50" s="12" t="s">
        <v>56</v>
      </c>
      <c r="I50" s="14">
        <f>IF(H50="FS",J43,IF(H50="SS",I43+G50,IF(H50="FF",J43-D50,IF(H50="SF",I43-D50,""))))</f>
        <v>93</v>
      </c>
      <c r="J50" s="14">
        <f>I50+D50</f>
        <v>101</v>
      </c>
      <c r="K50" s="14">
        <f>L50-D50</f>
        <v>86</v>
      </c>
      <c r="L50" s="14">
        <f>IF(H50="FS",K52,IF(H50="SS",L52-G50,IF(H50="FF",K52,IF(H50="SF",K52+G50))))</f>
        <v>94</v>
      </c>
      <c r="M50" s="15">
        <f t="shared" si="24"/>
        <v>7</v>
      </c>
      <c r="N50" s="27" t="str">
        <f t="shared" si="20"/>
        <v>-</v>
      </c>
      <c r="O50" s="12">
        <v>1000</v>
      </c>
      <c r="P50" s="2" t="str">
        <f>IF(N50="Yes",D50-E50,"-")</f>
        <v>-</v>
      </c>
      <c r="Q50" s="1">
        <f t="shared" si="0"/>
        <v>0</v>
      </c>
      <c r="R50" s="1">
        <f t="shared" si="25"/>
        <v>20000</v>
      </c>
    </row>
    <row r="51" spans="1:18" s="9" customFormat="1" x14ac:dyDescent="0.25">
      <c r="A51" s="16" t="s">
        <v>88</v>
      </c>
      <c r="B51" s="24" t="s">
        <v>92</v>
      </c>
      <c r="C51" s="18">
        <v>0</v>
      </c>
      <c r="D51" s="18">
        <v>0</v>
      </c>
      <c r="E51" s="18">
        <v>0</v>
      </c>
      <c r="F51" s="18"/>
      <c r="G51" s="18"/>
      <c r="H51" s="18"/>
      <c r="I51" s="20"/>
      <c r="J51" s="20"/>
      <c r="K51" s="20"/>
      <c r="L51" s="20"/>
      <c r="M51" s="21"/>
      <c r="N51" s="28"/>
      <c r="O51" s="12">
        <v>0</v>
      </c>
      <c r="P51" s="2" t="str">
        <f>IF(N51="Yes",D51-E51,"-")</f>
        <v>-</v>
      </c>
      <c r="Q51" s="1">
        <f t="shared" si="0"/>
        <v>0</v>
      </c>
    </row>
    <row r="52" spans="1:18" x14ac:dyDescent="0.25">
      <c r="A52" s="10" t="s">
        <v>89</v>
      </c>
      <c r="B52" s="25" t="s">
        <v>93</v>
      </c>
      <c r="C52" s="12">
        <v>15</v>
      </c>
      <c r="D52" s="12">
        <v>15</v>
      </c>
      <c r="E52" s="12">
        <v>13</v>
      </c>
      <c r="F52" s="12" t="s">
        <v>81</v>
      </c>
      <c r="G52" s="12">
        <v>0</v>
      </c>
      <c r="H52" s="12" t="s">
        <v>56</v>
      </c>
      <c r="I52" s="14">
        <f>IF(H52="FS",J46,IF(H52="SS",I46+G52,IF(H52="FF",J46-D52,IF(H52="SF",I46-D52,""))))</f>
        <v>94</v>
      </c>
      <c r="J52" s="14">
        <f>I52+D52</f>
        <v>109</v>
      </c>
      <c r="K52" s="14">
        <f>L52-D52</f>
        <v>94</v>
      </c>
      <c r="L52" s="14">
        <f>IF(H52="FS",K53,IF(H52="SS",L53-G52,IF(H52="FF",K53,IF(H52="SF",K53+G52))))</f>
        <v>109</v>
      </c>
      <c r="M52" s="15">
        <f t="shared" ref="M52:M54" si="26">J52-L52</f>
        <v>0</v>
      </c>
      <c r="N52" s="27" t="str">
        <f t="shared" si="20"/>
        <v>Yes</v>
      </c>
      <c r="O52" s="12">
        <v>6000</v>
      </c>
      <c r="P52" s="2">
        <f>IF(N52="Yes",D52-E52,"-")</f>
        <v>2</v>
      </c>
      <c r="Q52" s="1">
        <f t="shared" si="0"/>
        <v>12000</v>
      </c>
      <c r="R52" s="1">
        <f t="shared" ref="R52:R54" si="27">20000-Q52</f>
        <v>8000</v>
      </c>
    </row>
    <row r="53" spans="1:18" x14ac:dyDescent="0.25">
      <c r="A53" s="10" t="s">
        <v>90</v>
      </c>
      <c r="B53" s="25" t="s">
        <v>94</v>
      </c>
      <c r="C53" s="12">
        <v>15</v>
      </c>
      <c r="D53" s="12">
        <v>15</v>
      </c>
      <c r="E53" s="12">
        <v>13</v>
      </c>
      <c r="F53" s="12" t="s">
        <v>89</v>
      </c>
      <c r="G53" s="12">
        <v>0</v>
      </c>
      <c r="H53" s="12" t="s">
        <v>56</v>
      </c>
      <c r="I53" s="14">
        <f>IF(H53="FS",J52,IF(H53="SS",I52+G53,IF(H53="FF",J52-D53,IF(H53="SF",I52-D53,""))))</f>
        <v>109</v>
      </c>
      <c r="J53" s="14">
        <f>I53+D53</f>
        <v>124</v>
      </c>
      <c r="K53" s="14">
        <f>L53-D53</f>
        <v>109</v>
      </c>
      <c r="L53" s="14">
        <f>IF(H53="FS",K54,IF(H53="SS",L54-G53,IF(H53="FF",K54,IF(H53="SF",K54+G53))))</f>
        <v>124</v>
      </c>
      <c r="M53" s="15">
        <f t="shared" si="26"/>
        <v>0</v>
      </c>
      <c r="N53" s="27" t="str">
        <f t="shared" si="20"/>
        <v>Yes</v>
      </c>
      <c r="O53" s="12">
        <v>4000</v>
      </c>
      <c r="P53" s="2">
        <f>IF(N53="Yes",D53-E53,"-")</f>
        <v>2</v>
      </c>
      <c r="Q53" s="1">
        <f t="shared" si="0"/>
        <v>8000</v>
      </c>
      <c r="R53" s="1">
        <f t="shared" si="27"/>
        <v>12000</v>
      </c>
    </row>
    <row r="54" spans="1:18" x14ac:dyDescent="0.25">
      <c r="A54" s="10" t="s">
        <v>91</v>
      </c>
      <c r="B54" s="25" t="s">
        <v>97</v>
      </c>
      <c r="C54" s="12">
        <v>5</v>
      </c>
      <c r="D54" s="12">
        <v>5</v>
      </c>
      <c r="E54" s="12">
        <v>4</v>
      </c>
      <c r="F54" s="12" t="s">
        <v>90</v>
      </c>
      <c r="G54" s="12">
        <v>0</v>
      </c>
      <c r="H54" s="12" t="s">
        <v>56</v>
      </c>
      <c r="I54" s="14">
        <f>IF(H54="FS",J53,IF(H54="SS",I53+G54,IF(H54="FF",J53-D54,IF(H54="SF",I53-D54,""))))</f>
        <v>124</v>
      </c>
      <c r="J54" s="14">
        <f>I54+D54</f>
        <v>129</v>
      </c>
      <c r="K54" s="14">
        <f>L54-D54</f>
        <v>124</v>
      </c>
      <c r="L54" s="14">
        <f>IF(H54="FS",K55,IF(H54="SS",L55-G54,IF(H54="FF",K55,IF(H54="SF",K55+G54))))</f>
        <v>129</v>
      </c>
      <c r="M54" s="15">
        <f t="shared" si="26"/>
        <v>0</v>
      </c>
      <c r="N54" s="27" t="str">
        <f t="shared" si="20"/>
        <v>Yes</v>
      </c>
      <c r="O54" s="12">
        <v>3000</v>
      </c>
      <c r="P54" s="2">
        <f>IF(N54="Yes",D54-E54,"-")</f>
        <v>1</v>
      </c>
      <c r="Q54" s="1">
        <f t="shared" si="0"/>
        <v>3000</v>
      </c>
      <c r="R54" s="1">
        <f t="shared" si="27"/>
        <v>17000</v>
      </c>
    </row>
    <row r="55" spans="1:18" x14ac:dyDescent="0.3">
      <c r="A55" s="10" t="s">
        <v>95</v>
      </c>
      <c r="B55" s="11" t="s">
        <v>109</v>
      </c>
      <c r="C55" s="12">
        <v>0</v>
      </c>
      <c r="D55" s="12">
        <v>0</v>
      </c>
      <c r="E55" s="12">
        <v>0</v>
      </c>
      <c r="F55" s="12" t="s">
        <v>90</v>
      </c>
      <c r="G55" s="12">
        <v>0</v>
      </c>
      <c r="H55" s="12" t="s">
        <v>56</v>
      </c>
      <c r="I55" s="14">
        <f>IF(H55="FS",J54,IF(H55="SS",I54+G55,IF(H55="FF",J54-D55,IF(H55="SF",I54-D55,""))))</f>
        <v>129</v>
      </c>
      <c r="J55" s="14">
        <f>I55+D55</f>
        <v>129</v>
      </c>
      <c r="K55" s="14">
        <f>L55-D55</f>
        <v>129</v>
      </c>
      <c r="L55" s="14">
        <f>J55</f>
        <v>129</v>
      </c>
      <c r="M55" s="15">
        <f>J55-L55</f>
        <v>0</v>
      </c>
      <c r="N55" s="27" t="str">
        <f t="shared" si="20"/>
        <v>Yes</v>
      </c>
      <c r="O55" s="12">
        <v>2000</v>
      </c>
      <c r="P55" s="2">
        <f>IF(N55="Yes",D55-E55,"-")</f>
        <v>0</v>
      </c>
      <c r="Q55" s="1">
        <f t="shared" si="0"/>
        <v>0</v>
      </c>
    </row>
    <row r="56" spans="1:18" x14ac:dyDescent="0.3">
      <c r="K56" s="1">
        <v>129</v>
      </c>
      <c r="L56" s="1">
        <f>MAX(L6:L55)</f>
        <v>129</v>
      </c>
      <c r="P56" s="2" t="str">
        <f>IF(N56="Yes",D56-E56,"-")</f>
        <v>-</v>
      </c>
      <c r="Q56" s="1">
        <f>SUM(Q6:Q55)</f>
        <v>63000</v>
      </c>
      <c r="R56" s="1">
        <f>SUM(R9:R54)</f>
        <v>657000</v>
      </c>
    </row>
  </sheetData>
  <autoFilter ref="A4:R56" xr:uid="{19DE9F52-4C63-41A6-BB13-2380FDB715BE}"/>
  <mergeCells count="16">
    <mergeCell ref="M2:M4"/>
    <mergeCell ref="N2:N4"/>
    <mergeCell ref="O2:O4"/>
    <mergeCell ref="P2:P4"/>
    <mergeCell ref="G2:G4"/>
    <mergeCell ref="H2:H4"/>
    <mergeCell ref="I2:I4"/>
    <mergeCell ref="J2:J4"/>
    <mergeCell ref="K2:K4"/>
    <mergeCell ref="L2:L4"/>
    <mergeCell ref="A2:A4"/>
    <mergeCell ref="B2:B4"/>
    <mergeCell ref="C2:C4"/>
    <mergeCell ref="D2:D4"/>
    <mergeCell ref="E2:E4"/>
    <mergeCell ref="F2:F4"/>
  </mergeCells>
  <conditionalFormatting sqref="N1:N1048576">
    <cfRule type="containsText" dxfId="0" priority="1" operator="containsText" text="Yes">
      <formula>NOT(ISERROR(SEARCH("Yes",N1)))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Question</vt:lpstr>
      <vt:lpstr>Solution Schedule</vt:lpstr>
      <vt:lpstr>Sheet2</vt:lpstr>
      <vt:lpstr>Sheet3</vt:lpstr>
      <vt:lpstr>Schedule</vt:lpstr>
      <vt:lpstr>By Solver</vt:lpstr>
      <vt:lpstr>By Solver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shaze</dc:creator>
  <cp:lastModifiedBy>Aman Singh</cp:lastModifiedBy>
  <dcterms:created xsi:type="dcterms:W3CDTF">2021-05-01T15:47:14Z</dcterms:created>
  <dcterms:modified xsi:type="dcterms:W3CDTF">2024-11-06T19:35:55Z</dcterms:modified>
</cp:coreProperties>
</file>