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44693c4444fefc/Desktop/research paper 2nd sem/water quality data/"/>
    </mc:Choice>
  </mc:AlternateContent>
  <xr:revisionPtr revIDLastSave="20" documentId="13_ncr:1_{F4A2EA6D-9A7C-45DC-88E5-F25C7544F020}" xr6:coauthVersionLast="47" xr6:coauthVersionMax="47" xr10:uidLastSave="{3812483F-0DED-407E-91C2-D80C0EBFCE8A}"/>
  <bookViews>
    <workbookView xWindow="-108" yWindow="-108" windowWidth="23256" windowHeight="12576" xr2:uid="{FAA245F6-1F6D-4EF0-AA59-4F12A6D1B0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1" l="1"/>
  <c r="J61" i="1" s="1"/>
  <c r="C61" i="1"/>
  <c r="I60" i="1"/>
  <c r="J60" i="1" s="1"/>
  <c r="C60" i="1"/>
  <c r="I59" i="1"/>
  <c r="J59" i="1" s="1"/>
  <c r="C59" i="1"/>
  <c r="I58" i="1"/>
  <c r="J58" i="1" s="1"/>
  <c r="C58" i="1"/>
  <c r="I57" i="1"/>
  <c r="J57" i="1" s="1"/>
  <c r="C57" i="1"/>
  <c r="I56" i="1"/>
  <c r="J56" i="1" s="1"/>
  <c r="C56" i="1"/>
  <c r="I55" i="1"/>
  <c r="J55" i="1" s="1"/>
  <c r="C55" i="1"/>
  <c r="J54" i="1"/>
  <c r="I54" i="1"/>
  <c r="C54" i="1"/>
  <c r="I53" i="1"/>
  <c r="J53" i="1" s="1"/>
  <c r="C53" i="1"/>
  <c r="C68" i="1"/>
  <c r="I68" i="1"/>
  <c r="J68" i="1" s="1"/>
  <c r="C69" i="1"/>
  <c r="C77" i="1" s="1"/>
  <c r="I69" i="1"/>
  <c r="J69" i="1" s="1"/>
  <c r="C70" i="1"/>
  <c r="I70" i="1"/>
  <c r="J70" i="1"/>
  <c r="C71" i="1"/>
  <c r="I71" i="1"/>
  <c r="J71" i="1" s="1"/>
  <c r="C72" i="1"/>
  <c r="I72" i="1"/>
  <c r="J72" i="1" s="1"/>
  <c r="C73" i="1"/>
  <c r="I73" i="1"/>
  <c r="J73" i="1" s="1"/>
  <c r="C74" i="1"/>
  <c r="I74" i="1"/>
  <c r="J74" i="1" s="1"/>
  <c r="C75" i="1"/>
  <c r="I75" i="1"/>
  <c r="J75" i="1" s="1"/>
  <c r="C76" i="1"/>
  <c r="I76" i="1"/>
  <c r="J76" i="1" s="1"/>
  <c r="I39" i="1"/>
  <c r="J39" i="1" s="1"/>
  <c r="I38" i="1"/>
  <c r="J38" i="1" s="1"/>
  <c r="I46" i="1"/>
  <c r="J46" i="1" s="1"/>
  <c r="C46" i="1"/>
  <c r="I45" i="1"/>
  <c r="J45" i="1" s="1"/>
  <c r="C45" i="1"/>
  <c r="I44" i="1"/>
  <c r="J44" i="1" s="1"/>
  <c r="C44" i="1"/>
  <c r="I43" i="1"/>
  <c r="J43" i="1" s="1"/>
  <c r="C43" i="1"/>
  <c r="I42" i="1"/>
  <c r="J42" i="1" s="1"/>
  <c r="C42" i="1"/>
  <c r="I41" i="1"/>
  <c r="J41" i="1" s="1"/>
  <c r="C41" i="1"/>
  <c r="I40" i="1"/>
  <c r="J40" i="1" s="1"/>
  <c r="C40" i="1"/>
  <c r="C39" i="1"/>
  <c r="C38" i="1"/>
  <c r="I24" i="1"/>
  <c r="J24" i="1" s="1"/>
  <c r="I23" i="1"/>
  <c r="J23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C23" i="1"/>
  <c r="C24" i="1"/>
  <c r="C25" i="1"/>
  <c r="C26" i="1"/>
  <c r="C27" i="1"/>
  <c r="C28" i="1"/>
  <c r="C29" i="1"/>
  <c r="C30" i="1"/>
  <c r="C31" i="1"/>
  <c r="D61" i="1" l="1"/>
  <c r="E61" i="1" s="1"/>
  <c r="F61" i="1" s="1"/>
  <c r="C62" i="1"/>
  <c r="D58" i="1"/>
  <c r="E58" i="1" s="1"/>
  <c r="F58" i="1" s="1"/>
  <c r="D74" i="1"/>
  <c r="E74" i="1" s="1"/>
  <c r="F74" i="1" s="1"/>
  <c r="K74" i="1" s="1"/>
  <c r="K61" i="1"/>
  <c r="K58" i="1"/>
  <c r="D46" i="1"/>
  <c r="E46" i="1" s="1"/>
  <c r="F46" i="1" s="1"/>
  <c r="K46" i="1" s="1"/>
  <c r="D71" i="1"/>
  <c r="E71" i="1" s="1"/>
  <c r="F71" i="1" s="1"/>
  <c r="D60" i="1"/>
  <c r="E60" i="1" s="1"/>
  <c r="F60" i="1" s="1"/>
  <c r="K60" i="1" s="1"/>
  <c r="D39" i="1"/>
  <c r="E39" i="1" s="1"/>
  <c r="F39" i="1" s="1"/>
  <c r="D69" i="1"/>
  <c r="E69" i="1" s="1"/>
  <c r="F69" i="1" s="1"/>
  <c r="K69" i="1" s="1"/>
  <c r="D59" i="1"/>
  <c r="E59" i="1" s="1"/>
  <c r="F59" i="1" s="1"/>
  <c r="K59" i="1" s="1"/>
  <c r="D40" i="1"/>
  <c r="E40" i="1" s="1"/>
  <c r="F40" i="1" s="1"/>
  <c r="K40" i="1" s="1"/>
  <c r="D42" i="1"/>
  <c r="E42" i="1" s="1"/>
  <c r="F42" i="1" s="1"/>
  <c r="K42" i="1" s="1"/>
  <c r="D72" i="1"/>
  <c r="E72" i="1" s="1"/>
  <c r="F72" i="1" s="1"/>
  <c r="K72" i="1" s="1"/>
  <c r="D70" i="1"/>
  <c r="E70" i="1" s="1"/>
  <c r="F70" i="1" s="1"/>
  <c r="K70" i="1" s="1"/>
  <c r="D68" i="1"/>
  <c r="E68" i="1" s="1"/>
  <c r="F68" i="1" s="1"/>
  <c r="K68" i="1" s="1"/>
  <c r="D56" i="1"/>
  <c r="E56" i="1" s="1"/>
  <c r="F56" i="1" s="1"/>
  <c r="K56" i="1" s="1"/>
  <c r="D57" i="1"/>
  <c r="E57" i="1" s="1"/>
  <c r="F57" i="1" s="1"/>
  <c r="K57" i="1" s="1"/>
  <c r="C47" i="1"/>
  <c r="D45" i="1"/>
  <c r="E45" i="1" s="1"/>
  <c r="F45" i="1" s="1"/>
  <c r="K45" i="1" s="1"/>
  <c r="D55" i="1"/>
  <c r="E55" i="1" s="1"/>
  <c r="F55" i="1" s="1"/>
  <c r="K55" i="1" s="1"/>
  <c r="D44" i="1"/>
  <c r="E44" i="1" s="1"/>
  <c r="F44" i="1" s="1"/>
  <c r="K44" i="1" s="1"/>
  <c r="D38" i="1"/>
  <c r="E38" i="1" s="1"/>
  <c r="F38" i="1" s="1"/>
  <c r="D75" i="1"/>
  <c r="E75" i="1" s="1"/>
  <c r="F75" i="1" s="1"/>
  <c r="K75" i="1" s="1"/>
  <c r="D73" i="1"/>
  <c r="E73" i="1" s="1"/>
  <c r="F73" i="1" s="1"/>
  <c r="K73" i="1" s="1"/>
  <c r="K71" i="1"/>
  <c r="D54" i="1"/>
  <c r="E54" i="1" s="1"/>
  <c r="F54" i="1" s="1"/>
  <c r="K54" i="1" s="1"/>
  <c r="D41" i="1"/>
  <c r="E41" i="1" s="1"/>
  <c r="F41" i="1" s="1"/>
  <c r="D43" i="1"/>
  <c r="E43" i="1" s="1"/>
  <c r="F43" i="1" s="1"/>
  <c r="K43" i="1" s="1"/>
  <c r="D76" i="1"/>
  <c r="E76" i="1" s="1"/>
  <c r="F76" i="1" s="1"/>
  <c r="K76" i="1" s="1"/>
  <c r="D53" i="1"/>
  <c r="E53" i="1" s="1"/>
  <c r="F53" i="1" s="1"/>
  <c r="K53" i="1" s="1"/>
  <c r="K38" i="1"/>
  <c r="K39" i="1"/>
  <c r="C32" i="1"/>
  <c r="D26" i="1"/>
  <c r="E26" i="1" s="1"/>
  <c r="F26" i="1" s="1"/>
  <c r="K26" i="1" s="1"/>
  <c r="D23" i="1"/>
  <c r="E23" i="1" s="1"/>
  <c r="F23" i="1" s="1"/>
  <c r="D25" i="1"/>
  <c r="E25" i="1" s="1"/>
  <c r="F25" i="1" s="1"/>
  <c r="K25" i="1" s="1"/>
  <c r="D24" i="1"/>
  <c r="E24" i="1" s="1"/>
  <c r="F24" i="1" s="1"/>
  <c r="K24" i="1" s="1"/>
  <c r="D29" i="1"/>
  <c r="E29" i="1" s="1"/>
  <c r="F29" i="1" s="1"/>
  <c r="K29" i="1" s="1"/>
  <c r="D30" i="1"/>
  <c r="E30" i="1" s="1"/>
  <c r="F30" i="1" s="1"/>
  <c r="K30" i="1" s="1"/>
  <c r="D28" i="1"/>
  <c r="E28" i="1" s="1"/>
  <c r="F28" i="1" s="1"/>
  <c r="D27" i="1"/>
  <c r="E27" i="1" s="1"/>
  <c r="F27" i="1" s="1"/>
  <c r="K27" i="1"/>
  <c r="K28" i="1"/>
  <c r="D31" i="1"/>
  <c r="E31" i="1" s="1"/>
  <c r="F31" i="1" s="1"/>
  <c r="K31" i="1" s="1"/>
  <c r="F64" i="1" l="1"/>
  <c r="F32" i="1"/>
  <c r="F47" i="1"/>
  <c r="F79" i="1"/>
  <c r="K41" i="1"/>
  <c r="F49" i="1" s="1"/>
  <c r="F77" i="1"/>
  <c r="K23" i="1"/>
  <c r="F34" i="1" s="1"/>
  <c r="F62" i="1"/>
</calcChain>
</file>

<file path=xl/sharedStrings.xml><?xml version="1.0" encoding="utf-8"?>
<sst xmlns="http://schemas.openxmlformats.org/spreadsheetml/2006/main" count="348" uniqueCount="68">
  <si>
    <t>Conductivity</t>
  </si>
  <si>
    <t>Dissolved Oxygen</t>
  </si>
  <si>
    <t>Biochemical Oxygen Demand</t>
  </si>
  <si>
    <t>Chemical Oxygen Demand</t>
  </si>
  <si>
    <t>Nitrate</t>
  </si>
  <si>
    <t>Ammonical Nitrogen</t>
  </si>
  <si>
    <t>Turbidity</t>
  </si>
  <si>
    <t>Total Hardness</t>
  </si>
  <si>
    <t xml:space="preserve">Calcium </t>
  </si>
  <si>
    <t>Magnesium</t>
  </si>
  <si>
    <t>Chloride</t>
  </si>
  <si>
    <t>Sodium</t>
  </si>
  <si>
    <t>Potassium</t>
  </si>
  <si>
    <t>Sulphate</t>
  </si>
  <si>
    <t>P- Alkalinity</t>
  </si>
  <si>
    <t>T-Alkalinity</t>
  </si>
  <si>
    <t>Total Dissolved Solids</t>
  </si>
  <si>
    <t>Phosphate</t>
  </si>
  <si>
    <t>Fluoride</t>
  </si>
  <si>
    <t>Boron</t>
  </si>
  <si>
    <t>Total Coliform Bacteria</t>
  </si>
  <si>
    <t>Fecal Coliform Bacteria</t>
  </si>
  <si>
    <t>Carbonate</t>
  </si>
  <si>
    <t>Bicarbonate</t>
  </si>
  <si>
    <t>Cadmium</t>
  </si>
  <si>
    <t>Copper</t>
  </si>
  <si>
    <t>Lead</t>
  </si>
  <si>
    <t>Total Chromium</t>
  </si>
  <si>
    <t>Nickel</t>
  </si>
  <si>
    <t>Zinc</t>
  </si>
  <si>
    <t>Iron</t>
  </si>
  <si>
    <t>Manganese</t>
  </si>
  <si>
    <t>BDL</t>
  </si>
  <si>
    <t>Ph</t>
  </si>
  <si>
    <t>pH</t>
  </si>
  <si>
    <t>EC</t>
  </si>
  <si>
    <t>TDS</t>
  </si>
  <si>
    <t>TH</t>
  </si>
  <si>
    <t>Ca</t>
  </si>
  <si>
    <t>Mg</t>
  </si>
  <si>
    <t>Fe</t>
  </si>
  <si>
    <t xml:space="preserve">Turbidity </t>
  </si>
  <si>
    <t>F</t>
  </si>
  <si>
    <t>BIS Standards(Sn)</t>
  </si>
  <si>
    <t>1/Sn</t>
  </si>
  <si>
    <t>Sum(1/Sn)</t>
  </si>
  <si>
    <t>K=1/(sum(1/Sn))</t>
  </si>
  <si>
    <t>Wi=K/Sn</t>
  </si>
  <si>
    <t>Ideal Value</t>
  </si>
  <si>
    <t>Mean Conc Value(Vn)</t>
  </si>
  <si>
    <t>Vn/Sn</t>
  </si>
  <si>
    <t>Vn/Sn*100 =Qn</t>
  </si>
  <si>
    <t>WnQn</t>
  </si>
  <si>
    <t>Very Poor</t>
  </si>
  <si>
    <t>CALCULATION OF WATER QUALITY I DEX USING WEIGHTED ARITHMETIC METHOD</t>
  </si>
  <si>
    <t xml:space="preserve">WQI                         </t>
  </si>
  <si>
    <t>Temperature</t>
  </si>
  <si>
    <t>NaN</t>
  </si>
  <si>
    <t>Date</t>
  </si>
  <si>
    <t>Sum(Wi)</t>
  </si>
  <si>
    <t>"2019"</t>
  </si>
  <si>
    <t>"2021"</t>
  </si>
  <si>
    <t xml:space="preserve"> Poor</t>
  </si>
  <si>
    <t>"2020" - Before Lockdown</t>
  </si>
  <si>
    <t>"2020" - During Lockdown</t>
  </si>
  <si>
    <t>Good</t>
  </si>
  <si>
    <t xml:space="preserve"> </t>
  </si>
  <si>
    <t>Unsuitable for any 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</si>
</sst>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0" borderId="0" xfId="0" applyAlignment="1">
      <alignment horizontal="right"/>
    </xf>
    <xf numFmtId="14" fontId="1" fillId="7" borderId="0" xfId="0" applyNumberFormat="1" applyFont="1" applyFill="1" applyAlignment="1">
      <alignment horizontal="center"/>
    </xf>
    <xf numFmtId="14" fontId="1" fillId="7" borderId="0" xfId="0" applyNumberFormat="1" applyFont="1" applyFill="1" applyAlignment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30480</xdr:colOff>
      <xdr:row>13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BCCD1B-4097-42F1-9D6A-7A3EBEA8753E}"/>
            </a:ext>
          </a:extLst>
        </xdr:cNvPr>
        <xdr:cNvSpPr txBox="1"/>
      </xdr:nvSpPr>
      <xdr:spPr>
        <a:xfrm>
          <a:off x="14698980" y="219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23</xdr:col>
      <xdr:colOff>701040</xdr:colOff>
      <xdr:row>0</xdr:row>
      <xdr:rowOff>179070</xdr:rowOff>
    </xdr:from>
    <xdr:ext cx="65126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94B6436-E658-4C8E-945D-76EB3FBAB9AC}"/>
                </a:ext>
              </a:extLst>
            </xdr:cNvPr>
            <xdr:cNvSpPr txBox="1"/>
          </xdr:nvSpPr>
          <xdr:spPr>
            <a:xfrm>
              <a:off x="19972020" y="36195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920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94B6436-E658-4C8E-945D-76EB3FBAB9AC}"/>
                </a:ext>
              </a:extLst>
            </xdr:cNvPr>
            <xdr:cNvSpPr txBox="1"/>
          </xdr:nvSpPr>
          <xdr:spPr>
            <a:xfrm>
              <a:off x="19972020" y="36195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920×10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24</xdr:col>
      <xdr:colOff>739140</xdr:colOff>
      <xdr:row>1</xdr:row>
      <xdr:rowOff>11430</xdr:rowOff>
    </xdr:from>
    <xdr:ext cx="65126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9FB24CF-2B96-47AD-BE8D-801B72BB1FC6}"/>
                </a:ext>
              </a:extLst>
            </xdr:cNvPr>
            <xdr:cNvSpPr txBox="1"/>
          </xdr:nvSpPr>
          <xdr:spPr>
            <a:xfrm>
              <a:off x="21366480" y="37719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120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9FB24CF-2B96-47AD-BE8D-801B72BB1FC6}"/>
                </a:ext>
              </a:extLst>
            </xdr:cNvPr>
            <xdr:cNvSpPr txBox="1"/>
          </xdr:nvSpPr>
          <xdr:spPr>
            <a:xfrm>
              <a:off x="21366480" y="37719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120×10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23</xdr:col>
      <xdr:colOff>708660</xdr:colOff>
      <xdr:row>2</xdr:row>
      <xdr:rowOff>11430</xdr:rowOff>
    </xdr:from>
    <xdr:ext cx="65126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858F8F3-B708-442A-B228-9FF26D8C3D32}"/>
                </a:ext>
              </a:extLst>
            </xdr:cNvPr>
            <xdr:cNvSpPr txBox="1"/>
          </xdr:nvSpPr>
          <xdr:spPr>
            <a:xfrm>
              <a:off x="19979640" y="56007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920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858F8F3-B708-442A-B228-9FF26D8C3D32}"/>
                </a:ext>
              </a:extLst>
            </xdr:cNvPr>
            <xdr:cNvSpPr txBox="1"/>
          </xdr:nvSpPr>
          <xdr:spPr>
            <a:xfrm>
              <a:off x="19979640" y="56007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920×10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26</xdr:col>
      <xdr:colOff>106680</xdr:colOff>
      <xdr:row>9</xdr:row>
      <xdr:rowOff>175261</xdr:rowOff>
    </xdr:from>
    <xdr:ext cx="1231876" cy="2133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28258E6-3F1E-4C1C-A169-039F098F1753}"/>
            </a:ext>
          </a:extLst>
        </xdr:cNvPr>
        <xdr:cNvSpPr txBox="1"/>
      </xdr:nvSpPr>
      <xdr:spPr>
        <a:xfrm>
          <a:off x="22783800" y="1638301"/>
          <a:ext cx="1231876" cy="213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endParaRPr lang="en-IN" sz="1100"/>
        </a:p>
      </xdr:txBody>
    </xdr:sp>
    <xdr:clientData/>
  </xdr:oneCellAnchor>
  <xdr:oneCellAnchor>
    <xdr:from>
      <xdr:col>24</xdr:col>
      <xdr:colOff>739140</xdr:colOff>
      <xdr:row>2</xdr:row>
      <xdr:rowOff>26670</xdr:rowOff>
    </xdr:from>
    <xdr:ext cx="65126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D28F161-F501-416E-B327-788D01E02E9F}"/>
                </a:ext>
              </a:extLst>
            </xdr:cNvPr>
            <xdr:cNvSpPr txBox="1"/>
          </xdr:nvSpPr>
          <xdr:spPr>
            <a:xfrm>
              <a:off x="21366480" y="57531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140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D28F161-F501-416E-B327-788D01E02E9F}"/>
                </a:ext>
              </a:extLst>
            </xdr:cNvPr>
            <xdr:cNvSpPr txBox="1"/>
          </xdr:nvSpPr>
          <xdr:spPr>
            <a:xfrm>
              <a:off x="21366480" y="57531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140×10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23</xdr:col>
      <xdr:colOff>716280</xdr:colOff>
      <xdr:row>3</xdr:row>
      <xdr:rowOff>11430</xdr:rowOff>
    </xdr:from>
    <xdr:ext cx="65126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8DF451-E4A3-455B-A529-70AC39EFB894}"/>
                </a:ext>
              </a:extLst>
            </xdr:cNvPr>
            <xdr:cNvSpPr txBox="1"/>
          </xdr:nvSpPr>
          <xdr:spPr>
            <a:xfrm>
              <a:off x="19987260" y="74295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920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8DF451-E4A3-455B-A529-70AC39EFB894}"/>
                </a:ext>
              </a:extLst>
            </xdr:cNvPr>
            <xdr:cNvSpPr txBox="1"/>
          </xdr:nvSpPr>
          <xdr:spPr>
            <a:xfrm>
              <a:off x="19987260" y="74295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920×10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24</xdr:col>
      <xdr:colOff>822960</xdr:colOff>
      <xdr:row>3</xdr:row>
      <xdr:rowOff>34290</xdr:rowOff>
    </xdr:from>
    <xdr:ext cx="5731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49F0CA3-C106-48F1-94CF-6FA60D393192}"/>
                </a:ext>
              </a:extLst>
            </xdr:cNvPr>
            <xdr:cNvSpPr txBox="1"/>
          </xdr:nvSpPr>
          <xdr:spPr>
            <a:xfrm>
              <a:off x="21450300" y="765810"/>
              <a:ext cx="5731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70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49F0CA3-C106-48F1-94CF-6FA60D393192}"/>
                </a:ext>
              </a:extLst>
            </xdr:cNvPr>
            <xdr:cNvSpPr txBox="1"/>
          </xdr:nvSpPr>
          <xdr:spPr>
            <a:xfrm>
              <a:off x="21450300" y="765810"/>
              <a:ext cx="5731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70×10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23</xdr:col>
      <xdr:colOff>701040</xdr:colOff>
      <xdr:row>4</xdr:row>
      <xdr:rowOff>19050</xdr:rowOff>
    </xdr:from>
    <xdr:ext cx="65126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8E1368E-2EA0-4AF6-96B9-A692A3241AD9}"/>
                </a:ext>
              </a:extLst>
            </xdr:cNvPr>
            <xdr:cNvSpPr txBox="1"/>
          </xdr:nvSpPr>
          <xdr:spPr>
            <a:xfrm>
              <a:off x="19972020" y="93345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540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8E1368E-2EA0-4AF6-96B9-A692A3241AD9}"/>
                </a:ext>
              </a:extLst>
            </xdr:cNvPr>
            <xdr:cNvSpPr txBox="1"/>
          </xdr:nvSpPr>
          <xdr:spPr>
            <a:xfrm>
              <a:off x="19972020" y="93345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540×10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3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24</xdr:col>
      <xdr:colOff>830580</xdr:colOff>
      <xdr:row>4</xdr:row>
      <xdr:rowOff>26670</xdr:rowOff>
    </xdr:from>
    <xdr:ext cx="57316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1F216BA-A9AC-460A-9875-C9FFFB6737E0}"/>
                </a:ext>
              </a:extLst>
            </xdr:cNvPr>
            <xdr:cNvSpPr txBox="1"/>
          </xdr:nvSpPr>
          <xdr:spPr>
            <a:xfrm>
              <a:off x="21457920" y="941070"/>
              <a:ext cx="5731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</a:rPr>
                      <m:t>70×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1F216BA-A9AC-460A-9875-C9FFFB6737E0}"/>
                </a:ext>
              </a:extLst>
            </xdr:cNvPr>
            <xdr:cNvSpPr txBox="1"/>
          </xdr:nvSpPr>
          <xdr:spPr>
            <a:xfrm>
              <a:off x="21457920" y="941070"/>
              <a:ext cx="5731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70×10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3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23</xdr:col>
      <xdr:colOff>693420</xdr:colOff>
      <xdr:row>5</xdr:row>
      <xdr:rowOff>19050</xdr:rowOff>
    </xdr:from>
    <xdr:ext cx="65126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9043010-DAED-4AC9-8AE0-7DB2425BA7C3}"/>
                </a:ext>
              </a:extLst>
            </xdr:cNvPr>
            <xdr:cNvSpPr txBox="1"/>
          </xdr:nvSpPr>
          <xdr:spPr>
            <a:xfrm>
              <a:off x="19964400" y="111633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540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9043010-DAED-4AC9-8AE0-7DB2425BA7C3}"/>
                </a:ext>
              </a:extLst>
            </xdr:cNvPr>
            <xdr:cNvSpPr txBox="1"/>
          </xdr:nvSpPr>
          <xdr:spPr>
            <a:xfrm>
              <a:off x="19964400" y="111633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540×10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24</xdr:col>
      <xdr:colOff>838200</xdr:colOff>
      <xdr:row>5</xdr:row>
      <xdr:rowOff>11430</xdr:rowOff>
    </xdr:from>
    <xdr:ext cx="5731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678B369-7C7A-495D-81C1-BF75DC38B6D4}"/>
                </a:ext>
              </a:extLst>
            </xdr:cNvPr>
            <xdr:cNvSpPr txBox="1"/>
          </xdr:nvSpPr>
          <xdr:spPr>
            <a:xfrm>
              <a:off x="21465540" y="1108710"/>
              <a:ext cx="5731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70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678B369-7C7A-495D-81C1-BF75DC38B6D4}"/>
                </a:ext>
              </a:extLst>
            </xdr:cNvPr>
            <xdr:cNvSpPr txBox="1"/>
          </xdr:nvSpPr>
          <xdr:spPr>
            <a:xfrm>
              <a:off x="21465540" y="1108710"/>
              <a:ext cx="5731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70×10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23</xdr:col>
      <xdr:colOff>693420</xdr:colOff>
      <xdr:row>7</xdr:row>
      <xdr:rowOff>19050</xdr:rowOff>
    </xdr:from>
    <xdr:ext cx="65126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1CEBBB2-9CD5-4BCE-A3BD-C35A7E856EFA}"/>
                </a:ext>
              </a:extLst>
            </xdr:cNvPr>
            <xdr:cNvSpPr txBox="1"/>
          </xdr:nvSpPr>
          <xdr:spPr>
            <a:xfrm>
              <a:off x="19964400" y="129921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920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1CEBBB2-9CD5-4BCE-A3BD-C35A7E856EFA}"/>
                </a:ext>
              </a:extLst>
            </xdr:cNvPr>
            <xdr:cNvSpPr txBox="1"/>
          </xdr:nvSpPr>
          <xdr:spPr>
            <a:xfrm>
              <a:off x="19964400" y="129921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920×10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24</xdr:col>
      <xdr:colOff>746760</xdr:colOff>
      <xdr:row>5</xdr:row>
      <xdr:rowOff>179070</xdr:rowOff>
    </xdr:from>
    <xdr:ext cx="65126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D2F02E3-F6A4-448E-B83E-7A6F2DB417ED}"/>
                </a:ext>
              </a:extLst>
            </xdr:cNvPr>
            <xdr:cNvSpPr txBox="1"/>
          </xdr:nvSpPr>
          <xdr:spPr>
            <a:xfrm>
              <a:off x="21374100" y="127635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120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D2F02E3-F6A4-448E-B83E-7A6F2DB417ED}"/>
                </a:ext>
              </a:extLst>
            </xdr:cNvPr>
            <xdr:cNvSpPr txBox="1"/>
          </xdr:nvSpPr>
          <xdr:spPr>
            <a:xfrm>
              <a:off x="21374100" y="127635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120×10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23</xdr:col>
      <xdr:colOff>716280</xdr:colOff>
      <xdr:row>6</xdr:row>
      <xdr:rowOff>19050</xdr:rowOff>
    </xdr:from>
    <xdr:ext cx="65126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1FD3A7F-DEB8-4D75-A430-2E9E9ECB34D1}"/>
                </a:ext>
              </a:extLst>
            </xdr:cNvPr>
            <xdr:cNvSpPr txBox="1"/>
          </xdr:nvSpPr>
          <xdr:spPr>
            <a:xfrm>
              <a:off x="19987260" y="129921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350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1FD3A7F-DEB8-4D75-A430-2E9E9ECB34D1}"/>
                </a:ext>
              </a:extLst>
            </xdr:cNvPr>
            <xdr:cNvSpPr txBox="1"/>
          </xdr:nvSpPr>
          <xdr:spPr>
            <a:xfrm>
              <a:off x="19987260" y="129921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350×10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24</xdr:col>
      <xdr:colOff>800100</xdr:colOff>
      <xdr:row>7</xdr:row>
      <xdr:rowOff>19050</xdr:rowOff>
    </xdr:from>
    <xdr:ext cx="5731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D7F67CB2-1E11-43BB-9A03-EC0F004786C8}"/>
                </a:ext>
              </a:extLst>
            </xdr:cNvPr>
            <xdr:cNvSpPr txBox="1"/>
          </xdr:nvSpPr>
          <xdr:spPr>
            <a:xfrm>
              <a:off x="21427440" y="1482090"/>
              <a:ext cx="5731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48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D7F67CB2-1E11-43BB-9A03-EC0F004786C8}"/>
                </a:ext>
              </a:extLst>
            </xdr:cNvPr>
            <xdr:cNvSpPr txBox="1"/>
          </xdr:nvSpPr>
          <xdr:spPr>
            <a:xfrm>
              <a:off x="21427440" y="1482090"/>
              <a:ext cx="5731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48×10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23</xdr:col>
      <xdr:colOff>685800</xdr:colOff>
      <xdr:row>9</xdr:row>
      <xdr:rowOff>3810</xdr:rowOff>
    </xdr:from>
    <xdr:ext cx="65126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720D0AA-8690-49D4-BB60-77DAF17BCB69}"/>
                </a:ext>
              </a:extLst>
            </xdr:cNvPr>
            <xdr:cNvSpPr txBox="1"/>
          </xdr:nvSpPr>
          <xdr:spPr>
            <a:xfrm>
              <a:off x="19956780" y="164973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350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720D0AA-8690-49D4-BB60-77DAF17BCB69}"/>
                </a:ext>
              </a:extLst>
            </xdr:cNvPr>
            <xdr:cNvSpPr txBox="1"/>
          </xdr:nvSpPr>
          <xdr:spPr>
            <a:xfrm>
              <a:off x="19956780" y="164973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350×10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24</xdr:col>
      <xdr:colOff>807720</xdr:colOff>
      <xdr:row>9</xdr:row>
      <xdr:rowOff>3810</xdr:rowOff>
    </xdr:from>
    <xdr:ext cx="57316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820A5AAA-58DB-4C5C-90A9-21F623B949F6}"/>
                </a:ext>
              </a:extLst>
            </xdr:cNvPr>
            <xdr:cNvSpPr txBox="1"/>
          </xdr:nvSpPr>
          <xdr:spPr>
            <a:xfrm>
              <a:off x="21435060" y="1649730"/>
              <a:ext cx="5731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</a:rPr>
                      <m:t>48×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820A5AAA-58DB-4C5C-90A9-21F623B949F6}"/>
                </a:ext>
              </a:extLst>
            </xdr:cNvPr>
            <xdr:cNvSpPr txBox="1"/>
          </xdr:nvSpPr>
          <xdr:spPr>
            <a:xfrm>
              <a:off x="21435060" y="1649730"/>
              <a:ext cx="5731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48×10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23</xdr:col>
      <xdr:colOff>678180</xdr:colOff>
      <xdr:row>10</xdr:row>
      <xdr:rowOff>3810</xdr:rowOff>
    </xdr:from>
    <xdr:ext cx="65126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FB63DA4-12C5-4DA4-BCF5-2625632C101A}"/>
                </a:ext>
              </a:extLst>
            </xdr:cNvPr>
            <xdr:cNvSpPr txBox="1"/>
          </xdr:nvSpPr>
          <xdr:spPr>
            <a:xfrm>
              <a:off x="19949160" y="183261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350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FB63DA4-12C5-4DA4-BCF5-2625632C101A}"/>
                </a:ext>
              </a:extLst>
            </xdr:cNvPr>
            <xdr:cNvSpPr txBox="1"/>
          </xdr:nvSpPr>
          <xdr:spPr>
            <a:xfrm>
              <a:off x="19949160" y="183261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350×10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24</xdr:col>
      <xdr:colOff>807720</xdr:colOff>
      <xdr:row>10</xdr:row>
      <xdr:rowOff>19050</xdr:rowOff>
    </xdr:from>
    <xdr:ext cx="5731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4613CAE-8292-425A-AC13-D5F40731B5D2}"/>
                </a:ext>
              </a:extLst>
            </xdr:cNvPr>
            <xdr:cNvSpPr txBox="1"/>
          </xdr:nvSpPr>
          <xdr:spPr>
            <a:xfrm>
              <a:off x="21435060" y="1847850"/>
              <a:ext cx="5731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23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4613CAE-8292-425A-AC13-D5F40731B5D2}"/>
                </a:ext>
              </a:extLst>
            </xdr:cNvPr>
            <xdr:cNvSpPr txBox="1"/>
          </xdr:nvSpPr>
          <xdr:spPr>
            <a:xfrm>
              <a:off x="21435060" y="1847850"/>
              <a:ext cx="5731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23×10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23</xdr:col>
      <xdr:colOff>708660</xdr:colOff>
      <xdr:row>15</xdr:row>
      <xdr:rowOff>3810</xdr:rowOff>
    </xdr:from>
    <xdr:ext cx="65126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475C821D-75B7-4BB7-8C1A-2987CA7AC579}"/>
                </a:ext>
              </a:extLst>
            </xdr:cNvPr>
            <xdr:cNvSpPr txBox="1"/>
          </xdr:nvSpPr>
          <xdr:spPr>
            <a:xfrm>
              <a:off x="19979640" y="292989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920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475C821D-75B7-4BB7-8C1A-2987CA7AC579}"/>
                </a:ext>
              </a:extLst>
            </xdr:cNvPr>
            <xdr:cNvSpPr txBox="1"/>
          </xdr:nvSpPr>
          <xdr:spPr>
            <a:xfrm>
              <a:off x="19979640" y="292989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920×10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24</xdr:col>
      <xdr:colOff>762000</xdr:colOff>
      <xdr:row>17</xdr:row>
      <xdr:rowOff>11430</xdr:rowOff>
    </xdr:from>
    <xdr:ext cx="65126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936806B3-71A4-48E1-B069-6CB6158A623A}"/>
                </a:ext>
              </a:extLst>
            </xdr:cNvPr>
            <xdr:cNvSpPr txBox="1"/>
          </xdr:nvSpPr>
          <xdr:spPr>
            <a:xfrm>
              <a:off x="21389340" y="275463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110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936806B3-71A4-48E1-B069-6CB6158A623A}"/>
                </a:ext>
              </a:extLst>
            </xdr:cNvPr>
            <xdr:cNvSpPr txBox="1"/>
          </xdr:nvSpPr>
          <xdr:spPr>
            <a:xfrm>
              <a:off x="21389340" y="275463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110×10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23</xdr:col>
      <xdr:colOff>723900</xdr:colOff>
      <xdr:row>17</xdr:row>
      <xdr:rowOff>3810</xdr:rowOff>
    </xdr:from>
    <xdr:ext cx="65126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B534DE6-A806-4A39-8B9A-0104BB79552A}"/>
                </a:ext>
              </a:extLst>
            </xdr:cNvPr>
            <xdr:cNvSpPr txBox="1"/>
          </xdr:nvSpPr>
          <xdr:spPr>
            <a:xfrm>
              <a:off x="19994880" y="274701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920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B534DE6-A806-4A39-8B9A-0104BB79552A}"/>
                </a:ext>
              </a:extLst>
            </xdr:cNvPr>
            <xdr:cNvSpPr txBox="1"/>
          </xdr:nvSpPr>
          <xdr:spPr>
            <a:xfrm>
              <a:off x="19994880" y="274701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920×10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24</xdr:col>
      <xdr:colOff>830580</xdr:colOff>
      <xdr:row>15</xdr:row>
      <xdr:rowOff>19050</xdr:rowOff>
    </xdr:from>
    <xdr:ext cx="5731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8237474-D34E-491A-BB90-20EADDF96149}"/>
                </a:ext>
              </a:extLst>
            </xdr:cNvPr>
            <xdr:cNvSpPr txBox="1"/>
          </xdr:nvSpPr>
          <xdr:spPr>
            <a:xfrm>
              <a:off x="21457920" y="2579370"/>
              <a:ext cx="5731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79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8237474-D34E-491A-BB90-20EADDF96149}"/>
                </a:ext>
              </a:extLst>
            </xdr:cNvPr>
            <xdr:cNvSpPr txBox="1"/>
          </xdr:nvSpPr>
          <xdr:spPr>
            <a:xfrm>
              <a:off x="21457920" y="2579370"/>
              <a:ext cx="5731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79×10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23</xdr:col>
      <xdr:colOff>434340</xdr:colOff>
      <xdr:row>15</xdr:row>
      <xdr:rowOff>179070</xdr:rowOff>
    </xdr:from>
    <xdr:ext cx="122369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1761C756-75B2-4271-8C53-1E2D9E339D8A}"/>
                </a:ext>
              </a:extLst>
            </xdr:cNvPr>
            <xdr:cNvSpPr txBox="1"/>
          </xdr:nvSpPr>
          <xdr:spPr>
            <a:xfrm>
              <a:off x="19705320" y="2739390"/>
              <a:ext cx="122369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540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1761C756-75B2-4271-8C53-1E2D9E339D8A}"/>
                </a:ext>
              </a:extLst>
            </xdr:cNvPr>
            <xdr:cNvSpPr txBox="1"/>
          </xdr:nvSpPr>
          <xdr:spPr>
            <a:xfrm>
              <a:off x="19705320" y="2739390"/>
              <a:ext cx="122369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540×10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24</xdr:col>
      <xdr:colOff>838200</xdr:colOff>
      <xdr:row>16</xdr:row>
      <xdr:rowOff>3810</xdr:rowOff>
    </xdr:from>
    <xdr:ext cx="5731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F52909AE-1FFA-4C3C-99F9-4D39449FB1D4}"/>
                </a:ext>
              </a:extLst>
            </xdr:cNvPr>
            <xdr:cNvSpPr txBox="1"/>
          </xdr:nvSpPr>
          <xdr:spPr>
            <a:xfrm>
              <a:off x="21465540" y="2747010"/>
              <a:ext cx="5731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94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F52909AE-1FFA-4C3C-99F9-4D39449FB1D4}"/>
                </a:ext>
              </a:extLst>
            </xdr:cNvPr>
            <xdr:cNvSpPr txBox="1"/>
          </xdr:nvSpPr>
          <xdr:spPr>
            <a:xfrm>
              <a:off x="21465540" y="2747010"/>
              <a:ext cx="5731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94×10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23</xdr:col>
      <xdr:colOff>701040</xdr:colOff>
      <xdr:row>14</xdr:row>
      <xdr:rowOff>26670</xdr:rowOff>
    </xdr:from>
    <xdr:ext cx="65126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FB63735F-7D01-469B-AC17-6D683D507FC2}"/>
                </a:ext>
              </a:extLst>
            </xdr:cNvPr>
            <xdr:cNvSpPr txBox="1"/>
          </xdr:nvSpPr>
          <xdr:spPr>
            <a:xfrm>
              <a:off x="19972020" y="276987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540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FB63735F-7D01-469B-AC17-6D683D507FC2}"/>
                </a:ext>
              </a:extLst>
            </xdr:cNvPr>
            <xdr:cNvSpPr txBox="1"/>
          </xdr:nvSpPr>
          <xdr:spPr>
            <a:xfrm>
              <a:off x="19972020" y="2769870"/>
              <a:ext cx="6512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540×10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24</xdr:col>
      <xdr:colOff>822960</xdr:colOff>
      <xdr:row>14</xdr:row>
      <xdr:rowOff>19050</xdr:rowOff>
    </xdr:from>
    <xdr:ext cx="5731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E059E176-C428-4328-B5DF-779BCBD9D152}"/>
                </a:ext>
              </a:extLst>
            </xdr:cNvPr>
            <xdr:cNvSpPr txBox="1"/>
          </xdr:nvSpPr>
          <xdr:spPr>
            <a:xfrm>
              <a:off x="21450300" y="2762250"/>
              <a:ext cx="5731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>
                        <a:latin typeface="Cambria Math" panose="02040503050406030204" pitchFamily="18" charset="0"/>
                      </a:rPr>
                      <m:t>63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E059E176-C428-4328-B5DF-779BCBD9D152}"/>
                </a:ext>
              </a:extLst>
            </xdr:cNvPr>
            <xdr:cNvSpPr txBox="1"/>
          </xdr:nvSpPr>
          <xdr:spPr>
            <a:xfrm>
              <a:off x="21450300" y="2762250"/>
              <a:ext cx="5731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63×10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22</xdr:col>
      <xdr:colOff>609600</xdr:colOff>
      <xdr:row>50</xdr:row>
      <xdr:rowOff>19050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6AAEB42-6A58-4DB9-A469-C5214773F545}"/>
            </a:ext>
          </a:extLst>
        </xdr:cNvPr>
        <xdr:cNvSpPr txBox="1"/>
      </xdr:nvSpPr>
      <xdr:spPr>
        <a:xfrm>
          <a:off x="20605820" y="904581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23</xdr:col>
      <xdr:colOff>800100</xdr:colOff>
      <xdr:row>50</xdr:row>
      <xdr:rowOff>19050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A0C01DA-5F1D-460D-850F-4597573C8F98}"/>
            </a:ext>
          </a:extLst>
        </xdr:cNvPr>
        <xdr:cNvSpPr txBox="1"/>
      </xdr:nvSpPr>
      <xdr:spPr>
        <a:xfrm>
          <a:off x="21407595" y="904581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5C16-15E5-463C-9DD5-5B2EA897CE1A}">
  <dimension ref="A1:AI79"/>
  <sheetViews>
    <sheetView tabSelected="1" topLeftCell="A21" zoomScale="91" zoomScaleNormal="100" workbookViewId="0">
      <selection activeCell="A38" sqref="A38:A46"/>
    </sheetView>
  </sheetViews>
  <sheetFormatPr defaultRowHeight="14.4" x14ac:dyDescent="0.3"/>
  <cols>
    <col min="1" max="1" width="11.77734375" customWidth="1"/>
    <col min="2" max="2" width="16.109375" bestFit="1" customWidth="1"/>
    <col min="4" max="4" width="12.33203125" bestFit="1" customWidth="1"/>
    <col min="5" max="5" width="18" customWidth="1"/>
    <col min="6" max="6" width="24.88671875" bestFit="1" customWidth="1"/>
    <col min="7" max="7" width="24" bestFit="1" customWidth="1"/>
    <col min="8" max="8" width="18.6640625" bestFit="1" customWidth="1"/>
    <col min="9" max="9" width="19.109375" customWidth="1"/>
    <col min="10" max="10" width="13.6640625" bestFit="1" customWidth="1"/>
    <col min="11" max="11" width="13.109375" customWidth="1"/>
    <col min="13" max="13" width="10.6640625" customWidth="1"/>
    <col min="18" max="18" width="10.6640625" customWidth="1"/>
    <col min="19" max="19" width="11" customWidth="1"/>
    <col min="20" max="20" width="17.88671875" customWidth="1"/>
    <col min="21" max="21" width="9.77734375" customWidth="1"/>
    <col min="24" max="24" width="19.77734375" customWidth="1"/>
    <col min="25" max="25" width="20.21875" customWidth="1"/>
    <col min="26" max="26" width="9.6640625" customWidth="1"/>
    <col min="27" max="27" width="11.109375" customWidth="1"/>
    <col min="31" max="31" width="14.5546875" customWidth="1"/>
    <col min="35" max="35" width="10.33203125" customWidth="1"/>
  </cols>
  <sheetData>
    <row r="1" spans="1:35" x14ac:dyDescent="0.3">
      <c r="A1" s="7" t="s">
        <v>58</v>
      </c>
      <c r="B1" s="7" t="s">
        <v>56</v>
      </c>
      <c r="C1" s="7" t="s">
        <v>33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7" t="s">
        <v>30</v>
      </c>
      <c r="AI1" s="7" t="s">
        <v>31</v>
      </c>
    </row>
    <row r="2" spans="1:35" x14ac:dyDescent="0.3">
      <c r="A2" s="1">
        <v>43584</v>
      </c>
      <c r="B2">
        <v>28</v>
      </c>
      <c r="C2">
        <v>7.3</v>
      </c>
      <c r="D2">
        <v>488</v>
      </c>
      <c r="E2">
        <v>6</v>
      </c>
      <c r="F2">
        <v>5</v>
      </c>
      <c r="G2">
        <v>57</v>
      </c>
      <c r="H2">
        <v>1.7</v>
      </c>
      <c r="I2">
        <v>0.70599999999999996</v>
      </c>
      <c r="J2">
        <v>12.4</v>
      </c>
      <c r="K2">
        <v>88</v>
      </c>
      <c r="L2">
        <v>46</v>
      </c>
      <c r="M2">
        <v>10.199999999999999</v>
      </c>
      <c r="N2">
        <v>65</v>
      </c>
      <c r="O2">
        <v>43</v>
      </c>
      <c r="P2">
        <v>5.43</v>
      </c>
      <c r="Q2">
        <v>14</v>
      </c>
      <c r="R2" t="s">
        <v>57</v>
      </c>
      <c r="S2">
        <v>121</v>
      </c>
      <c r="T2">
        <v>338</v>
      </c>
      <c r="U2">
        <v>0.02</v>
      </c>
      <c r="V2">
        <v>0.42799999999999999</v>
      </c>
      <c r="W2" t="s">
        <v>32</v>
      </c>
      <c r="Z2" t="s">
        <v>57</v>
      </c>
      <c r="AA2">
        <v>121</v>
      </c>
      <c r="AB2" t="s">
        <v>32</v>
      </c>
      <c r="AC2" t="s">
        <v>32</v>
      </c>
      <c r="AD2" t="s">
        <v>32</v>
      </c>
      <c r="AE2" t="s">
        <v>32</v>
      </c>
      <c r="AF2" t="s">
        <v>32</v>
      </c>
      <c r="AG2" t="s">
        <v>32</v>
      </c>
      <c r="AH2">
        <v>0.25</v>
      </c>
      <c r="AI2" t="s">
        <v>32</v>
      </c>
    </row>
    <row r="3" spans="1:35" x14ac:dyDescent="0.3">
      <c r="A3" s="1">
        <v>43603</v>
      </c>
      <c r="B3">
        <v>28</v>
      </c>
      <c r="C3">
        <v>8</v>
      </c>
      <c r="D3">
        <v>458</v>
      </c>
      <c r="E3">
        <v>8.5</v>
      </c>
      <c r="F3">
        <v>3</v>
      </c>
      <c r="G3">
        <v>34</v>
      </c>
      <c r="H3">
        <v>5.2</v>
      </c>
      <c r="I3">
        <v>0.75</v>
      </c>
      <c r="J3">
        <v>8.6</v>
      </c>
      <c r="K3">
        <v>101</v>
      </c>
      <c r="L3">
        <v>60</v>
      </c>
      <c r="M3">
        <v>41</v>
      </c>
      <c r="N3">
        <v>62</v>
      </c>
      <c r="O3">
        <v>67.67</v>
      </c>
      <c r="P3">
        <v>5.28</v>
      </c>
      <c r="Q3">
        <v>5.2</v>
      </c>
      <c r="R3" t="s">
        <v>57</v>
      </c>
      <c r="S3">
        <v>143</v>
      </c>
      <c r="T3">
        <v>320</v>
      </c>
      <c r="U3" t="s">
        <v>32</v>
      </c>
      <c r="V3">
        <v>0.27500000000000002</v>
      </c>
      <c r="W3" t="s">
        <v>32</v>
      </c>
      <c r="Z3" t="s">
        <v>57</v>
      </c>
      <c r="AA3">
        <v>143</v>
      </c>
      <c r="AB3" t="s">
        <v>57</v>
      </c>
      <c r="AC3" t="s">
        <v>57</v>
      </c>
      <c r="AD3" t="s">
        <v>57</v>
      </c>
      <c r="AE3" t="s">
        <v>57</v>
      </c>
      <c r="AF3" t="s">
        <v>57</v>
      </c>
      <c r="AG3" t="s">
        <v>57</v>
      </c>
      <c r="AH3" t="s">
        <v>57</v>
      </c>
      <c r="AI3" t="s">
        <v>57</v>
      </c>
    </row>
    <row r="4" spans="1:35" x14ac:dyDescent="0.3">
      <c r="A4" s="1">
        <v>43755</v>
      </c>
      <c r="B4">
        <v>27</v>
      </c>
      <c r="C4">
        <v>7</v>
      </c>
      <c r="D4">
        <v>468</v>
      </c>
      <c r="E4">
        <v>1.5</v>
      </c>
      <c r="F4">
        <v>7</v>
      </c>
      <c r="G4">
        <v>74</v>
      </c>
      <c r="H4">
        <v>18</v>
      </c>
      <c r="I4">
        <v>0.22</v>
      </c>
      <c r="J4">
        <v>57</v>
      </c>
      <c r="K4">
        <v>152</v>
      </c>
      <c r="L4">
        <v>82</v>
      </c>
      <c r="M4">
        <v>70</v>
      </c>
      <c r="N4">
        <v>59</v>
      </c>
      <c r="O4">
        <v>79</v>
      </c>
      <c r="P4">
        <v>5.4</v>
      </c>
      <c r="Q4">
        <v>7.1</v>
      </c>
      <c r="R4" t="s">
        <v>57</v>
      </c>
      <c r="S4">
        <v>132</v>
      </c>
      <c r="T4">
        <v>318</v>
      </c>
      <c r="U4">
        <v>2.5000000000000001E-2</v>
      </c>
      <c r="V4">
        <v>0.06</v>
      </c>
      <c r="W4" t="s">
        <v>32</v>
      </c>
      <c r="Z4" t="s">
        <v>57</v>
      </c>
      <c r="AA4">
        <v>132</v>
      </c>
      <c r="AB4" t="s">
        <v>32</v>
      </c>
      <c r="AC4" t="s">
        <v>32</v>
      </c>
      <c r="AD4" t="s">
        <v>32</v>
      </c>
      <c r="AE4" t="s">
        <v>32</v>
      </c>
      <c r="AF4" t="s">
        <v>32</v>
      </c>
      <c r="AG4">
        <v>0.11</v>
      </c>
      <c r="AH4">
        <v>0.32</v>
      </c>
      <c r="AI4" t="s">
        <v>32</v>
      </c>
    </row>
    <row r="5" spans="1:35" x14ac:dyDescent="0.3">
      <c r="A5" s="1">
        <v>43796</v>
      </c>
      <c r="B5">
        <v>27</v>
      </c>
      <c r="C5">
        <v>8.1999999999999993</v>
      </c>
      <c r="D5">
        <v>380</v>
      </c>
      <c r="E5">
        <v>7.2</v>
      </c>
      <c r="F5">
        <v>14</v>
      </c>
      <c r="G5">
        <v>128</v>
      </c>
      <c r="H5">
        <v>1.35</v>
      </c>
      <c r="I5">
        <v>0.72</v>
      </c>
      <c r="J5">
        <v>15</v>
      </c>
      <c r="K5">
        <v>52</v>
      </c>
      <c r="L5">
        <v>28</v>
      </c>
      <c r="M5">
        <v>24</v>
      </c>
      <c r="N5">
        <v>60</v>
      </c>
      <c r="O5">
        <v>27</v>
      </c>
      <c r="P5">
        <v>6</v>
      </c>
      <c r="Q5">
        <v>7</v>
      </c>
      <c r="R5" t="s">
        <v>57</v>
      </c>
      <c r="S5">
        <v>88</v>
      </c>
      <c r="T5">
        <v>266</v>
      </c>
      <c r="U5">
        <v>0.05</v>
      </c>
      <c r="V5">
        <v>0.15</v>
      </c>
      <c r="W5" t="s">
        <v>32</v>
      </c>
      <c r="Z5" t="s">
        <v>57</v>
      </c>
      <c r="AA5">
        <v>88</v>
      </c>
      <c r="AB5" t="s">
        <v>57</v>
      </c>
      <c r="AC5" t="s">
        <v>57</v>
      </c>
      <c r="AD5" t="s">
        <v>57</v>
      </c>
      <c r="AE5" t="s">
        <v>57</v>
      </c>
      <c r="AF5" t="s">
        <v>57</v>
      </c>
      <c r="AG5" t="s">
        <v>57</v>
      </c>
      <c r="AH5" t="s">
        <v>57</v>
      </c>
      <c r="AI5" t="s">
        <v>57</v>
      </c>
    </row>
    <row r="6" spans="1:35" x14ac:dyDescent="0.3">
      <c r="A6" s="1">
        <v>43822</v>
      </c>
      <c r="B6">
        <v>27</v>
      </c>
      <c r="C6">
        <v>8.1999999999999993</v>
      </c>
      <c r="D6">
        <v>470</v>
      </c>
      <c r="E6">
        <v>5.6</v>
      </c>
      <c r="F6">
        <v>4</v>
      </c>
      <c r="G6">
        <v>49</v>
      </c>
      <c r="H6">
        <v>2</v>
      </c>
      <c r="I6">
        <v>0.17</v>
      </c>
      <c r="J6">
        <v>37</v>
      </c>
      <c r="K6">
        <v>76</v>
      </c>
      <c r="L6">
        <v>44</v>
      </c>
      <c r="M6">
        <v>32</v>
      </c>
      <c r="N6">
        <v>72</v>
      </c>
      <c r="O6">
        <v>59</v>
      </c>
      <c r="P6">
        <v>10</v>
      </c>
      <c r="Q6">
        <v>12</v>
      </c>
      <c r="R6" t="s">
        <v>57</v>
      </c>
      <c r="S6">
        <v>92</v>
      </c>
      <c r="T6">
        <v>326</v>
      </c>
      <c r="U6">
        <v>0.01</v>
      </c>
      <c r="V6">
        <v>0.15</v>
      </c>
      <c r="W6" t="s">
        <v>32</v>
      </c>
      <c r="Z6" t="s">
        <v>57</v>
      </c>
      <c r="AA6">
        <v>92</v>
      </c>
      <c r="AB6" t="s">
        <v>57</v>
      </c>
      <c r="AC6" t="s">
        <v>57</v>
      </c>
      <c r="AD6" t="s">
        <v>57</v>
      </c>
      <c r="AE6" t="s">
        <v>57</v>
      </c>
      <c r="AF6" t="s">
        <v>57</v>
      </c>
      <c r="AG6" t="s">
        <v>57</v>
      </c>
      <c r="AH6" t="s">
        <v>57</v>
      </c>
      <c r="AI6" t="s">
        <v>57</v>
      </c>
    </row>
    <row r="7" spans="1:35" x14ac:dyDescent="0.3">
      <c r="A7" s="1">
        <v>43859</v>
      </c>
      <c r="B7">
        <v>27</v>
      </c>
      <c r="C7">
        <v>7</v>
      </c>
      <c r="D7">
        <v>428</v>
      </c>
      <c r="E7">
        <v>4.0999999999999996</v>
      </c>
      <c r="F7">
        <v>6</v>
      </c>
      <c r="G7">
        <v>63</v>
      </c>
      <c r="H7">
        <v>2</v>
      </c>
      <c r="I7">
        <v>0.71</v>
      </c>
      <c r="J7">
        <v>25</v>
      </c>
      <c r="K7">
        <v>100</v>
      </c>
      <c r="L7">
        <v>60</v>
      </c>
      <c r="M7">
        <v>40</v>
      </c>
      <c r="N7">
        <v>64</v>
      </c>
      <c r="O7">
        <v>64</v>
      </c>
      <c r="P7">
        <v>18</v>
      </c>
      <c r="Q7">
        <v>12</v>
      </c>
      <c r="R7" t="s">
        <v>57</v>
      </c>
      <c r="S7">
        <v>96</v>
      </c>
      <c r="T7">
        <v>294</v>
      </c>
      <c r="U7">
        <v>7.0000000000000007E-2</v>
      </c>
      <c r="V7">
        <v>0.2</v>
      </c>
      <c r="W7" t="s">
        <v>32</v>
      </c>
      <c r="Z7" t="s">
        <v>57</v>
      </c>
      <c r="AA7" t="s">
        <v>57</v>
      </c>
      <c r="AB7" t="s">
        <v>57</v>
      </c>
      <c r="AC7" t="s">
        <v>57</v>
      </c>
      <c r="AD7" t="s">
        <v>57</v>
      </c>
      <c r="AE7" t="s">
        <v>57</v>
      </c>
      <c r="AF7" t="s">
        <v>57</v>
      </c>
      <c r="AG7" t="s">
        <v>57</v>
      </c>
      <c r="AH7" t="s">
        <v>57</v>
      </c>
      <c r="AI7" t="s">
        <v>57</v>
      </c>
    </row>
    <row r="8" spans="1:35" x14ac:dyDescent="0.3">
      <c r="A8" s="1">
        <v>43874</v>
      </c>
      <c r="B8">
        <v>27</v>
      </c>
      <c r="C8">
        <v>7</v>
      </c>
      <c r="D8">
        <v>418</v>
      </c>
      <c r="E8">
        <v>7</v>
      </c>
      <c r="F8">
        <v>6</v>
      </c>
      <c r="G8">
        <v>67</v>
      </c>
      <c r="H8">
        <v>1.4</v>
      </c>
      <c r="I8">
        <v>5.2999999999999999E-2</v>
      </c>
      <c r="J8">
        <v>30</v>
      </c>
      <c r="K8">
        <v>60</v>
      </c>
      <c r="L8">
        <v>32</v>
      </c>
      <c r="M8">
        <v>28</v>
      </c>
      <c r="N8">
        <v>76</v>
      </c>
      <c r="O8">
        <v>69</v>
      </c>
      <c r="P8">
        <v>20.23</v>
      </c>
      <c r="Q8">
        <v>7</v>
      </c>
      <c r="R8" t="s">
        <v>57</v>
      </c>
      <c r="S8">
        <v>72</v>
      </c>
      <c r="T8">
        <v>282</v>
      </c>
      <c r="U8">
        <v>1.2999999999999999E-2</v>
      </c>
      <c r="V8">
        <v>0.26</v>
      </c>
      <c r="W8" t="s">
        <v>32</v>
      </c>
      <c r="Z8" t="s">
        <v>57</v>
      </c>
      <c r="AA8">
        <v>72</v>
      </c>
      <c r="AB8" t="s">
        <v>57</v>
      </c>
      <c r="AC8" t="s">
        <v>57</v>
      </c>
      <c r="AD8" t="s">
        <v>57</v>
      </c>
      <c r="AE8" t="s">
        <v>57</v>
      </c>
      <c r="AF8" t="s">
        <v>57</v>
      </c>
      <c r="AG8" t="s">
        <v>57</v>
      </c>
      <c r="AH8" t="s">
        <v>57</v>
      </c>
      <c r="AI8" t="s">
        <v>57</v>
      </c>
    </row>
    <row r="9" spans="1:35" x14ac:dyDescent="0.3">
      <c r="A9" s="1">
        <v>43943</v>
      </c>
      <c r="B9">
        <v>27</v>
      </c>
      <c r="C9">
        <v>8.3000000000000007</v>
      </c>
      <c r="D9">
        <v>479</v>
      </c>
      <c r="E9">
        <v>8.5</v>
      </c>
      <c r="F9">
        <v>60</v>
      </c>
      <c r="G9">
        <v>300</v>
      </c>
      <c r="H9">
        <v>1.3</v>
      </c>
      <c r="I9">
        <v>4.0999999999999996</v>
      </c>
      <c r="J9">
        <v>21</v>
      </c>
      <c r="K9">
        <v>96</v>
      </c>
      <c r="L9">
        <v>60</v>
      </c>
      <c r="M9">
        <v>36</v>
      </c>
      <c r="N9">
        <v>88</v>
      </c>
      <c r="O9">
        <v>84</v>
      </c>
      <c r="P9">
        <v>7</v>
      </c>
      <c r="Q9">
        <v>18</v>
      </c>
      <c r="R9" t="s">
        <v>57</v>
      </c>
      <c r="S9">
        <v>158</v>
      </c>
      <c r="T9">
        <v>306</v>
      </c>
      <c r="U9">
        <v>4.0000000000000001E-3</v>
      </c>
      <c r="V9">
        <v>0.312</v>
      </c>
      <c r="W9" t="s">
        <v>32</v>
      </c>
      <c r="X9" t="s">
        <v>57</v>
      </c>
      <c r="Y9" t="s">
        <v>57</v>
      </c>
      <c r="Z9" t="s">
        <v>57</v>
      </c>
      <c r="AA9">
        <v>158</v>
      </c>
      <c r="AB9" t="s">
        <v>32</v>
      </c>
      <c r="AC9" t="s">
        <v>32</v>
      </c>
      <c r="AD9" t="s">
        <v>32</v>
      </c>
      <c r="AE9" t="s">
        <v>32</v>
      </c>
      <c r="AF9" t="s">
        <v>32</v>
      </c>
      <c r="AG9" t="s">
        <v>32</v>
      </c>
      <c r="AH9">
        <v>0.57999999999999996</v>
      </c>
      <c r="AI9" t="s">
        <v>32</v>
      </c>
    </row>
    <row r="10" spans="1:35" x14ac:dyDescent="0.3">
      <c r="A10" s="1">
        <v>43970</v>
      </c>
      <c r="B10">
        <v>27</v>
      </c>
      <c r="C10">
        <v>8.17</v>
      </c>
      <c r="D10">
        <v>444</v>
      </c>
      <c r="E10">
        <v>4.3</v>
      </c>
      <c r="F10">
        <v>9</v>
      </c>
      <c r="G10">
        <v>96</v>
      </c>
      <c r="H10">
        <v>4.3099999999999996</v>
      </c>
      <c r="I10">
        <v>7.17E-2</v>
      </c>
      <c r="J10">
        <v>78.8</v>
      </c>
      <c r="K10">
        <v>84</v>
      </c>
      <c r="L10">
        <v>52</v>
      </c>
      <c r="M10">
        <v>32</v>
      </c>
      <c r="N10">
        <v>100</v>
      </c>
      <c r="O10">
        <v>69</v>
      </c>
      <c r="P10">
        <v>21.41</v>
      </c>
      <c r="Q10">
        <v>34</v>
      </c>
      <c r="R10" t="s">
        <v>57</v>
      </c>
      <c r="S10">
        <v>92</v>
      </c>
      <c r="T10">
        <v>306</v>
      </c>
      <c r="U10" t="s">
        <v>32</v>
      </c>
      <c r="V10">
        <v>0.30199999999999999</v>
      </c>
      <c r="W10" t="s">
        <v>32</v>
      </c>
      <c r="Z10" t="s">
        <v>57</v>
      </c>
      <c r="AA10">
        <v>92</v>
      </c>
      <c r="AB10" t="s">
        <v>57</v>
      </c>
      <c r="AC10" t="s">
        <v>57</v>
      </c>
      <c r="AD10" t="s">
        <v>57</v>
      </c>
      <c r="AE10" t="s">
        <v>57</v>
      </c>
      <c r="AF10" t="s">
        <v>57</v>
      </c>
      <c r="AG10" t="s">
        <v>57</v>
      </c>
      <c r="AH10" t="s">
        <v>57</v>
      </c>
      <c r="AI10" t="s">
        <v>57</v>
      </c>
    </row>
    <row r="11" spans="1:35" x14ac:dyDescent="0.3">
      <c r="A11" s="1">
        <v>44000</v>
      </c>
      <c r="B11">
        <v>27</v>
      </c>
      <c r="C11">
        <v>8.5</v>
      </c>
      <c r="D11">
        <v>464</v>
      </c>
      <c r="E11">
        <v>3.4</v>
      </c>
      <c r="F11">
        <v>13</v>
      </c>
      <c r="G11">
        <v>148</v>
      </c>
      <c r="H11" t="s">
        <v>57</v>
      </c>
      <c r="I11">
        <v>0.23</v>
      </c>
      <c r="J11">
        <v>70</v>
      </c>
      <c r="K11">
        <v>50</v>
      </c>
      <c r="L11">
        <v>26</v>
      </c>
      <c r="M11" t="s">
        <v>57</v>
      </c>
      <c r="N11">
        <v>72</v>
      </c>
      <c r="O11">
        <v>69</v>
      </c>
      <c r="P11">
        <v>12</v>
      </c>
      <c r="Q11">
        <v>8.4</v>
      </c>
      <c r="R11" t="s">
        <v>57</v>
      </c>
      <c r="S11">
        <v>68</v>
      </c>
      <c r="T11">
        <v>302</v>
      </c>
      <c r="U11" t="s">
        <v>57</v>
      </c>
      <c r="V11">
        <v>0.2</v>
      </c>
      <c r="W11" t="s">
        <v>32</v>
      </c>
      <c r="Z11" t="s">
        <v>57</v>
      </c>
      <c r="AA11" t="s">
        <v>57</v>
      </c>
      <c r="AB11" t="s">
        <v>32</v>
      </c>
      <c r="AC11" t="s">
        <v>32</v>
      </c>
      <c r="AD11" t="s">
        <v>32</v>
      </c>
      <c r="AE11" t="s">
        <v>32</v>
      </c>
      <c r="AF11" t="s">
        <v>32</v>
      </c>
      <c r="AG11">
        <v>0.1</v>
      </c>
      <c r="AH11">
        <v>1.111</v>
      </c>
      <c r="AI11" t="s">
        <v>32</v>
      </c>
    </row>
    <row r="12" spans="1:35" x14ac:dyDescent="0.3">
      <c r="A12" s="1">
        <v>44026</v>
      </c>
      <c r="B12">
        <v>27</v>
      </c>
      <c r="C12">
        <v>7</v>
      </c>
      <c r="D12">
        <v>391</v>
      </c>
      <c r="E12">
        <v>3.7</v>
      </c>
      <c r="F12">
        <v>9</v>
      </c>
      <c r="G12">
        <v>92</v>
      </c>
      <c r="H12" t="s">
        <v>57</v>
      </c>
      <c r="I12">
        <v>0.26</v>
      </c>
      <c r="J12">
        <v>34</v>
      </c>
      <c r="K12">
        <v>56</v>
      </c>
      <c r="L12">
        <v>36</v>
      </c>
      <c r="M12" t="s">
        <v>57</v>
      </c>
      <c r="N12">
        <v>73</v>
      </c>
      <c r="O12">
        <v>47</v>
      </c>
      <c r="P12">
        <v>4</v>
      </c>
      <c r="Q12">
        <v>12</v>
      </c>
      <c r="R12" t="s">
        <v>57</v>
      </c>
      <c r="S12">
        <v>96</v>
      </c>
      <c r="T12">
        <v>272</v>
      </c>
      <c r="U12" t="s">
        <v>57</v>
      </c>
      <c r="V12">
        <v>0.27</v>
      </c>
      <c r="W12" t="s">
        <v>57</v>
      </c>
      <c r="X12">
        <v>5400</v>
      </c>
      <c r="Y12">
        <v>940</v>
      </c>
      <c r="Z12" t="s">
        <v>57</v>
      </c>
      <c r="AA12" t="s">
        <v>57</v>
      </c>
      <c r="AB12" t="s">
        <v>57</v>
      </c>
      <c r="AC12" t="s">
        <v>57</v>
      </c>
      <c r="AD12" t="s">
        <v>57</v>
      </c>
      <c r="AE12" t="s">
        <v>57</v>
      </c>
      <c r="AF12" t="s">
        <v>57</v>
      </c>
      <c r="AG12">
        <v>0.1</v>
      </c>
      <c r="AH12">
        <v>0.54</v>
      </c>
      <c r="AI12" t="s">
        <v>57</v>
      </c>
    </row>
    <row r="13" spans="1:35" x14ac:dyDescent="0.3">
      <c r="A13" s="1">
        <v>44060</v>
      </c>
      <c r="B13">
        <v>27</v>
      </c>
      <c r="C13">
        <v>9.26</v>
      </c>
      <c r="D13">
        <v>462</v>
      </c>
      <c r="E13">
        <v>4.5</v>
      </c>
      <c r="F13">
        <v>10</v>
      </c>
      <c r="G13">
        <v>102</v>
      </c>
      <c r="H13" t="s">
        <v>57</v>
      </c>
      <c r="I13" t="s">
        <v>57</v>
      </c>
      <c r="J13">
        <v>66</v>
      </c>
      <c r="K13">
        <v>52</v>
      </c>
      <c r="L13">
        <v>36</v>
      </c>
      <c r="M13" t="s">
        <v>57</v>
      </c>
      <c r="N13">
        <v>64</v>
      </c>
      <c r="O13">
        <v>65</v>
      </c>
      <c r="P13">
        <v>20</v>
      </c>
      <c r="Q13">
        <v>10</v>
      </c>
      <c r="R13" t="s">
        <v>57</v>
      </c>
      <c r="S13">
        <v>88</v>
      </c>
      <c r="T13">
        <v>312</v>
      </c>
      <c r="U13" t="s">
        <v>57</v>
      </c>
      <c r="V13">
        <v>0.20100000000000001</v>
      </c>
      <c r="W13" t="s">
        <v>57</v>
      </c>
      <c r="X13">
        <v>9200</v>
      </c>
      <c r="Y13">
        <v>1400</v>
      </c>
      <c r="Z13" t="s">
        <v>57</v>
      </c>
      <c r="AA13" t="s">
        <v>57</v>
      </c>
      <c r="AB13" t="s">
        <v>57</v>
      </c>
      <c r="AC13" t="s">
        <v>57</v>
      </c>
      <c r="AD13" t="s">
        <v>57</v>
      </c>
      <c r="AE13" t="s">
        <v>57</v>
      </c>
      <c r="AF13" t="s">
        <v>57</v>
      </c>
      <c r="AG13">
        <v>0.1</v>
      </c>
      <c r="AH13">
        <v>0.72</v>
      </c>
      <c r="AI13">
        <v>0.1</v>
      </c>
    </row>
    <row r="14" spans="1:35" x14ac:dyDescent="0.3">
      <c r="A14" s="1">
        <v>44076</v>
      </c>
      <c r="B14">
        <v>27</v>
      </c>
      <c r="C14">
        <v>7</v>
      </c>
      <c r="D14">
        <v>368</v>
      </c>
      <c r="E14">
        <v>6.5</v>
      </c>
      <c r="F14">
        <v>3</v>
      </c>
      <c r="G14">
        <v>34</v>
      </c>
      <c r="H14" t="s">
        <v>57</v>
      </c>
      <c r="I14" t="s">
        <v>57</v>
      </c>
      <c r="J14">
        <v>6</v>
      </c>
      <c r="K14">
        <v>72</v>
      </c>
      <c r="L14">
        <v>40</v>
      </c>
      <c r="M14" t="s">
        <v>57</v>
      </c>
      <c r="N14">
        <v>36</v>
      </c>
      <c r="O14">
        <v>49</v>
      </c>
      <c r="P14">
        <v>4</v>
      </c>
      <c r="Q14">
        <v>10</v>
      </c>
      <c r="R14" t="s">
        <v>57</v>
      </c>
      <c r="S14">
        <v>56</v>
      </c>
      <c r="T14">
        <v>250</v>
      </c>
      <c r="U14" t="s">
        <v>57</v>
      </c>
      <c r="V14">
        <v>0.16</v>
      </c>
      <c r="W14" t="s">
        <v>57</v>
      </c>
      <c r="X14">
        <v>9200</v>
      </c>
      <c r="Y14">
        <v>8400</v>
      </c>
      <c r="Z14" t="s">
        <v>57</v>
      </c>
      <c r="AA14" t="s">
        <v>57</v>
      </c>
      <c r="AB14" t="s">
        <v>57</v>
      </c>
      <c r="AC14" t="s">
        <v>57</v>
      </c>
      <c r="AD14" t="s">
        <v>57</v>
      </c>
      <c r="AE14" t="s">
        <v>57</v>
      </c>
      <c r="AF14" t="s">
        <v>57</v>
      </c>
      <c r="AG14" t="s">
        <v>57</v>
      </c>
      <c r="AH14" t="s">
        <v>57</v>
      </c>
      <c r="AI14" t="s">
        <v>57</v>
      </c>
    </row>
    <row r="15" spans="1:35" x14ac:dyDescent="0.3">
      <c r="A15" s="1">
        <v>44182</v>
      </c>
      <c r="B15">
        <v>25</v>
      </c>
      <c r="C15">
        <v>8.5</v>
      </c>
      <c r="D15">
        <v>332</v>
      </c>
      <c r="E15">
        <v>6.9</v>
      </c>
      <c r="F15">
        <v>6</v>
      </c>
      <c r="G15">
        <v>64</v>
      </c>
      <c r="H15" t="s">
        <v>57</v>
      </c>
      <c r="I15">
        <v>0.28999999999999998</v>
      </c>
      <c r="J15">
        <v>44</v>
      </c>
      <c r="K15">
        <v>44</v>
      </c>
      <c r="L15">
        <v>28</v>
      </c>
      <c r="M15" t="s">
        <v>57</v>
      </c>
      <c r="N15">
        <v>77</v>
      </c>
      <c r="O15">
        <v>46</v>
      </c>
      <c r="P15">
        <v>8</v>
      </c>
      <c r="Q15">
        <v>10</v>
      </c>
      <c r="R15" t="s">
        <v>57</v>
      </c>
      <c r="S15">
        <v>56</v>
      </c>
      <c r="T15">
        <v>232</v>
      </c>
      <c r="U15" t="s">
        <v>57</v>
      </c>
      <c r="V15">
        <v>0.14000000000000001</v>
      </c>
      <c r="W15" t="s">
        <v>57</v>
      </c>
      <c r="AA15" t="s">
        <v>57</v>
      </c>
      <c r="AB15" t="s">
        <v>57</v>
      </c>
      <c r="AC15" t="s">
        <v>57</v>
      </c>
      <c r="AD15" t="s">
        <v>57</v>
      </c>
      <c r="AE15" t="s">
        <v>57</v>
      </c>
      <c r="AF15" t="s">
        <v>57</v>
      </c>
      <c r="AG15" t="s">
        <v>57</v>
      </c>
      <c r="AH15" t="s">
        <v>57</v>
      </c>
      <c r="AI15" t="s">
        <v>57</v>
      </c>
    </row>
    <row r="16" spans="1:35" x14ac:dyDescent="0.3">
      <c r="A16" s="1">
        <v>44200</v>
      </c>
      <c r="B16">
        <v>25</v>
      </c>
      <c r="C16">
        <v>7.3</v>
      </c>
      <c r="D16">
        <v>570</v>
      </c>
      <c r="E16">
        <v>5.4</v>
      </c>
      <c r="F16">
        <v>5</v>
      </c>
      <c r="G16">
        <v>76</v>
      </c>
      <c r="H16" t="s">
        <v>57</v>
      </c>
      <c r="I16">
        <v>0.56399999999999995</v>
      </c>
      <c r="J16">
        <v>2.8</v>
      </c>
      <c r="K16">
        <v>96</v>
      </c>
      <c r="L16">
        <v>52</v>
      </c>
      <c r="M16" t="s">
        <v>57</v>
      </c>
      <c r="N16">
        <v>60</v>
      </c>
      <c r="O16">
        <v>49.05</v>
      </c>
      <c r="P16">
        <v>14.87</v>
      </c>
      <c r="Q16">
        <v>11.22</v>
      </c>
      <c r="R16" t="s">
        <v>57</v>
      </c>
      <c r="S16">
        <v>108</v>
      </c>
      <c r="T16">
        <v>372</v>
      </c>
      <c r="U16" t="s">
        <v>57</v>
      </c>
      <c r="V16">
        <v>0.218</v>
      </c>
      <c r="W16" t="s">
        <v>57</v>
      </c>
      <c r="Z16" t="s">
        <v>57</v>
      </c>
      <c r="AA16" t="s">
        <v>57</v>
      </c>
      <c r="AB16" t="s">
        <v>57</v>
      </c>
      <c r="AC16" t="s">
        <v>57</v>
      </c>
      <c r="AD16" t="s">
        <v>57</v>
      </c>
      <c r="AE16" t="s">
        <v>57</v>
      </c>
      <c r="AF16" t="s">
        <v>57</v>
      </c>
      <c r="AG16" t="s">
        <v>57</v>
      </c>
      <c r="AH16" t="s">
        <v>57</v>
      </c>
      <c r="AI16" t="s">
        <v>57</v>
      </c>
    </row>
    <row r="17" spans="1:35" x14ac:dyDescent="0.3">
      <c r="A17" s="1">
        <v>44228</v>
      </c>
      <c r="B17">
        <v>25</v>
      </c>
      <c r="C17">
        <v>7.8</v>
      </c>
      <c r="D17">
        <v>392</v>
      </c>
      <c r="E17">
        <v>5</v>
      </c>
      <c r="F17">
        <v>7</v>
      </c>
      <c r="G17">
        <v>80</v>
      </c>
      <c r="H17" t="s">
        <v>57</v>
      </c>
      <c r="I17">
        <v>15.1</v>
      </c>
      <c r="J17">
        <v>2.8</v>
      </c>
      <c r="K17">
        <v>76</v>
      </c>
      <c r="L17">
        <v>40</v>
      </c>
      <c r="M17" t="s">
        <v>57</v>
      </c>
      <c r="N17">
        <v>40</v>
      </c>
      <c r="O17">
        <v>49</v>
      </c>
      <c r="P17">
        <v>14</v>
      </c>
      <c r="Q17">
        <v>10</v>
      </c>
      <c r="R17" t="s">
        <v>57</v>
      </c>
      <c r="S17">
        <v>80</v>
      </c>
      <c r="T17">
        <v>266</v>
      </c>
      <c r="U17" t="s">
        <v>57</v>
      </c>
      <c r="V17">
        <v>0.22</v>
      </c>
      <c r="W17" t="s">
        <v>57</v>
      </c>
      <c r="Z17" t="s">
        <v>57</v>
      </c>
      <c r="AA17" t="s">
        <v>57</v>
      </c>
      <c r="AB17" t="s">
        <v>57</v>
      </c>
      <c r="AC17" t="s">
        <v>57</v>
      </c>
      <c r="AD17" t="s">
        <v>57</v>
      </c>
      <c r="AE17" t="s">
        <v>57</v>
      </c>
      <c r="AF17" t="s">
        <v>57</v>
      </c>
      <c r="AG17" t="s">
        <v>57</v>
      </c>
      <c r="AH17" t="s">
        <v>57</v>
      </c>
      <c r="AI17" t="s">
        <v>57</v>
      </c>
    </row>
    <row r="18" spans="1:35" x14ac:dyDescent="0.3">
      <c r="A18" s="1">
        <v>44256</v>
      </c>
      <c r="B18">
        <v>25</v>
      </c>
      <c r="C18">
        <v>7.9</v>
      </c>
      <c r="D18">
        <v>373</v>
      </c>
      <c r="E18">
        <v>2</v>
      </c>
      <c r="F18">
        <v>26</v>
      </c>
      <c r="G18">
        <v>192</v>
      </c>
      <c r="H18" t="s">
        <v>57</v>
      </c>
      <c r="I18" t="s">
        <v>57</v>
      </c>
      <c r="J18">
        <v>67.2</v>
      </c>
      <c r="K18">
        <v>68</v>
      </c>
      <c r="L18">
        <v>40</v>
      </c>
      <c r="M18" t="s">
        <v>57</v>
      </c>
      <c r="N18">
        <v>60</v>
      </c>
      <c r="O18">
        <v>60</v>
      </c>
      <c r="P18">
        <v>20</v>
      </c>
      <c r="Q18">
        <v>9</v>
      </c>
      <c r="R18" t="s">
        <v>57</v>
      </c>
      <c r="S18">
        <v>88</v>
      </c>
      <c r="T18">
        <v>252</v>
      </c>
      <c r="U18" t="s">
        <v>57</v>
      </c>
      <c r="V18">
        <v>0.21</v>
      </c>
      <c r="W18" t="s">
        <v>57</v>
      </c>
      <c r="Z18" t="s">
        <v>57</v>
      </c>
      <c r="AA18" t="s">
        <v>57</v>
      </c>
      <c r="AB18" t="s">
        <v>57</v>
      </c>
      <c r="AC18" t="s">
        <v>57</v>
      </c>
      <c r="AD18" t="s">
        <v>57</v>
      </c>
      <c r="AE18" t="s">
        <v>57</v>
      </c>
      <c r="AF18" t="s">
        <v>57</v>
      </c>
      <c r="AG18" t="s">
        <v>57</v>
      </c>
      <c r="AH18" t="s">
        <v>57</v>
      </c>
      <c r="AI18" t="s">
        <v>57</v>
      </c>
    </row>
    <row r="19" spans="1:35" x14ac:dyDescent="0.3">
      <c r="A19" s="1"/>
    </row>
    <row r="20" spans="1:35" x14ac:dyDescent="0.3">
      <c r="A20" s="16" t="s">
        <v>54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</row>
    <row r="21" spans="1:35" s="3" customFormat="1" x14ac:dyDescent="0.3">
      <c r="A21" s="9"/>
      <c r="B21" s="9"/>
      <c r="C21" s="9"/>
      <c r="D21" s="9"/>
      <c r="E21" s="10"/>
      <c r="F21" s="9" t="s">
        <v>60</v>
      </c>
      <c r="G21" s="9"/>
      <c r="H21" s="9"/>
      <c r="I21" s="9"/>
      <c r="J21" s="9"/>
      <c r="K21" s="9"/>
    </row>
    <row r="22" spans="1:35" x14ac:dyDescent="0.3">
      <c r="A22" s="6"/>
      <c r="B22" s="6" t="s">
        <v>43</v>
      </c>
      <c r="C22" s="6" t="s">
        <v>44</v>
      </c>
      <c r="D22" s="6" t="s">
        <v>45</v>
      </c>
      <c r="E22" s="6" t="s">
        <v>46</v>
      </c>
      <c r="F22" s="6" t="s">
        <v>47</v>
      </c>
      <c r="G22" s="6" t="s">
        <v>48</v>
      </c>
      <c r="H22" s="6" t="s">
        <v>49</v>
      </c>
      <c r="I22" s="6" t="s">
        <v>50</v>
      </c>
      <c r="J22" s="6" t="s">
        <v>51</v>
      </c>
      <c r="K22" s="6" t="s">
        <v>52</v>
      </c>
    </row>
    <row r="23" spans="1:35" x14ac:dyDescent="0.3">
      <c r="A23" t="s">
        <v>34</v>
      </c>
      <c r="B23">
        <v>8.5</v>
      </c>
      <c r="C23">
        <f>1/B23</f>
        <v>0.11764705882352941</v>
      </c>
      <c r="D23">
        <f>SUM($C$23:$C$31)</f>
        <v>4.7063137254901966</v>
      </c>
      <c r="E23">
        <f xml:space="preserve"> 1/D23</f>
        <v>0.21248052261875994</v>
      </c>
      <c r="F23">
        <f t="shared" ref="F23:F31" si="0">E23/B23</f>
        <v>2.4997708543383523E-2</v>
      </c>
      <c r="G23">
        <v>7</v>
      </c>
      <c r="H23">
        <v>7.3</v>
      </c>
      <c r="I23">
        <f>H23/B23</f>
        <v>0.85882352941176465</v>
      </c>
      <c r="J23">
        <f>I23*100</f>
        <v>85.882352941176464</v>
      </c>
      <c r="K23">
        <f>J23*F23</f>
        <v>2.1468620278435258</v>
      </c>
    </row>
    <row r="24" spans="1:35" x14ac:dyDescent="0.3">
      <c r="A24" t="s">
        <v>35</v>
      </c>
      <c r="B24">
        <v>300</v>
      </c>
      <c r="C24">
        <f t="shared" ref="C24:C31" si="1">1/B24</f>
        <v>3.3333333333333335E-3</v>
      </c>
      <c r="D24">
        <f t="shared" ref="D24:D31" si="2">SUM($C$23:$C$31)</f>
        <v>4.7063137254901966</v>
      </c>
      <c r="E24">
        <f t="shared" ref="E24:E31" si="3" xml:space="preserve"> 1/D24</f>
        <v>0.21248052261875994</v>
      </c>
      <c r="F24">
        <f t="shared" si="0"/>
        <v>7.0826840872919975E-4</v>
      </c>
      <c r="G24">
        <v>0</v>
      </c>
      <c r="H24">
        <v>488</v>
      </c>
      <c r="I24">
        <f>H24/B24</f>
        <v>1.6266666666666667</v>
      </c>
      <c r="J24">
        <f t="shared" ref="J24:J31" si="4">I24*100</f>
        <v>162.66666666666666</v>
      </c>
      <c r="K24">
        <f t="shared" ref="K24:K31" si="5">J24*F24</f>
        <v>0.11521166115328316</v>
      </c>
    </row>
    <row r="25" spans="1:35" x14ac:dyDescent="0.3">
      <c r="A25" t="s">
        <v>36</v>
      </c>
      <c r="B25">
        <v>500</v>
      </c>
      <c r="C25">
        <f t="shared" si="1"/>
        <v>2E-3</v>
      </c>
      <c r="D25">
        <f t="shared" si="2"/>
        <v>4.7063137254901966</v>
      </c>
      <c r="E25">
        <f t="shared" si="3"/>
        <v>0.21248052261875994</v>
      </c>
      <c r="F25">
        <f t="shared" si="0"/>
        <v>4.2496104523751985E-4</v>
      </c>
      <c r="G25">
        <v>0</v>
      </c>
      <c r="H25">
        <v>338</v>
      </c>
      <c r="I25">
        <f t="shared" ref="I25:I31" si="6">H25/B25</f>
        <v>0.67600000000000005</v>
      </c>
      <c r="J25">
        <f t="shared" si="4"/>
        <v>67.600000000000009</v>
      </c>
      <c r="K25">
        <f t="shared" si="5"/>
        <v>2.8727366658056346E-2</v>
      </c>
    </row>
    <row r="26" spans="1:35" x14ac:dyDescent="0.3">
      <c r="A26" t="s">
        <v>37</v>
      </c>
      <c r="B26">
        <v>300</v>
      </c>
      <c r="C26">
        <f t="shared" si="1"/>
        <v>3.3333333333333335E-3</v>
      </c>
      <c r="D26">
        <f t="shared" si="2"/>
        <v>4.7063137254901966</v>
      </c>
      <c r="E26">
        <f t="shared" si="3"/>
        <v>0.21248052261875994</v>
      </c>
      <c r="F26">
        <f t="shared" si="0"/>
        <v>7.0826840872919975E-4</v>
      </c>
      <c r="G26">
        <v>0</v>
      </c>
      <c r="H26">
        <v>88</v>
      </c>
      <c r="I26">
        <f t="shared" si="6"/>
        <v>0.29333333333333333</v>
      </c>
      <c r="J26">
        <f t="shared" si="4"/>
        <v>29.333333333333332</v>
      </c>
      <c r="K26">
        <f t="shared" si="5"/>
        <v>2.0775873322723192E-2</v>
      </c>
    </row>
    <row r="27" spans="1:35" x14ac:dyDescent="0.3">
      <c r="A27" t="s">
        <v>38</v>
      </c>
      <c r="B27">
        <v>75</v>
      </c>
      <c r="C27">
        <f t="shared" si="1"/>
        <v>1.3333333333333334E-2</v>
      </c>
      <c r="D27">
        <f t="shared" si="2"/>
        <v>4.7063137254901966</v>
      </c>
      <c r="E27">
        <f t="shared" si="3"/>
        <v>0.21248052261875994</v>
      </c>
      <c r="F27">
        <f t="shared" si="0"/>
        <v>2.833073634916799E-3</v>
      </c>
      <c r="G27">
        <v>0</v>
      </c>
      <c r="H27">
        <v>46</v>
      </c>
      <c r="I27">
        <f t="shared" si="6"/>
        <v>0.61333333333333329</v>
      </c>
      <c r="J27">
        <f t="shared" si="4"/>
        <v>61.333333333333329</v>
      </c>
      <c r="K27">
        <f t="shared" si="5"/>
        <v>0.17376184960823032</v>
      </c>
    </row>
    <row r="28" spans="1:35" x14ac:dyDescent="0.3">
      <c r="A28" t="s">
        <v>39</v>
      </c>
      <c r="B28">
        <v>30</v>
      </c>
      <c r="C28">
        <f t="shared" si="1"/>
        <v>3.3333333333333333E-2</v>
      </c>
      <c r="D28">
        <f t="shared" si="2"/>
        <v>4.7063137254901966</v>
      </c>
      <c r="E28">
        <f t="shared" si="3"/>
        <v>0.21248052261875994</v>
      </c>
      <c r="F28">
        <f t="shared" si="0"/>
        <v>7.082684087291998E-3</v>
      </c>
      <c r="G28">
        <v>0</v>
      </c>
      <c r="H28">
        <v>10.199999999999999</v>
      </c>
      <c r="I28">
        <f t="shared" si="6"/>
        <v>0.33999999999999997</v>
      </c>
      <c r="J28">
        <f t="shared" si="4"/>
        <v>34</v>
      </c>
      <c r="K28">
        <f t="shared" si="5"/>
        <v>0.24081125896792793</v>
      </c>
    </row>
    <row r="29" spans="1:35" x14ac:dyDescent="0.3">
      <c r="A29" t="s">
        <v>40</v>
      </c>
      <c r="B29">
        <v>0.3</v>
      </c>
      <c r="C29">
        <f t="shared" si="1"/>
        <v>3.3333333333333335</v>
      </c>
      <c r="D29">
        <f t="shared" si="2"/>
        <v>4.7063137254901966</v>
      </c>
      <c r="E29">
        <f t="shared" si="3"/>
        <v>0.21248052261875994</v>
      </c>
      <c r="F29">
        <f t="shared" si="0"/>
        <v>0.70826840872919983</v>
      </c>
      <c r="G29">
        <v>0</v>
      </c>
      <c r="H29">
        <v>0.25</v>
      </c>
      <c r="I29">
        <f t="shared" si="6"/>
        <v>0.83333333333333337</v>
      </c>
      <c r="J29">
        <f t="shared" si="4"/>
        <v>83.333333333333343</v>
      </c>
      <c r="K29">
        <f t="shared" si="5"/>
        <v>59.022367394099994</v>
      </c>
    </row>
    <row r="30" spans="1:35" x14ac:dyDescent="0.3">
      <c r="A30" t="s">
        <v>42</v>
      </c>
      <c r="B30">
        <v>1</v>
      </c>
      <c r="C30">
        <f t="shared" si="1"/>
        <v>1</v>
      </c>
      <c r="D30">
        <f t="shared" si="2"/>
        <v>4.7063137254901966</v>
      </c>
      <c r="E30">
        <f t="shared" si="3"/>
        <v>0.21248052261875994</v>
      </c>
      <c r="F30">
        <f t="shared" si="0"/>
        <v>0.21248052261875994</v>
      </c>
      <c r="G30">
        <v>0</v>
      </c>
      <c r="H30">
        <v>0.42799999999999999</v>
      </c>
      <c r="I30">
        <f t="shared" si="6"/>
        <v>0.42799999999999999</v>
      </c>
      <c r="J30">
        <f t="shared" si="4"/>
        <v>42.8</v>
      </c>
      <c r="K30">
        <f t="shared" si="5"/>
        <v>9.0941663680829254</v>
      </c>
    </row>
    <row r="31" spans="1:35" x14ac:dyDescent="0.3">
      <c r="A31" t="s">
        <v>41</v>
      </c>
      <c r="B31">
        <v>5</v>
      </c>
      <c r="C31">
        <f t="shared" si="1"/>
        <v>0.2</v>
      </c>
      <c r="D31">
        <f t="shared" si="2"/>
        <v>4.7063137254901966</v>
      </c>
      <c r="E31">
        <f t="shared" si="3"/>
        <v>0.21248052261875994</v>
      </c>
      <c r="F31">
        <f t="shared" si="0"/>
        <v>4.2496104523751986E-2</v>
      </c>
      <c r="G31">
        <v>0</v>
      </c>
      <c r="H31">
        <v>12.4</v>
      </c>
      <c r="I31">
        <f t="shared" si="6"/>
        <v>2.48</v>
      </c>
      <c r="J31">
        <f t="shared" si="4"/>
        <v>248</v>
      </c>
      <c r="K31">
        <f t="shared" si="5"/>
        <v>10.539033921890493</v>
      </c>
    </row>
    <row r="32" spans="1:35" x14ac:dyDescent="0.3">
      <c r="B32" s="8" t="s">
        <v>45</v>
      </c>
      <c r="C32" s="2">
        <f>SUM(C23:C31)</f>
        <v>4.7063137254901966</v>
      </c>
      <c r="E32" s="8" t="s">
        <v>59</v>
      </c>
      <c r="F32" s="2">
        <f>SUM(F23:F31)</f>
        <v>1</v>
      </c>
    </row>
    <row r="34" spans="1:14" x14ac:dyDescent="0.3">
      <c r="D34" s="3"/>
      <c r="E34" s="4" t="s">
        <v>55</v>
      </c>
      <c r="F34" s="2">
        <f>SUM(K23:K31)/SUM(F23:F31)</f>
        <v>81.381717721627155</v>
      </c>
      <c r="G34" s="5" t="s">
        <v>53</v>
      </c>
    </row>
    <row r="36" spans="1:14" x14ac:dyDescent="0.3">
      <c r="A36" s="9"/>
      <c r="B36" s="9"/>
      <c r="C36" s="9"/>
      <c r="D36" s="9"/>
      <c r="E36" s="10"/>
      <c r="F36" s="9" t="s">
        <v>63</v>
      </c>
      <c r="G36" s="9"/>
      <c r="H36" s="9"/>
      <c r="I36" s="9"/>
      <c r="J36" s="9"/>
      <c r="K36" s="9"/>
      <c r="L36" s="3"/>
    </row>
    <row r="37" spans="1:14" x14ac:dyDescent="0.3">
      <c r="A37" s="6"/>
      <c r="B37" s="6" t="s">
        <v>43</v>
      </c>
      <c r="C37" s="6" t="s">
        <v>44</v>
      </c>
      <c r="D37" s="6" t="s">
        <v>45</v>
      </c>
      <c r="E37" s="6" t="s">
        <v>46</v>
      </c>
      <c r="F37" s="6" t="s">
        <v>47</v>
      </c>
      <c r="G37" s="6" t="s">
        <v>48</v>
      </c>
      <c r="H37" s="6" t="s">
        <v>49</v>
      </c>
      <c r="I37" s="6" t="s">
        <v>50</v>
      </c>
      <c r="J37" s="6" t="s">
        <v>51</v>
      </c>
      <c r="K37" s="6" t="s">
        <v>52</v>
      </c>
    </row>
    <row r="38" spans="1:14" x14ac:dyDescent="0.3">
      <c r="A38" t="s">
        <v>34</v>
      </c>
      <c r="B38">
        <v>8.5</v>
      </c>
      <c r="C38">
        <f>1/B38</f>
        <v>0.11764705882352941</v>
      </c>
      <c r="D38">
        <f>SUM($C$23:$C$31)</f>
        <v>4.7063137254901966</v>
      </c>
      <c r="E38">
        <f xml:space="preserve"> 1/D38</f>
        <v>0.21248052261875994</v>
      </c>
      <c r="F38">
        <f t="shared" ref="F38:F46" si="7">E38/B38</f>
        <v>2.4997708543383523E-2</v>
      </c>
      <c r="G38">
        <v>7</v>
      </c>
      <c r="H38">
        <v>8.3000000000000007</v>
      </c>
      <c r="I38">
        <f>H38/B38</f>
        <v>0.9764705882352942</v>
      </c>
      <c r="J38">
        <f>I38*100</f>
        <v>97.64705882352942</v>
      </c>
      <c r="K38">
        <f>J38*F38</f>
        <v>2.4409527165892149</v>
      </c>
    </row>
    <row r="39" spans="1:14" x14ac:dyDescent="0.3">
      <c r="A39" t="s">
        <v>35</v>
      </c>
      <c r="B39">
        <v>300</v>
      </c>
      <c r="C39">
        <f t="shared" ref="C39:C46" si="8">1/B39</f>
        <v>3.3333333333333335E-3</v>
      </c>
      <c r="D39">
        <f t="shared" ref="D39:D46" si="9">SUM($C$23:$C$31)</f>
        <v>4.7063137254901966</v>
      </c>
      <c r="E39">
        <f t="shared" ref="E39:E46" si="10" xml:space="preserve"> 1/D39</f>
        <v>0.21248052261875994</v>
      </c>
      <c r="F39">
        <f t="shared" si="7"/>
        <v>7.0826840872919975E-4</v>
      </c>
      <c r="G39">
        <v>0</v>
      </c>
      <c r="H39">
        <v>479</v>
      </c>
      <c r="I39">
        <f>H39/B39</f>
        <v>1.5966666666666667</v>
      </c>
      <c r="J39">
        <f t="shared" ref="J39:J46" si="11">I39*100</f>
        <v>159.66666666666666</v>
      </c>
      <c r="K39">
        <f t="shared" ref="K39:K46" si="12">J39*F39</f>
        <v>0.11308685592709555</v>
      </c>
    </row>
    <row r="40" spans="1:14" x14ac:dyDescent="0.3">
      <c r="A40" t="s">
        <v>36</v>
      </c>
      <c r="B40">
        <v>500</v>
      </c>
      <c r="C40">
        <f t="shared" si="8"/>
        <v>2E-3</v>
      </c>
      <c r="D40">
        <f t="shared" si="9"/>
        <v>4.7063137254901966</v>
      </c>
      <c r="E40">
        <f t="shared" si="10"/>
        <v>0.21248052261875994</v>
      </c>
      <c r="F40">
        <f t="shared" si="7"/>
        <v>4.2496104523751985E-4</v>
      </c>
      <c r="G40">
        <v>0</v>
      </c>
      <c r="H40">
        <v>306</v>
      </c>
      <c r="I40">
        <f t="shared" ref="I40:I46" si="13">H40/B40</f>
        <v>0.61199999999999999</v>
      </c>
      <c r="J40">
        <f t="shared" si="11"/>
        <v>61.199999999999996</v>
      </c>
      <c r="K40">
        <f t="shared" si="12"/>
        <v>2.6007615968536214E-2</v>
      </c>
    </row>
    <row r="41" spans="1:14" x14ac:dyDescent="0.3">
      <c r="A41" t="s">
        <v>37</v>
      </c>
      <c r="B41">
        <v>300</v>
      </c>
      <c r="C41">
        <f t="shared" si="8"/>
        <v>3.3333333333333335E-3</v>
      </c>
      <c r="D41">
        <f t="shared" si="9"/>
        <v>4.7063137254901966</v>
      </c>
      <c r="E41">
        <f t="shared" si="10"/>
        <v>0.21248052261875994</v>
      </c>
      <c r="F41">
        <f t="shared" si="7"/>
        <v>7.0826840872919975E-4</v>
      </c>
      <c r="G41">
        <v>0</v>
      </c>
      <c r="H41">
        <v>96</v>
      </c>
      <c r="I41">
        <f t="shared" si="13"/>
        <v>0.32</v>
      </c>
      <c r="J41">
        <f t="shared" si="11"/>
        <v>32</v>
      </c>
      <c r="K41">
        <f t="shared" si="12"/>
        <v>2.2664589079334392E-2</v>
      </c>
    </row>
    <row r="42" spans="1:14" x14ac:dyDescent="0.3">
      <c r="A42" t="s">
        <v>38</v>
      </c>
      <c r="B42">
        <v>75</v>
      </c>
      <c r="C42">
        <f t="shared" si="8"/>
        <v>1.3333333333333334E-2</v>
      </c>
      <c r="D42">
        <f t="shared" si="9"/>
        <v>4.7063137254901966</v>
      </c>
      <c r="E42">
        <f t="shared" si="10"/>
        <v>0.21248052261875994</v>
      </c>
      <c r="F42">
        <f t="shared" si="7"/>
        <v>2.833073634916799E-3</v>
      </c>
      <c r="G42">
        <v>0</v>
      </c>
      <c r="H42">
        <v>60</v>
      </c>
      <c r="I42">
        <f t="shared" si="13"/>
        <v>0.8</v>
      </c>
      <c r="J42">
        <f t="shared" si="11"/>
        <v>80</v>
      </c>
      <c r="K42">
        <f t="shared" si="12"/>
        <v>0.22664589079334391</v>
      </c>
      <c r="N42" t="s">
        <v>66</v>
      </c>
    </row>
    <row r="43" spans="1:14" x14ac:dyDescent="0.3">
      <c r="A43" t="s">
        <v>39</v>
      </c>
      <c r="B43">
        <v>30</v>
      </c>
      <c r="C43">
        <f t="shared" si="8"/>
        <v>3.3333333333333333E-2</v>
      </c>
      <c r="D43">
        <f t="shared" si="9"/>
        <v>4.7063137254901966</v>
      </c>
      <c r="E43">
        <f t="shared" si="10"/>
        <v>0.21248052261875994</v>
      </c>
      <c r="F43">
        <f t="shared" si="7"/>
        <v>7.082684087291998E-3</v>
      </c>
      <c r="G43">
        <v>0</v>
      </c>
      <c r="H43">
        <v>36</v>
      </c>
      <c r="I43">
        <f t="shared" si="13"/>
        <v>1.2</v>
      </c>
      <c r="J43">
        <f t="shared" si="11"/>
        <v>120</v>
      </c>
      <c r="K43">
        <f t="shared" si="12"/>
        <v>0.84992209047503975</v>
      </c>
    </row>
    <row r="44" spans="1:14" x14ac:dyDescent="0.3">
      <c r="A44" t="s">
        <v>40</v>
      </c>
      <c r="B44">
        <v>0.3</v>
      </c>
      <c r="C44">
        <f t="shared" si="8"/>
        <v>3.3333333333333335</v>
      </c>
      <c r="D44">
        <f t="shared" si="9"/>
        <v>4.7063137254901966</v>
      </c>
      <c r="E44">
        <f t="shared" si="10"/>
        <v>0.21248052261875994</v>
      </c>
      <c r="F44">
        <f t="shared" si="7"/>
        <v>0.70826840872919983</v>
      </c>
      <c r="G44">
        <v>0</v>
      </c>
      <c r="H44">
        <v>0.57999999999999996</v>
      </c>
      <c r="I44">
        <f t="shared" si="13"/>
        <v>1.9333333333333333</v>
      </c>
      <c r="J44">
        <f t="shared" si="11"/>
        <v>193.33333333333334</v>
      </c>
      <c r="K44">
        <f t="shared" si="12"/>
        <v>136.93189235431197</v>
      </c>
    </row>
    <row r="45" spans="1:14" x14ac:dyDescent="0.3">
      <c r="A45" t="s">
        <v>42</v>
      </c>
      <c r="B45">
        <v>1</v>
      </c>
      <c r="C45">
        <f t="shared" si="8"/>
        <v>1</v>
      </c>
      <c r="D45">
        <f t="shared" si="9"/>
        <v>4.7063137254901966</v>
      </c>
      <c r="E45">
        <f t="shared" si="10"/>
        <v>0.21248052261875994</v>
      </c>
      <c r="F45">
        <f t="shared" si="7"/>
        <v>0.21248052261875994</v>
      </c>
      <c r="G45">
        <v>0</v>
      </c>
      <c r="H45">
        <v>0.312</v>
      </c>
      <c r="I45">
        <f t="shared" si="13"/>
        <v>0.312</v>
      </c>
      <c r="J45">
        <f t="shared" si="11"/>
        <v>31.2</v>
      </c>
      <c r="K45">
        <f t="shared" si="12"/>
        <v>6.6293923057053101</v>
      </c>
    </row>
    <row r="46" spans="1:14" x14ac:dyDescent="0.3">
      <c r="A46" t="s">
        <v>41</v>
      </c>
      <c r="B46">
        <v>5</v>
      </c>
      <c r="C46">
        <f t="shared" si="8"/>
        <v>0.2</v>
      </c>
      <c r="D46">
        <f t="shared" si="9"/>
        <v>4.7063137254901966</v>
      </c>
      <c r="E46">
        <f t="shared" si="10"/>
        <v>0.21248052261875994</v>
      </c>
      <c r="F46">
        <f t="shared" si="7"/>
        <v>4.2496104523751986E-2</v>
      </c>
      <c r="G46">
        <v>0</v>
      </c>
      <c r="H46">
        <v>21</v>
      </c>
      <c r="I46">
        <f t="shared" si="13"/>
        <v>4.2</v>
      </c>
      <c r="J46">
        <f t="shared" si="11"/>
        <v>420</v>
      </c>
      <c r="K46">
        <f t="shared" si="12"/>
        <v>17.848363899975833</v>
      </c>
    </row>
    <row r="47" spans="1:14" x14ac:dyDescent="0.3">
      <c r="B47" s="8" t="s">
        <v>45</v>
      </c>
      <c r="C47" s="2">
        <f>SUM(C38:C46)</f>
        <v>4.7063137254901966</v>
      </c>
      <c r="E47" s="8" t="s">
        <v>59</v>
      </c>
      <c r="F47" s="2">
        <f>SUM(F38:F46)</f>
        <v>1</v>
      </c>
    </row>
    <row r="49" spans="1:11" x14ac:dyDescent="0.3">
      <c r="D49" s="3"/>
      <c r="E49" s="4" t="s">
        <v>55</v>
      </c>
      <c r="F49" s="2">
        <f>SUM(K38:K46)/SUM(F38:F46)</f>
        <v>165.08892831882568</v>
      </c>
      <c r="G49" s="15" t="s">
        <v>67</v>
      </c>
    </row>
    <row r="50" spans="1:11" x14ac:dyDescent="0.3">
      <c r="D50" s="3"/>
      <c r="E50" s="11"/>
      <c r="F50" s="2"/>
      <c r="G50" s="12"/>
    </row>
    <row r="51" spans="1:11" x14ac:dyDescent="0.3">
      <c r="A51" s="9"/>
      <c r="B51" s="9"/>
      <c r="C51" s="9"/>
      <c r="D51" s="9"/>
      <c r="E51" s="10"/>
      <c r="F51" s="9" t="s">
        <v>64</v>
      </c>
      <c r="G51" s="9"/>
      <c r="H51" s="9"/>
      <c r="I51" s="9"/>
      <c r="J51" s="9"/>
      <c r="K51" s="9"/>
    </row>
    <row r="52" spans="1:11" x14ac:dyDescent="0.3">
      <c r="A52" s="6"/>
      <c r="B52" s="6" t="s">
        <v>43</v>
      </c>
      <c r="C52" s="6" t="s">
        <v>44</v>
      </c>
      <c r="D52" s="6" t="s">
        <v>45</v>
      </c>
      <c r="E52" s="6" t="s">
        <v>46</v>
      </c>
      <c r="F52" s="6" t="s">
        <v>47</v>
      </c>
      <c r="G52" s="6" t="s">
        <v>48</v>
      </c>
      <c r="H52" s="6" t="s">
        <v>49</v>
      </c>
      <c r="I52" s="6" t="s">
        <v>50</v>
      </c>
      <c r="J52" s="6" t="s">
        <v>51</v>
      </c>
      <c r="K52" s="6" t="s">
        <v>52</v>
      </c>
    </row>
    <row r="53" spans="1:11" x14ac:dyDescent="0.3">
      <c r="A53" t="s">
        <v>34</v>
      </c>
      <c r="B53">
        <v>8.5</v>
      </c>
      <c r="C53">
        <f>1/B53</f>
        <v>0.11764705882352941</v>
      </c>
      <c r="D53">
        <f>SUM($C$23:$C$31)</f>
        <v>4.7063137254901966</v>
      </c>
      <c r="E53">
        <f xml:space="preserve"> 1/D53</f>
        <v>0.21248052261875994</v>
      </c>
      <c r="F53">
        <f t="shared" ref="F53:F61" si="14">E53/B53</f>
        <v>2.4997708543383523E-2</v>
      </c>
      <c r="G53">
        <v>7</v>
      </c>
      <c r="H53">
        <v>7</v>
      </c>
      <c r="I53">
        <f>H53/B53</f>
        <v>0.82352941176470584</v>
      </c>
      <c r="J53">
        <f>I53*100</f>
        <v>82.35294117647058</v>
      </c>
      <c r="K53">
        <f>J53*F53</f>
        <v>2.0586348212198193</v>
      </c>
    </row>
    <row r="54" spans="1:11" x14ac:dyDescent="0.3">
      <c r="A54" t="s">
        <v>35</v>
      </c>
      <c r="B54">
        <v>300</v>
      </c>
      <c r="C54">
        <f t="shared" ref="C54:C61" si="15">1/B54</f>
        <v>3.3333333333333335E-3</v>
      </c>
      <c r="D54">
        <f t="shared" ref="D54:D61" si="16">SUM($C$23:$C$31)</f>
        <v>4.7063137254901966</v>
      </c>
      <c r="E54">
        <f t="shared" ref="E54:E61" si="17" xml:space="preserve"> 1/D54</f>
        <v>0.21248052261875994</v>
      </c>
      <c r="F54">
        <f t="shared" si="14"/>
        <v>7.0826840872919975E-4</v>
      </c>
      <c r="G54">
        <v>0</v>
      </c>
      <c r="H54">
        <v>391</v>
      </c>
      <c r="I54">
        <f>H54/B54</f>
        <v>1.3033333333333332</v>
      </c>
      <c r="J54">
        <f t="shared" ref="J54:J61" si="18">I54*100</f>
        <v>130.33333333333331</v>
      </c>
      <c r="K54">
        <f t="shared" ref="K54:K61" si="19">J54*F54</f>
        <v>9.2310982604372357E-2</v>
      </c>
    </row>
    <row r="55" spans="1:11" x14ac:dyDescent="0.3">
      <c r="A55" t="s">
        <v>36</v>
      </c>
      <c r="B55">
        <v>500</v>
      </c>
      <c r="C55">
        <f t="shared" si="15"/>
        <v>2E-3</v>
      </c>
      <c r="D55">
        <f t="shared" si="16"/>
        <v>4.7063137254901966</v>
      </c>
      <c r="E55">
        <f t="shared" si="17"/>
        <v>0.21248052261875994</v>
      </c>
      <c r="F55">
        <f t="shared" si="14"/>
        <v>4.2496104523751985E-4</v>
      </c>
      <c r="G55">
        <v>0</v>
      </c>
      <c r="H55">
        <v>272</v>
      </c>
      <c r="I55">
        <f t="shared" ref="I55:I61" si="20">H55/B55</f>
        <v>0.54400000000000004</v>
      </c>
      <c r="J55">
        <f t="shared" si="18"/>
        <v>54.400000000000006</v>
      </c>
      <c r="K55">
        <f t="shared" si="19"/>
        <v>2.3117880860921081E-2</v>
      </c>
    </row>
    <row r="56" spans="1:11" x14ac:dyDescent="0.3">
      <c r="A56" t="s">
        <v>37</v>
      </c>
      <c r="B56">
        <v>300</v>
      </c>
      <c r="C56">
        <f t="shared" si="15"/>
        <v>3.3333333333333335E-3</v>
      </c>
      <c r="D56">
        <f t="shared" si="16"/>
        <v>4.7063137254901966</v>
      </c>
      <c r="E56">
        <f t="shared" si="17"/>
        <v>0.21248052261875994</v>
      </c>
      <c r="F56">
        <f t="shared" si="14"/>
        <v>7.0826840872919975E-4</v>
      </c>
      <c r="G56">
        <v>0</v>
      </c>
      <c r="H56">
        <v>56</v>
      </c>
      <c r="I56">
        <f t="shared" si="20"/>
        <v>0.18666666666666668</v>
      </c>
      <c r="J56">
        <f t="shared" si="18"/>
        <v>18.666666666666668</v>
      </c>
      <c r="K56">
        <f t="shared" si="19"/>
        <v>1.3221010296278396E-2</v>
      </c>
    </row>
    <row r="57" spans="1:11" x14ac:dyDescent="0.3">
      <c r="A57" t="s">
        <v>38</v>
      </c>
      <c r="B57">
        <v>75</v>
      </c>
      <c r="C57">
        <f t="shared" si="15"/>
        <v>1.3333333333333334E-2</v>
      </c>
      <c r="D57">
        <f t="shared" si="16"/>
        <v>4.7063137254901966</v>
      </c>
      <c r="E57">
        <f t="shared" si="17"/>
        <v>0.21248052261875994</v>
      </c>
      <c r="F57">
        <f t="shared" si="14"/>
        <v>2.833073634916799E-3</v>
      </c>
      <c r="G57">
        <v>0</v>
      </c>
      <c r="H57">
        <v>36</v>
      </c>
      <c r="I57">
        <f t="shared" si="20"/>
        <v>0.48</v>
      </c>
      <c r="J57">
        <f t="shared" si="18"/>
        <v>48</v>
      </c>
      <c r="K57">
        <f t="shared" si="19"/>
        <v>0.13598753447600637</v>
      </c>
    </row>
    <row r="58" spans="1:11" x14ac:dyDescent="0.3">
      <c r="A58" t="s">
        <v>39</v>
      </c>
      <c r="B58">
        <v>30</v>
      </c>
      <c r="C58">
        <f t="shared" si="15"/>
        <v>3.3333333333333333E-2</v>
      </c>
      <c r="D58">
        <f t="shared" si="16"/>
        <v>4.7063137254901966</v>
      </c>
      <c r="E58">
        <f t="shared" si="17"/>
        <v>0.21248052261875994</v>
      </c>
      <c r="F58">
        <f t="shared" si="14"/>
        <v>7.082684087291998E-3</v>
      </c>
      <c r="G58">
        <v>0</v>
      </c>
      <c r="H58">
        <v>0</v>
      </c>
      <c r="I58">
        <f t="shared" si="20"/>
        <v>0</v>
      </c>
      <c r="J58">
        <f t="shared" si="18"/>
        <v>0</v>
      </c>
      <c r="K58">
        <f t="shared" si="19"/>
        <v>0</v>
      </c>
    </row>
    <row r="59" spans="1:11" x14ac:dyDescent="0.3">
      <c r="A59" t="s">
        <v>40</v>
      </c>
      <c r="B59">
        <v>0.3</v>
      </c>
      <c r="C59">
        <f t="shared" si="15"/>
        <v>3.3333333333333335</v>
      </c>
      <c r="D59">
        <f t="shared" si="16"/>
        <v>4.7063137254901966</v>
      </c>
      <c r="E59">
        <f t="shared" si="17"/>
        <v>0.21248052261875994</v>
      </c>
      <c r="F59">
        <f t="shared" si="14"/>
        <v>0.70826840872919983</v>
      </c>
      <c r="G59">
        <v>0</v>
      </c>
      <c r="H59">
        <v>0</v>
      </c>
      <c r="I59">
        <f t="shared" si="20"/>
        <v>0</v>
      </c>
      <c r="J59">
        <f t="shared" si="18"/>
        <v>0</v>
      </c>
      <c r="K59">
        <f t="shared" si="19"/>
        <v>0</v>
      </c>
    </row>
    <row r="60" spans="1:11" x14ac:dyDescent="0.3">
      <c r="A60" t="s">
        <v>42</v>
      </c>
      <c r="B60">
        <v>1</v>
      </c>
      <c r="C60">
        <f t="shared" si="15"/>
        <v>1</v>
      </c>
      <c r="D60">
        <f t="shared" si="16"/>
        <v>4.7063137254901966</v>
      </c>
      <c r="E60">
        <f t="shared" si="17"/>
        <v>0.21248052261875994</v>
      </c>
      <c r="F60">
        <f t="shared" si="14"/>
        <v>0.21248052261875994</v>
      </c>
      <c r="G60">
        <v>0</v>
      </c>
      <c r="H60">
        <v>0.27</v>
      </c>
      <c r="I60">
        <f t="shared" si="20"/>
        <v>0.27</v>
      </c>
      <c r="J60">
        <f t="shared" si="18"/>
        <v>27</v>
      </c>
      <c r="K60">
        <f t="shared" si="19"/>
        <v>5.7369741107065186</v>
      </c>
    </row>
    <row r="61" spans="1:11" x14ac:dyDescent="0.3">
      <c r="A61" t="s">
        <v>41</v>
      </c>
      <c r="B61">
        <v>5</v>
      </c>
      <c r="C61">
        <f t="shared" si="15"/>
        <v>0.2</v>
      </c>
      <c r="D61">
        <f t="shared" si="16"/>
        <v>4.7063137254901966</v>
      </c>
      <c r="E61">
        <f t="shared" si="17"/>
        <v>0.21248052261875994</v>
      </c>
      <c r="F61">
        <f t="shared" si="14"/>
        <v>4.2496104523751986E-2</v>
      </c>
      <c r="G61">
        <v>0</v>
      </c>
      <c r="H61">
        <v>34</v>
      </c>
      <c r="I61">
        <f t="shared" si="20"/>
        <v>6.8</v>
      </c>
      <c r="J61">
        <f t="shared" si="18"/>
        <v>680</v>
      </c>
      <c r="K61">
        <f t="shared" si="19"/>
        <v>28.897351076151349</v>
      </c>
    </row>
    <row r="62" spans="1:11" x14ac:dyDescent="0.3">
      <c r="B62" s="8" t="s">
        <v>45</v>
      </c>
      <c r="C62" s="2">
        <f>SUM(C53:C61)</f>
        <v>4.7063137254901966</v>
      </c>
      <c r="E62" s="8" t="s">
        <v>59</v>
      </c>
      <c r="F62" s="2">
        <f>SUM(F53:F61)</f>
        <v>1</v>
      </c>
    </row>
    <row r="64" spans="1:11" x14ac:dyDescent="0.3">
      <c r="D64" s="3"/>
      <c r="E64" s="4" t="s">
        <v>55</v>
      </c>
      <c r="F64" s="2">
        <f>SUM(K53:K61)/SUM(F53:F61)</f>
        <v>36.957597416315267</v>
      </c>
      <c r="G64" s="13" t="s">
        <v>65</v>
      </c>
    </row>
    <row r="66" spans="1:11" x14ac:dyDescent="0.3">
      <c r="A66" s="9"/>
      <c r="B66" s="9"/>
      <c r="C66" s="9"/>
      <c r="D66" s="9"/>
      <c r="E66" s="10"/>
      <c r="F66" s="9" t="s">
        <v>61</v>
      </c>
      <c r="G66" s="9"/>
      <c r="H66" s="9"/>
      <c r="I66" s="9"/>
      <c r="J66" s="9"/>
      <c r="K66" s="9"/>
    </row>
    <row r="67" spans="1:11" x14ac:dyDescent="0.3">
      <c r="A67" s="6"/>
      <c r="B67" s="6" t="s">
        <v>43</v>
      </c>
      <c r="C67" s="6" t="s">
        <v>44</v>
      </c>
      <c r="D67" s="6" t="s">
        <v>45</v>
      </c>
      <c r="E67" s="6" t="s">
        <v>46</v>
      </c>
      <c r="F67" s="6" t="s">
        <v>47</v>
      </c>
      <c r="G67" s="6" t="s">
        <v>48</v>
      </c>
      <c r="H67" s="6" t="s">
        <v>49</v>
      </c>
      <c r="I67" s="6" t="s">
        <v>50</v>
      </c>
      <c r="J67" s="6" t="s">
        <v>51</v>
      </c>
      <c r="K67" s="6" t="s">
        <v>52</v>
      </c>
    </row>
    <row r="68" spans="1:11" x14ac:dyDescent="0.3">
      <c r="A68" t="s">
        <v>34</v>
      </c>
      <c r="B68">
        <v>8.5</v>
      </c>
      <c r="C68">
        <f>1/B68</f>
        <v>0.11764705882352941</v>
      </c>
      <c r="D68">
        <f>SUM($C$23:$C$31)</f>
        <v>4.7063137254901966</v>
      </c>
      <c r="E68">
        <f xml:space="preserve"> 1/D68</f>
        <v>0.21248052261875994</v>
      </c>
      <c r="F68">
        <f t="shared" ref="F68:F76" si="21">E68/B68</f>
        <v>2.4997708543383523E-2</v>
      </c>
      <c r="G68">
        <v>7</v>
      </c>
      <c r="H68">
        <v>7.9</v>
      </c>
      <c r="I68">
        <f>H68/B68</f>
        <v>0.92941176470588238</v>
      </c>
      <c r="J68">
        <f>I68*100</f>
        <v>92.941176470588232</v>
      </c>
      <c r="K68">
        <f>J68*F68</f>
        <v>2.323316441090939</v>
      </c>
    </row>
    <row r="69" spans="1:11" x14ac:dyDescent="0.3">
      <c r="A69" t="s">
        <v>35</v>
      </c>
      <c r="B69">
        <v>300</v>
      </c>
      <c r="C69">
        <f t="shared" ref="C69:C76" si="22">1/B69</f>
        <v>3.3333333333333335E-3</v>
      </c>
      <c r="D69">
        <f t="shared" ref="D69:D76" si="23">SUM($C$23:$C$31)</f>
        <v>4.7063137254901966</v>
      </c>
      <c r="E69">
        <f t="shared" ref="E69:E76" si="24" xml:space="preserve"> 1/D69</f>
        <v>0.21248052261875994</v>
      </c>
      <c r="F69">
        <f t="shared" si="21"/>
        <v>7.0826840872919975E-4</v>
      </c>
      <c r="G69">
        <v>0</v>
      </c>
      <c r="H69">
        <v>373</v>
      </c>
      <c r="I69">
        <f>H69/B69</f>
        <v>1.2433333333333334</v>
      </c>
      <c r="J69">
        <f t="shared" ref="J69:J76" si="25">I69*100</f>
        <v>124.33333333333334</v>
      </c>
      <c r="K69">
        <f t="shared" ref="K69:K76" si="26">J69*F69</f>
        <v>8.8061372151997178E-2</v>
      </c>
    </row>
    <row r="70" spans="1:11" x14ac:dyDescent="0.3">
      <c r="A70" t="s">
        <v>36</v>
      </c>
      <c r="B70">
        <v>500</v>
      </c>
      <c r="C70">
        <f t="shared" si="22"/>
        <v>2E-3</v>
      </c>
      <c r="D70">
        <f t="shared" si="23"/>
        <v>4.7063137254901966</v>
      </c>
      <c r="E70">
        <f t="shared" si="24"/>
        <v>0.21248052261875994</v>
      </c>
      <c r="F70">
        <f t="shared" si="21"/>
        <v>4.2496104523751985E-4</v>
      </c>
      <c r="G70">
        <v>0</v>
      </c>
      <c r="H70">
        <v>252</v>
      </c>
      <c r="I70">
        <f t="shared" ref="I70:I76" si="27">H70/B70</f>
        <v>0.504</v>
      </c>
      <c r="J70">
        <f t="shared" si="25"/>
        <v>50.4</v>
      </c>
      <c r="K70">
        <f t="shared" si="26"/>
        <v>2.1418036679971001E-2</v>
      </c>
    </row>
    <row r="71" spans="1:11" x14ac:dyDescent="0.3">
      <c r="A71" t="s">
        <v>37</v>
      </c>
      <c r="B71">
        <v>300</v>
      </c>
      <c r="C71">
        <f t="shared" si="22"/>
        <v>3.3333333333333335E-3</v>
      </c>
      <c r="D71">
        <f t="shared" si="23"/>
        <v>4.7063137254901966</v>
      </c>
      <c r="E71">
        <f t="shared" si="24"/>
        <v>0.21248052261875994</v>
      </c>
      <c r="F71">
        <f t="shared" si="21"/>
        <v>7.0826840872919975E-4</v>
      </c>
      <c r="G71">
        <v>0</v>
      </c>
      <c r="H71">
        <v>68</v>
      </c>
      <c r="I71">
        <f t="shared" si="27"/>
        <v>0.22666666666666666</v>
      </c>
      <c r="J71">
        <f t="shared" si="25"/>
        <v>22.666666666666664</v>
      </c>
      <c r="K71">
        <f t="shared" si="26"/>
        <v>1.6054083931195194E-2</v>
      </c>
    </row>
    <row r="72" spans="1:11" x14ac:dyDescent="0.3">
      <c r="A72" t="s">
        <v>38</v>
      </c>
      <c r="B72">
        <v>75</v>
      </c>
      <c r="C72">
        <f t="shared" si="22"/>
        <v>1.3333333333333334E-2</v>
      </c>
      <c r="D72">
        <f t="shared" si="23"/>
        <v>4.7063137254901966</v>
      </c>
      <c r="E72">
        <f t="shared" si="24"/>
        <v>0.21248052261875994</v>
      </c>
      <c r="F72">
        <f t="shared" si="21"/>
        <v>2.833073634916799E-3</v>
      </c>
      <c r="G72">
        <v>0</v>
      </c>
      <c r="H72">
        <v>40</v>
      </c>
      <c r="I72">
        <f t="shared" si="27"/>
        <v>0.53333333333333333</v>
      </c>
      <c r="J72">
        <f t="shared" si="25"/>
        <v>53.333333333333336</v>
      </c>
      <c r="K72">
        <f t="shared" si="26"/>
        <v>0.15109726052889597</v>
      </c>
    </row>
    <row r="73" spans="1:11" x14ac:dyDescent="0.3">
      <c r="A73" t="s">
        <v>39</v>
      </c>
      <c r="B73">
        <v>30</v>
      </c>
      <c r="C73">
        <f t="shared" si="22"/>
        <v>3.3333333333333333E-2</v>
      </c>
      <c r="D73">
        <f t="shared" si="23"/>
        <v>4.7063137254901966</v>
      </c>
      <c r="E73">
        <f t="shared" si="24"/>
        <v>0.21248052261875994</v>
      </c>
      <c r="F73">
        <f t="shared" si="21"/>
        <v>7.082684087291998E-3</v>
      </c>
      <c r="G73">
        <v>0</v>
      </c>
      <c r="H73">
        <v>0</v>
      </c>
      <c r="I73">
        <f t="shared" si="27"/>
        <v>0</v>
      </c>
      <c r="J73">
        <f t="shared" si="25"/>
        <v>0</v>
      </c>
      <c r="K73">
        <f t="shared" si="26"/>
        <v>0</v>
      </c>
    </row>
    <row r="74" spans="1:11" x14ac:dyDescent="0.3">
      <c r="A74" t="s">
        <v>40</v>
      </c>
      <c r="B74">
        <v>0.3</v>
      </c>
      <c r="C74">
        <f t="shared" si="22"/>
        <v>3.3333333333333335</v>
      </c>
      <c r="D74">
        <f t="shared" si="23"/>
        <v>4.7063137254901966</v>
      </c>
      <c r="E74">
        <f t="shared" si="24"/>
        <v>0.21248052261875994</v>
      </c>
      <c r="F74">
        <f t="shared" si="21"/>
        <v>0.70826840872919983</v>
      </c>
      <c r="G74">
        <v>0</v>
      </c>
      <c r="H74">
        <v>0</v>
      </c>
      <c r="I74">
        <f t="shared" si="27"/>
        <v>0</v>
      </c>
      <c r="J74">
        <f t="shared" si="25"/>
        <v>0</v>
      </c>
      <c r="K74">
        <f t="shared" si="26"/>
        <v>0</v>
      </c>
    </row>
    <row r="75" spans="1:11" x14ac:dyDescent="0.3">
      <c r="A75" t="s">
        <v>42</v>
      </c>
      <c r="B75">
        <v>1</v>
      </c>
      <c r="C75">
        <f t="shared" si="22"/>
        <v>1</v>
      </c>
      <c r="D75">
        <f t="shared" si="23"/>
        <v>4.7063137254901966</v>
      </c>
      <c r="E75">
        <f t="shared" si="24"/>
        <v>0.21248052261875994</v>
      </c>
      <c r="F75">
        <f t="shared" si="21"/>
        <v>0.21248052261875994</v>
      </c>
      <c r="G75">
        <v>0</v>
      </c>
      <c r="H75">
        <v>0.21</v>
      </c>
      <c r="I75">
        <f t="shared" si="27"/>
        <v>0.21</v>
      </c>
      <c r="J75">
        <f t="shared" si="25"/>
        <v>21</v>
      </c>
      <c r="K75">
        <f t="shared" si="26"/>
        <v>4.4620909749939583</v>
      </c>
    </row>
    <row r="76" spans="1:11" x14ac:dyDescent="0.3">
      <c r="A76" t="s">
        <v>41</v>
      </c>
      <c r="B76">
        <v>5</v>
      </c>
      <c r="C76">
        <f t="shared" si="22"/>
        <v>0.2</v>
      </c>
      <c r="D76">
        <f t="shared" si="23"/>
        <v>4.7063137254901966</v>
      </c>
      <c r="E76">
        <f t="shared" si="24"/>
        <v>0.21248052261875994</v>
      </c>
      <c r="F76">
        <f t="shared" si="21"/>
        <v>4.2496104523751986E-2</v>
      </c>
      <c r="G76">
        <v>0</v>
      </c>
      <c r="H76">
        <v>67.2</v>
      </c>
      <c r="I76">
        <f t="shared" si="27"/>
        <v>13.440000000000001</v>
      </c>
      <c r="J76">
        <f t="shared" si="25"/>
        <v>1344.0000000000002</v>
      </c>
      <c r="K76">
        <f t="shared" si="26"/>
        <v>57.114764479922677</v>
      </c>
    </row>
    <row r="77" spans="1:11" x14ac:dyDescent="0.3">
      <c r="B77" s="8" t="s">
        <v>45</v>
      </c>
      <c r="C77" s="2">
        <f>SUM(C68:C76)</f>
        <v>4.7063137254901966</v>
      </c>
      <c r="E77" s="8" t="s">
        <v>59</v>
      </c>
      <c r="F77" s="2">
        <f>SUM(F68:F76)</f>
        <v>1</v>
      </c>
    </row>
    <row r="79" spans="1:11" x14ac:dyDescent="0.3">
      <c r="D79" s="3"/>
      <c r="E79" s="4" t="s">
        <v>55</v>
      </c>
      <c r="F79" s="2">
        <f>SUM(K68:K76)/SUM(F68:F76)</f>
        <v>64.176802649299631</v>
      </c>
      <c r="G79" s="14" t="s">
        <v>62</v>
      </c>
    </row>
  </sheetData>
  <mergeCells count="1">
    <mergeCell ref="A20:K20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Reba susan</dc:creator>
  <cp:lastModifiedBy>prathibha k s</cp:lastModifiedBy>
  <dcterms:created xsi:type="dcterms:W3CDTF">2021-09-01T12:24:33Z</dcterms:created>
  <dcterms:modified xsi:type="dcterms:W3CDTF">2021-09-23T08:12:24Z</dcterms:modified>
</cp:coreProperties>
</file>