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Google Drive\DOCS\FINEX_DOCS\OFFICE_BILLS\201802_Feb_Pratik_Bills\"/>
    </mc:Choice>
  </mc:AlternateContent>
  <bookViews>
    <workbookView xWindow="0" yWindow="0" windowWidth="20490" windowHeight="7755" firstSheet="2" activeTab="3"/>
  </bookViews>
  <sheets>
    <sheet name="Dec Bills Or" sheetId="5" state="hidden" r:id="rId1"/>
    <sheet name="Oct Bills " sheetId="1" state="hidden" r:id="rId2"/>
    <sheet name="Jan Bills" sheetId="2" r:id="rId3"/>
    <sheet name="Feb Bills" sheetId="11" r:id="rId4"/>
    <sheet name="Calendar" sheetId="6" r:id="rId5"/>
    <sheet name="Sheet1" sheetId="9" state="hidden" r:id="rId6"/>
    <sheet name="Jan'18" sheetId="7" r:id="rId7"/>
    <sheet name="Jan'18 14th On" sheetId="8" r:id="rId8"/>
    <sheet name="Feb'18" sheetId="10" r:id="rId9"/>
  </sheets>
  <externalReferences>
    <externalReference r:id="rId10"/>
  </externalReferences>
  <definedNames>
    <definedName name="_xlnm._FilterDatabase" localSheetId="0" hidden="1">'Dec Bills Or'!$A$1:$K$1</definedName>
    <definedName name="_xlnm._FilterDatabase" localSheetId="3" hidden="1">'Feb Bills'!$A$1:$K$1</definedName>
    <definedName name="_xlnm._FilterDatabase" localSheetId="8" hidden="1">'Feb''18'!$A$1:$I$31</definedName>
    <definedName name="_xlnm._FilterDatabase" localSheetId="2" hidden="1">'Jan Bills'!$A$1:$K$1</definedName>
    <definedName name="_xlnm._FilterDatabase" localSheetId="6" hidden="1">'Jan''18'!$A$1:$I$31</definedName>
    <definedName name="_xlnm._FilterDatabase" localSheetId="7" hidden="1">'Jan''18 14th On'!$A$1:$I$32</definedName>
    <definedName name="_xlnm._FilterDatabase" localSheetId="1" hidden="1">'Oct Bills '!$A$1:$K$1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1" l="1"/>
  <c r="K35" i="11" l="1"/>
  <c r="J35" i="11"/>
  <c r="D35" i="11"/>
  <c r="D36" i="11"/>
  <c r="E36" i="11"/>
  <c r="K34" i="11"/>
  <c r="J34" i="11"/>
  <c r="K31" i="11"/>
  <c r="J31" i="11"/>
  <c r="J29" i="11"/>
  <c r="K29" i="11"/>
  <c r="K27" i="11"/>
  <c r="J27" i="11"/>
  <c r="J28" i="11"/>
  <c r="K28" i="11"/>
  <c r="J26" i="11"/>
  <c r="K26" i="11"/>
  <c r="K5" i="11"/>
  <c r="J5" i="11"/>
  <c r="C5" i="11"/>
  <c r="B5" i="11"/>
  <c r="A5" i="11"/>
  <c r="C17" i="6"/>
  <c r="A17" i="6"/>
  <c r="C16" i="6"/>
  <c r="G15" i="6"/>
  <c r="G16" i="6" s="1"/>
  <c r="F15" i="6"/>
  <c r="F16" i="6" s="1"/>
  <c r="D15" i="6"/>
  <c r="D16" i="6" s="1"/>
  <c r="D17" i="6" s="1"/>
  <c r="C15" i="6"/>
  <c r="B15" i="6"/>
  <c r="B16" i="6" s="1"/>
  <c r="B17" i="6" s="1"/>
  <c r="A15" i="6"/>
  <c r="A16" i="6" s="1"/>
  <c r="G14" i="6"/>
  <c r="F14" i="6"/>
  <c r="E14" i="6"/>
  <c r="E15" i="6" s="1"/>
  <c r="E16" i="6" s="1"/>
  <c r="G13" i="6"/>
  <c r="F13" i="6"/>
  <c r="E13" i="6"/>
  <c r="L8" i="11"/>
  <c r="K6" i="11"/>
  <c r="G37" i="11"/>
  <c r="H37" i="11" s="1"/>
  <c r="G36" i="11"/>
  <c r="H36" i="11" s="1"/>
  <c r="G7" i="11"/>
  <c r="G33" i="11"/>
  <c r="J33" i="11" s="1"/>
  <c r="G32" i="11"/>
  <c r="J32" i="11" s="1"/>
  <c r="G30" i="11"/>
  <c r="H30" i="11" s="1"/>
  <c r="G28" i="11"/>
  <c r="H28" i="11" s="1"/>
  <c r="G25" i="11"/>
  <c r="J25" i="11" s="1"/>
  <c r="H24" i="11"/>
  <c r="G23" i="11"/>
  <c r="H23" i="11" s="1"/>
  <c r="G22" i="11"/>
  <c r="J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J14" i="11" s="1"/>
  <c r="G13" i="11"/>
  <c r="J13" i="11" s="1"/>
  <c r="G12" i="11"/>
  <c r="G11" i="11"/>
  <c r="J11" i="11" s="1"/>
  <c r="G9" i="11"/>
  <c r="H9" i="11" s="1"/>
  <c r="G8" i="11"/>
  <c r="H8" i="11" s="1"/>
  <c r="G6" i="11"/>
  <c r="H6" i="11" s="1"/>
  <c r="G4" i="11"/>
  <c r="J4" i="11" s="1"/>
  <c r="G3" i="11"/>
  <c r="G2" i="11"/>
  <c r="J2" i="11" s="1"/>
  <c r="E37" i="11"/>
  <c r="E33" i="11"/>
  <c r="E32" i="11"/>
  <c r="E30" i="11"/>
  <c r="E28" i="11"/>
  <c r="E25" i="11"/>
  <c r="E26" i="11" s="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6" i="11"/>
  <c r="E4" i="11"/>
  <c r="E5" i="11" s="1"/>
  <c r="E3" i="11"/>
  <c r="E2" i="11"/>
  <c r="K37" i="11"/>
  <c r="K36" i="11"/>
  <c r="J36" i="11"/>
  <c r="K7" i="11"/>
  <c r="J7" i="11"/>
  <c r="K33" i="11"/>
  <c r="K32" i="11"/>
  <c r="K30" i="11"/>
  <c r="J30" i="11"/>
  <c r="K25" i="11"/>
  <c r="K24" i="11"/>
  <c r="J24" i="11"/>
  <c r="K23" i="11"/>
  <c r="K22" i="11"/>
  <c r="K21" i="11"/>
  <c r="J21" i="11"/>
  <c r="K20" i="11"/>
  <c r="J20" i="11"/>
  <c r="K19" i="11"/>
  <c r="J19" i="11"/>
  <c r="K18" i="11"/>
  <c r="K17" i="11"/>
  <c r="J17" i="11"/>
  <c r="K16" i="11"/>
  <c r="K15" i="11"/>
  <c r="J15" i="11"/>
  <c r="K14" i="11"/>
  <c r="K13" i="11"/>
  <c r="K12" i="11"/>
  <c r="J12" i="11"/>
  <c r="K11" i="11"/>
  <c r="K10" i="11"/>
  <c r="J10" i="11"/>
  <c r="K9" i="11"/>
  <c r="K8" i="11"/>
  <c r="J8" i="11"/>
  <c r="K4" i="11"/>
  <c r="K3" i="11"/>
  <c r="D3" i="11"/>
  <c r="D4" i="11" s="1"/>
  <c r="D5" i="11" s="1"/>
  <c r="K2" i="11"/>
  <c r="G33" i="10"/>
  <c r="F3" i="10"/>
  <c r="F2" i="10"/>
  <c r="F4" i="10"/>
  <c r="F5" i="10"/>
  <c r="F7" i="10"/>
  <c r="F6" i="10"/>
  <c r="F10" i="10"/>
  <c r="F9" i="10"/>
  <c r="F8" i="10"/>
  <c r="F12" i="10"/>
  <c r="F11" i="10"/>
  <c r="F14" i="10"/>
  <c r="F13" i="10"/>
  <c r="F16" i="10"/>
  <c r="F15" i="10"/>
  <c r="F17" i="10"/>
  <c r="F19" i="10"/>
  <c r="F18" i="10"/>
  <c r="F21" i="10"/>
  <c r="F20" i="10"/>
  <c r="F24" i="10"/>
  <c r="F23" i="10"/>
  <c r="F22" i="10"/>
  <c r="F25" i="10"/>
  <c r="F26" i="10"/>
  <c r="F27" i="10"/>
  <c r="F28" i="10"/>
  <c r="F29" i="10"/>
  <c r="F32" i="10"/>
  <c r="F31" i="10"/>
  <c r="F30" i="10"/>
  <c r="C31" i="10"/>
  <c r="C32" i="10" s="1"/>
  <c r="A3" i="10"/>
  <c r="D3" i="10" s="1"/>
  <c r="A2" i="10"/>
  <c r="D2" i="10" s="1"/>
  <c r="A4" i="10"/>
  <c r="D4" i="10" s="1"/>
  <c r="A5" i="10"/>
  <c r="D5" i="10" s="1"/>
  <c r="A7" i="10"/>
  <c r="D7" i="10" s="1"/>
  <c r="A6" i="10"/>
  <c r="D6" i="10" s="1"/>
  <c r="A10" i="10"/>
  <c r="D10" i="10" s="1"/>
  <c r="A9" i="10"/>
  <c r="D9" i="10" s="1"/>
  <c r="A8" i="10"/>
  <c r="D8" i="10" s="1"/>
  <c r="A12" i="10"/>
  <c r="D12" i="10" s="1"/>
  <c r="A11" i="10"/>
  <c r="D11" i="10" s="1"/>
  <c r="A14" i="10"/>
  <c r="D14" i="10" s="1"/>
  <c r="A13" i="10"/>
  <c r="D13" i="10" s="1"/>
  <c r="A16" i="10"/>
  <c r="D16" i="10" s="1"/>
  <c r="A15" i="10"/>
  <c r="D15" i="10" s="1"/>
  <c r="A17" i="10"/>
  <c r="D17" i="10" s="1"/>
  <c r="A19" i="10"/>
  <c r="D19" i="10" s="1"/>
  <c r="A18" i="10"/>
  <c r="D18" i="10" s="1"/>
  <c r="A21" i="10"/>
  <c r="D21" i="10" s="1"/>
  <c r="A20" i="10"/>
  <c r="D20" i="10" s="1"/>
  <c r="A24" i="10"/>
  <c r="D24" i="10" s="1"/>
  <c r="A23" i="10"/>
  <c r="D23" i="10" s="1"/>
  <c r="A22" i="10"/>
  <c r="D22" i="10" s="1"/>
  <c r="A25" i="10"/>
  <c r="D25" i="10" s="1"/>
  <c r="A26" i="10"/>
  <c r="D26" i="10" s="1"/>
  <c r="A27" i="10"/>
  <c r="D27" i="10" s="1"/>
  <c r="A28" i="10"/>
  <c r="D28" i="10" s="1"/>
  <c r="A29" i="10"/>
  <c r="D29" i="10" s="1"/>
  <c r="A32" i="10"/>
  <c r="D32" i="10" s="1"/>
  <c r="A31" i="10"/>
  <c r="D31" i="10" s="1"/>
  <c r="A30" i="10"/>
  <c r="D30" i="10" s="1"/>
  <c r="H4" i="11" l="1"/>
  <c r="J37" i="11"/>
  <c r="G38" i="11"/>
  <c r="H11" i="11"/>
  <c r="J6" i="11"/>
  <c r="H2" i="11"/>
  <c r="J16" i="11"/>
  <c r="J23" i="11"/>
  <c r="H3" i="11"/>
  <c r="H13" i="11"/>
  <c r="H32" i="11"/>
  <c r="H22" i="11"/>
  <c r="H33" i="11"/>
  <c r="J9" i="11"/>
  <c r="J3" i="11"/>
  <c r="J18" i="11"/>
  <c r="H25" i="11"/>
  <c r="D8" i="11"/>
  <c r="D6" i="11"/>
  <c r="L11" i="6"/>
  <c r="L12" i="6" s="1"/>
  <c r="L13" i="6" s="1"/>
  <c r="M13" i="6"/>
  <c r="K26" i="2"/>
  <c r="J26" i="2"/>
  <c r="D26" i="2"/>
  <c r="G37" i="2"/>
  <c r="K36" i="2"/>
  <c r="J36" i="2"/>
  <c r="F6" i="6"/>
  <c r="H25" i="2"/>
  <c r="J25" i="2"/>
  <c r="K25" i="2"/>
  <c r="K35" i="2"/>
  <c r="J35" i="2"/>
  <c r="H35" i="2"/>
  <c r="K34" i="2"/>
  <c r="J34" i="2"/>
  <c r="H34" i="2"/>
  <c r="L6" i="2"/>
  <c r="H34" i="7"/>
  <c r="D32" i="7"/>
  <c r="B32" i="7" s="1"/>
  <c r="D33" i="7"/>
  <c r="B33" i="7" s="1"/>
  <c r="D25" i="8"/>
  <c r="B25" i="8" s="1"/>
  <c r="D24" i="8"/>
  <c r="B24" i="8" s="1"/>
  <c r="D23" i="8"/>
  <c r="B23" i="8" s="1"/>
  <c r="D22" i="8"/>
  <c r="B22" i="8" s="1"/>
  <c r="D21" i="8"/>
  <c r="B21" i="8" s="1"/>
  <c r="D20" i="8"/>
  <c r="B20" i="8"/>
  <c r="D19" i="8"/>
  <c r="B19" i="8" s="1"/>
  <c r="D18" i="8"/>
  <c r="B18" i="8" s="1"/>
  <c r="D17" i="8"/>
  <c r="B17" i="8" s="1"/>
  <c r="D16" i="8"/>
  <c r="B16" i="8" s="1"/>
  <c r="D15" i="8"/>
  <c r="B15" i="8" s="1"/>
  <c r="D14" i="8"/>
  <c r="B14" i="8" s="1"/>
  <c r="D13" i="8"/>
  <c r="B13" i="8" s="1"/>
  <c r="D12" i="8"/>
  <c r="B12" i="8"/>
  <c r="D11" i="8"/>
  <c r="B11" i="8" s="1"/>
  <c r="D10" i="8"/>
  <c r="B10" i="8" s="1"/>
  <c r="D9" i="8"/>
  <c r="B9" i="8" s="1"/>
  <c r="D8" i="8"/>
  <c r="B8" i="8" s="1"/>
  <c r="D7" i="8"/>
  <c r="B7" i="8" s="1"/>
  <c r="D3" i="8"/>
  <c r="B3" i="8" s="1"/>
  <c r="D2" i="8"/>
  <c r="B2" i="8" s="1"/>
  <c r="D5" i="8"/>
  <c r="B5" i="8" s="1"/>
  <c r="D4" i="8"/>
  <c r="B4" i="8" s="1"/>
  <c r="D6" i="8"/>
  <c r="B6" i="8" s="1"/>
  <c r="H38" i="11" l="1"/>
  <c r="H39" i="11" s="1"/>
  <c r="D9" i="11"/>
  <c r="D10" i="11"/>
  <c r="K9" i="2"/>
  <c r="J9" i="2"/>
  <c r="G17" i="2"/>
  <c r="G38" i="2" s="1"/>
  <c r="H33" i="2"/>
  <c r="H31" i="2"/>
  <c r="H29" i="2"/>
  <c r="H24" i="2"/>
  <c r="H23" i="2"/>
  <c r="H21" i="2"/>
  <c r="H20" i="2"/>
  <c r="H19" i="2"/>
  <c r="H16" i="2"/>
  <c r="H15" i="2"/>
  <c r="H14" i="2"/>
  <c r="H13" i="2"/>
  <c r="H11" i="2"/>
  <c r="H10" i="2"/>
  <c r="H8" i="2"/>
  <c r="H6" i="2"/>
  <c r="H4" i="2"/>
  <c r="H3" i="2"/>
  <c r="H2" i="2"/>
  <c r="K7" i="2"/>
  <c r="J7" i="2"/>
  <c r="J6" i="2"/>
  <c r="K6" i="2"/>
  <c r="K5" i="2"/>
  <c r="J5" i="2"/>
  <c r="D11" i="11" l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H37" i="2"/>
  <c r="H17" i="2"/>
  <c r="A5" i="6"/>
  <c r="D4" i="6"/>
  <c r="E4" i="6" s="1"/>
  <c r="F4" i="6" s="1"/>
  <c r="C4" i="6"/>
  <c r="D3" i="2"/>
  <c r="D4" i="2" s="1"/>
  <c r="D6" i="2" s="1"/>
  <c r="D7" i="2" s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4" i="11" l="1"/>
  <c r="D26" i="11" s="1"/>
  <c r="D29" i="11" s="1"/>
  <c r="D31" i="11" s="1"/>
  <c r="D25" i="11"/>
  <c r="D28" i="11" s="1"/>
  <c r="D30" i="11" s="1"/>
  <c r="D32" i="11" s="1"/>
  <c r="D33" i="11" s="1"/>
  <c r="D8" i="2"/>
  <c r="D5" i="2"/>
  <c r="K19" i="5"/>
  <c r="J19" i="5"/>
  <c r="K18" i="5"/>
  <c r="J18" i="5"/>
  <c r="K9" i="5"/>
  <c r="J9" i="5"/>
  <c r="K8" i="5"/>
  <c r="J8" i="5"/>
  <c r="K6" i="5"/>
  <c r="J6" i="5"/>
  <c r="K28" i="5"/>
  <c r="J28" i="5"/>
  <c r="H23" i="5"/>
  <c r="H22" i="5"/>
  <c r="H21" i="5"/>
  <c r="H20" i="5"/>
  <c r="H17" i="5"/>
  <c r="H15" i="5"/>
  <c r="H42" i="5"/>
  <c r="H41" i="5"/>
  <c r="H13" i="5"/>
  <c r="H30" i="5"/>
  <c r="H29" i="5"/>
  <c r="H27" i="5"/>
  <c r="H32" i="5"/>
  <c r="G34" i="5"/>
  <c r="K4" i="5"/>
  <c r="J4" i="5"/>
  <c r="D3" i="5"/>
  <c r="H3" i="5"/>
  <c r="J3" i="5"/>
  <c r="K3" i="5"/>
  <c r="B5" i="6"/>
  <c r="B6" i="6" s="1"/>
  <c r="B7" i="6" s="1"/>
  <c r="B8" i="6" s="1"/>
  <c r="F7" i="6"/>
  <c r="A6" i="6"/>
  <c r="A7" i="6" s="1"/>
  <c r="A8" i="6" s="1"/>
  <c r="F5" i="6"/>
  <c r="G4" i="6"/>
  <c r="G5" i="6" s="1"/>
  <c r="G6" i="6" s="1"/>
  <c r="G7" i="6" s="1"/>
  <c r="K33" i="5"/>
  <c r="J33" i="5"/>
  <c r="K32" i="5"/>
  <c r="J32" i="5"/>
  <c r="K31" i="5"/>
  <c r="J31" i="5"/>
  <c r="D7" i="11" l="1"/>
  <c r="D37" i="11" s="1"/>
  <c r="D34" i="11"/>
  <c r="D10" i="2"/>
  <c r="D11" i="2" s="1"/>
  <c r="D12" i="2" s="1"/>
  <c r="D13" i="2" s="1"/>
  <c r="D14" i="2" s="1"/>
  <c r="D15" i="2" s="1"/>
  <c r="D16" i="2" s="1"/>
  <c r="D19" i="2" s="1"/>
  <c r="D20" i="2" s="1"/>
  <c r="D21" i="2" s="1"/>
  <c r="D22" i="2" s="1"/>
  <c r="D23" i="2" s="1"/>
  <c r="D24" i="2" s="1"/>
  <c r="D25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9" i="2"/>
  <c r="C5" i="6"/>
  <c r="D5" i="6" s="1"/>
  <c r="E5" i="6" s="1"/>
  <c r="E6" i="6" s="1"/>
  <c r="E7" i="6" s="1"/>
  <c r="C6" i="6"/>
  <c r="C7" i="6" s="1"/>
  <c r="C8" i="6" s="1"/>
  <c r="L5" i="5"/>
  <c r="K26" i="5"/>
  <c r="J26" i="5"/>
  <c r="K30" i="5"/>
  <c r="K23" i="5"/>
  <c r="J23" i="5"/>
  <c r="H10" i="5"/>
  <c r="H7" i="5"/>
  <c r="H5" i="5"/>
  <c r="H2" i="5"/>
  <c r="H11" i="5"/>
  <c r="D5" i="5"/>
  <c r="D7" i="5" s="1"/>
  <c r="J30" i="5"/>
  <c r="K29" i="5"/>
  <c r="J29" i="5"/>
  <c r="K27" i="5"/>
  <c r="J27" i="5"/>
  <c r="K25" i="5"/>
  <c r="J25" i="5"/>
  <c r="K24" i="5"/>
  <c r="J24" i="5"/>
  <c r="K22" i="5"/>
  <c r="J22" i="5"/>
  <c r="K21" i="5"/>
  <c r="J21" i="5"/>
  <c r="K20" i="5"/>
  <c r="J20" i="5"/>
  <c r="K17" i="5"/>
  <c r="J17" i="5"/>
  <c r="K15" i="5"/>
  <c r="J15" i="5"/>
  <c r="K16" i="5"/>
  <c r="J16" i="5"/>
  <c r="K14" i="5"/>
  <c r="J14" i="5"/>
  <c r="K42" i="5"/>
  <c r="J42" i="5"/>
  <c r="K41" i="5"/>
  <c r="J41" i="5"/>
  <c r="K13" i="5"/>
  <c r="J13" i="5"/>
  <c r="K12" i="5"/>
  <c r="J12" i="5"/>
  <c r="K11" i="5"/>
  <c r="J11" i="5"/>
  <c r="K10" i="5"/>
  <c r="J10" i="5"/>
  <c r="K7" i="5"/>
  <c r="J7" i="5"/>
  <c r="K5" i="5"/>
  <c r="J5" i="5"/>
  <c r="K2" i="5"/>
  <c r="J2" i="5"/>
  <c r="D6" i="6" l="1"/>
  <c r="D7" i="6" s="1"/>
  <c r="D8" i="6" s="1"/>
  <c r="D10" i="5"/>
  <c r="D11" i="5" s="1"/>
  <c r="D12" i="5" s="1"/>
  <c r="D13" i="5" s="1"/>
  <c r="D41" i="5" s="1"/>
  <c r="D42" i="5" s="1"/>
  <c r="D14" i="5" s="1"/>
  <c r="D16" i="5" s="1"/>
  <c r="D15" i="5" s="1"/>
  <c r="D17" i="5" s="1"/>
  <c r="D9" i="5"/>
  <c r="H34" i="5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4" i="2"/>
  <c r="J24" i="2"/>
  <c r="K23" i="2"/>
  <c r="J23" i="2"/>
  <c r="K22" i="2"/>
  <c r="J22" i="2"/>
  <c r="K21" i="2"/>
  <c r="J21" i="2"/>
  <c r="K20" i="2"/>
  <c r="J20" i="2"/>
  <c r="K19" i="2"/>
  <c r="J19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8" i="2"/>
  <c r="J8" i="2"/>
  <c r="K4" i="2"/>
  <c r="J4" i="2"/>
  <c r="K3" i="2"/>
  <c r="J3" i="2"/>
  <c r="K2" i="2"/>
  <c r="J2" i="2"/>
  <c r="K36" i="1"/>
  <c r="K35" i="1"/>
  <c r="E35" i="1"/>
  <c r="K34" i="1"/>
  <c r="E34" i="1"/>
  <c r="K33" i="1"/>
  <c r="E33" i="1"/>
  <c r="K32" i="1"/>
  <c r="E32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E14" i="1" s="1"/>
  <c r="K14" i="1"/>
  <c r="K13" i="1"/>
  <c r="K12" i="1"/>
  <c r="K11" i="1"/>
  <c r="E11" i="1"/>
  <c r="E12" i="1" s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D4" i="1"/>
  <c r="D5" i="1" s="1"/>
  <c r="D6" i="1" s="1"/>
  <c r="D7" i="1" s="1"/>
  <c r="D8" i="1" s="1"/>
  <c r="K3" i="1"/>
  <c r="E3" i="1"/>
  <c r="D3" i="1"/>
  <c r="C3" i="1"/>
  <c r="C4" i="1" s="1"/>
  <c r="C5" i="1" s="1"/>
  <c r="C6" i="1" s="1"/>
  <c r="C7" i="1" s="1"/>
  <c r="C8" i="1" s="1"/>
  <c r="B3" i="1"/>
  <c r="B4" i="1" s="1"/>
  <c r="B5" i="1" s="1"/>
  <c r="B6" i="1" s="1"/>
  <c r="B7" i="1" s="1"/>
  <c r="B8" i="1" s="1"/>
  <c r="A3" i="1"/>
  <c r="A4" i="1" s="1"/>
  <c r="A5" i="1" s="1"/>
  <c r="A6" i="1" s="1"/>
  <c r="A7" i="1" s="1"/>
  <c r="A8" i="1" s="1"/>
  <c r="K2" i="1"/>
  <c r="I2" i="1"/>
  <c r="J2" i="1" s="1"/>
  <c r="E2" i="1"/>
  <c r="D20" i="5" l="1"/>
  <c r="D21" i="5" s="1"/>
  <c r="D22" i="5" s="1"/>
  <c r="D24" i="5" s="1"/>
  <c r="D25" i="5" s="1"/>
  <c r="D26" i="5" s="1"/>
  <c r="D28" i="5" s="1"/>
  <c r="D18" i="5"/>
  <c r="D19" i="5" s="1"/>
  <c r="H35" i="5"/>
  <c r="I34" i="5"/>
  <c r="D12" i="1"/>
  <c r="D9" i="1"/>
  <c r="A12" i="1"/>
  <c r="A9" i="1"/>
  <c r="B12" i="1"/>
  <c r="B9" i="1"/>
  <c r="C12" i="1"/>
  <c r="C9" i="1"/>
  <c r="I3" i="1"/>
  <c r="D27" i="5" l="1"/>
  <c r="D29" i="5" s="1"/>
  <c r="D23" i="5"/>
  <c r="B13" i="1"/>
  <c r="B10" i="1"/>
  <c r="A13" i="1"/>
  <c r="A10" i="1"/>
  <c r="C13" i="1"/>
  <c r="C10" i="1"/>
  <c r="D13" i="1"/>
  <c r="D10" i="1"/>
  <c r="J3" i="1"/>
  <c r="I4" i="1"/>
  <c r="D30" i="5" l="1"/>
  <c r="D33" i="5" s="1"/>
  <c r="D32" i="5"/>
  <c r="D31" i="5" s="1"/>
  <c r="D11" i="1"/>
  <c r="D15" i="1" s="1"/>
  <c r="D16" i="1" s="1"/>
  <c r="D17" i="1" s="1"/>
  <c r="D18" i="1" s="1"/>
  <c r="D19" i="1" s="1"/>
  <c r="D20" i="1" s="1"/>
  <c r="D21" i="1" s="1"/>
  <c r="D22" i="1" s="1"/>
  <c r="D14" i="1"/>
  <c r="C11" i="1"/>
  <c r="C15" i="1" s="1"/>
  <c r="C16" i="1" s="1"/>
  <c r="C17" i="1" s="1"/>
  <c r="C18" i="1" s="1"/>
  <c r="C19" i="1" s="1"/>
  <c r="C20" i="1" s="1"/>
  <c r="C21" i="1" s="1"/>
  <c r="C22" i="1" s="1"/>
  <c r="C14" i="1"/>
  <c r="A11" i="1"/>
  <c r="A15" i="1" s="1"/>
  <c r="A16" i="1" s="1"/>
  <c r="A17" i="1" s="1"/>
  <c r="A18" i="1" s="1"/>
  <c r="A19" i="1" s="1"/>
  <c r="A20" i="1" s="1"/>
  <c r="A21" i="1" s="1"/>
  <c r="A22" i="1" s="1"/>
  <c r="A14" i="1"/>
  <c r="J4" i="1"/>
  <c r="I5" i="1"/>
  <c r="B14" i="1"/>
  <c r="B11" i="1"/>
  <c r="B15" i="1" s="1"/>
  <c r="B16" i="1" s="1"/>
  <c r="B17" i="1" s="1"/>
  <c r="B18" i="1" s="1"/>
  <c r="B19" i="1" s="1"/>
  <c r="B20" i="1" s="1"/>
  <c r="B21" i="1" s="1"/>
  <c r="B22" i="1" s="1"/>
  <c r="J5" i="1" l="1"/>
  <c r="I6" i="1"/>
  <c r="A23" i="1"/>
  <c r="A24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25" i="1"/>
  <c r="C23" i="1"/>
  <c r="C24" i="1" s="1"/>
  <c r="B23" i="1"/>
  <c r="B24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25" i="1"/>
  <c r="D23" i="1"/>
  <c r="D24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25" i="1"/>
  <c r="J6" i="1" l="1"/>
  <c r="I7" i="1"/>
  <c r="J7" i="1" l="1"/>
  <c r="I8" i="1"/>
  <c r="J8" i="1" l="1"/>
  <c r="I12" i="1"/>
  <c r="J12" i="1" s="1"/>
  <c r="I9" i="1"/>
  <c r="J9" i="1" l="1"/>
  <c r="I10" i="1"/>
  <c r="I13" i="1"/>
  <c r="J13" i="1" s="1"/>
  <c r="J10" i="1" l="1"/>
  <c r="I11" i="1"/>
  <c r="I14" i="1"/>
  <c r="J14" i="1" s="1"/>
  <c r="J11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5" i="1"/>
  <c r="J25" i="1" s="1"/>
  <c r="I23" i="1"/>
  <c r="I26" i="1"/>
  <c r="J26" i="1" l="1"/>
  <c r="I27" i="1"/>
  <c r="I24" i="1"/>
  <c r="J24" i="1" s="1"/>
  <c r="J23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I36" i="1" l="1"/>
  <c r="J36" i="1" s="1"/>
  <c r="J35" i="1"/>
  <c r="H38" i="2"/>
  <c r="H39" i="2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</calcChain>
</file>

<file path=xl/sharedStrings.xml><?xml version="1.0" encoding="utf-8"?>
<sst xmlns="http://schemas.openxmlformats.org/spreadsheetml/2006/main" count="930" uniqueCount="102">
  <si>
    <t>Name</t>
  </si>
  <si>
    <t>Team</t>
  </si>
  <si>
    <t>Location</t>
  </si>
  <si>
    <t>Month</t>
  </si>
  <si>
    <t>Date</t>
  </si>
  <si>
    <t>Expense type</t>
  </si>
  <si>
    <t>India team expense</t>
  </si>
  <si>
    <t>US Team expenses</t>
  </si>
  <si>
    <t>Exchange rate</t>
  </si>
  <si>
    <t>Total amount (in USD)</t>
  </si>
  <si>
    <t>Justification</t>
  </si>
  <si>
    <t>Pratik Shubhankar</t>
  </si>
  <si>
    <t>DM</t>
  </si>
  <si>
    <t>Gurgaon</t>
  </si>
  <si>
    <t>Employee Meals-Office (Billable)</t>
  </si>
  <si>
    <t>Cab (Billable)</t>
  </si>
  <si>
    <t>Phone (Billable)</t>
  </si>
  <si>
    <t>M</t>
  </si>
  <si>
    <t>T</t>
  </si>
  <si>
    <t>W</t>
  </si>
  <si>
    <t>Th</t>
  </si>
  <si>
    <t>F</t>
  </si>
  <si>
    <t>S</t>
  </si>
  <si>
    <t>Su</t>
  </si>
  <si>
    <t>Rs.385.00</t>
  </si>
  <si>
    <t>Rs.589.00</t>
  </si>
  <si>
    <t>Rs.558.00</t>
  </si>
  <si>
    <t>Rs.145.00</t>
  </si>
  <si>
    <t>Rs.151.00</t>
  </si>
  <si>
    <t>Rs.125.00</t>
  </si>
  <si>
    <t>Rs.332.00</t>
  </si>
  <si>
    <t>Rs.136.00</t>
  </si>
  <si>
    <t>Rs.59.00</t>
  </si>
  <si>
    <t>Rs.341.00</t>
  </si>
  <si>
    <t>Rs.400.00</t>
  </si>
  <si>
    <t>Rs.200.00</t>
  </si>
  <si>
    <t>Rs.156.00</t>
  </si>
  <si>
    <t>Rs.166.00</t>
  </si>
  <si>
    <t>Rs.275.00</t>
  </si>
  <si>
    <t>Rs.488.00</t>
  </si>
  <si>
    <t>Rs.547.00</t>
  </si>
  <si>
    <t>Rs.330.00</t>
  </si>
  <si>
    <t>Rs.124.00</t>
  </si>
  <si>
    <t>Rs.285.00</t>
  </si>
  <si>
    <t>Rs.131.00</t>
  </si>
  <si>
    <t>Rs.138.00</t>
  </si>
  <si>
    <t>Rs.132.00</t>
  </si>
  <si>
    <t>Rs.355.00</t>
  </si>
  <si>
    <t>Rs.149.00</t>
  </si>
  <si>
    <t>Rs.223.00</t>
  </si>
  <si>
    <t>Jan</t>
  </si>
  <si>
    <t>385.00</t>
  </si>
  <si>
    <t>589.00</t>
  </si>
  <si>
    <t>558.00</t>
  </si>
  <si>
    <t>145.00</t>
  </si>
  <si>
    <t>151.00</t>
  </si>
  <si>
    <t>125.00</t>
  </si>
  <si>
    <t>332.00</t>
  </si>
  <si>
    <t>136.00</t>
  </si>
  <si>
    <t>.59.00</t>
  </si>
  <si>
    <t>341.00</t>
  </si>
  <si>
    <t>400.00</t>
  </si>
  <si>
    <t>200.00</t>
  </si>
  <si>
    <t>156.00</t>
  </si>
  <si>
    <t>166.00</t>
  </si>
  <si>
    <t>275.00</t>
  </si>
  <si>
    <t>488.00</t>
  </si>
  <si>
    <t>547.00</t>
  </si>
  <si>
    <t>330.00</t>
  </si>
  <si>
    <t>124.00</t>
  </si>
  <si>
    <t>285.00</t>
  </si>
  <si>
    <t>131.00</t>
  </si>
  <si>
    <t>138.00</t>
  </si>
  <si>
    <t>132.00</t>
  </si>
  <si>
    <t>355.00</t>
  </si>
  <si>
    <t>149.00</t>
  </si>
  <si>
    <t>223.00</t>
  </si>
  <si>
    <t>date formula</t>
  </si>
  <si>
    <t>Paste special operations multily with 1</t>
  </si>
  <si>
    <t>Corrected Date</t>
  </si>
  <si>
    <t>Year</t>
  </si>
  <si>
    <t>Amt.</t>
  </si>
  <si>
    <t>Corrected  Amt.</t>
  </si>
  <si>
    <t>Trim Amt.</t>
  </si>
  <si>
    <t>Ind</t>
  </si>
  <si>
    <t>Jan'18</t>
  </si>
  <si>
    <t>Food Avl.</t>
  </si>
  <si>
    <t>Both Avl.</t>
  </si>
  <si>
    <t>Cab Avl.</t>
  </si>
  <si>
    <t>None Avl.</t>
  </si>
  <si>
    <t>Leave</t>
  </si>
  <si>
    <t>Rs.144.00</t>
  </si>
  <si>
    <t>Rs.344.00</t>
  </si>
  <si>
    <t>144.00</t>
  </si>
  <si>
    <t>344.00</t>
  </si>
  <si>
    <t>Cash-Savings</t>
  </si>
  <si>
    <t>transfer</t>
  </si>
  <si>
    <t>-</t>
  </si>
  <si>
    <t>at</t>
  </si>
  <si>
    <t>Feb</t>
  </si>
  <si>
    <t>Rs.</t>
  </si>
  <si>
    <t>Feb'18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</si>
</sst>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3" borderId="3" applyNumberFormat="0" applyAlignment="0" applyProtection="0"/>
    <xf numFmtId="0" fontId="6" fillId="14" borderId="3" applyNumberFormat="0" applyAlignment="0" applyProtection="0"/>
    <xf numFmtId="0" fontId="1" fillId="15" borderId="0" applyNumberFormat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top"/>
    </xf>
    <xf numFmtId="9" fontId="0" fillId="0" borderId="0" xfId="3" applyFon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4" applyFont="1" applyFill="1" applyBorder="1" applyAlignment="1">
      <alignment horizontal="center"/>
    </xf>
    <xf numFmtId="16" fontId="0" fillId="0" borderId="0" xfId="4" applyNumberFormat="1" applyFont="1" applyFill="1" applyBorder="1" applyAlignment="1">
      <alignment horizontal="center"/>
    </xf>
    <xf numFmtId="15" fontId="0" fillId="0" borderId="0" xfId="4" applyNumberFormat="1" applyFont="1" applyFill="1" applyBorder="1"/>
    <xf numFmtId="9" fontId="0" fillId="0" borderId="0" xfId="4" applyNumberFormat="1" applyFon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4" applyNumberFormat="1" applyFont="1" applyFill="1" applyBorder="1" applyAlignment="1">
      <alignment horizontal="center"/>
    </xf>
    <xf numFmtId="164" fontId="0" fillId="0" borderId="0" xfId="4" applyNumberFormat="1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/>
    <xf numFmtId="9" fontId="0" fillId="0" borderId="0" xfId="3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4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15" fontId="0" fillId="4" borderId="0" xfId="0" applyNumberFormat="1" applyFill="1" applyBorder="1"/>
    <xf numFmtId="9" fontId="0" fillId="4" borderId="0" xfId="4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 vertical="center"/>
    </xf>
    <xf numFmtId="4" fontId="0" fillId="4" borderId="0" xfId="1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9" fontId="0" fillId="4" borderId="0" xfId="3" applyFont="1" applyFill="1" applyBorder="1" applyAlignment="1">
      <alignment horizontal="center"/>
    </xf>
    <xf numFmtId="0" fontId="0" fillId="4" borderId="0" xfId="4" applyFont="1" applyFill="1" applyBorder="1" applyAlignment="1">
      <alignment horizontal="center"/>
    </xf>
    <xf numFmtId="16" fontId="0" fillId="4" borderId="0" xfId="4" applyNumberFormat="1" applyFont="1" applyFill="1" applyBorder="1" applyAlignment="1">
      <alignment horizontal="center"/>
    </xf>
    <xf numFmtId="15" fontId="0" fillId="4" borderId="0" xfId="4" applyNumberFormat="1" applyFont="1" applyFill="1" applyBorder="1"/>
    <xf numFmtId="3" fontId="1" fillId="4" borderId="0" xfId="4" applyNumberFormat="1" applyFont="1" applyFill="1" applyBorder="1" applyAlignment="1">
      <alignment horizontal="center" vertical="center"/>
    </xf>
    <xf numFmtId="4" fontId="0" fillId="4" borderId="0" xfId="4" applyNumberFormat="1" applyFont="1" applyFill="1" applyBorder="1" applyAlignment="1">
      <alignment horizontal="center"/>
    </xf>
    <xf numFmtId="164" fontId="0" fillId="4" borderId="0" xfId="4" applyNumberFormat="1" applyFont="1" applyFill="1" applyBorder="1" applyAlignment="1">
      <alignment horizontal="center"/>
    </xf>
    <xf numFmtId="4" fontId="0" fillId="0" borderId="0" xfId="4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ont="1" applyFill="1" applyBorder="1" applyAlignment="1">
      <alignment horizontal="center"/>
    </xf>
    <xf numFmtId="3" fontId="1" fillId="0" borderId="0" xfId="5" applyNumberFormat="1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3" fontId="1" fillId="0" borderId="0" xfId="3" applyNumberFormat="1" applyFon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11" borderId="0" xfId="0" applyFill="1"/>
    <xf numFmtId="0" fontId="2" fillId="6" borderId="0" xfId="6"/>
    <xf numFmtId="0" fontId="3" fillId="7" borderId="0" xfId="7"/>
    <xf numFmtId="0" fontId="1" fillId="10" borderId="0" xfId="10"/>
    <xf numFmtId="0" fontId="0" fillId="0" borderId="2" xfId="0" applyFill="1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14" fontId="0" fillId="0" borderId="2" xfId="0" applyNumberFormat="1" applyBorder="1"/>
    <xf numFmtId="9" fontId="0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1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3" fontId="0" fillId="12" borderId="0" xfId="0" applyNumberFormat="1" applyFill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0" fontId="1" fillId="9" borderId="0" xfId="9" applyBorder="1" applyAlignment="1">
      <alignment horizontal="center"/>
    </xf>
    <xf numFmtId="16" fontId="1" fillId="9" borderId="0" xfId="9" applyNumberFormat="1" applyBorder="1" applyAlignment="1">
      <alignment horizontal="center"/>
    </xf>
    <xf numFmtId="14" fontId="1" fillId="9" borderId="0" xfId="9" applyNumberFormat="1"/>
    <xf numFmtId="9" fontId="1" fillId="9" borderId="0" xfId="9" applyNumberFormat="1" applyBorder="1" applyAlignment="1">
      <alignment horizontal="center"/>
    </xf>
    <xf numFmtId="0" fontId="1" fillId="9" borderId="0" xfId="9" applyAlignment="1">
      <alignment horizontal="center"/>
    </xf>
    <xf numFmtId="4" fontId="1" fillId="9" borderId="0" xfId="9" applyNumberFormat="1" applyBorder="1" applyAlignment="1">
      <alignment horizontal="center"/>
    </xf>
    <xf numFmtId="164" fontId="1" fillId="9" borderId="0" xfId="9" applyNumberFormat="1" applyBorder="1" applyAlignment="1">
      <alignment horizontal="center"/>
    </xf>
    <xf numFmtId="0" fontId="0" fillId="9" borderId="0" xfId="9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5" fillId="13" borderId="3" xfId="11"/>
    <xf numFmtId="15" fontId="0" fillId="0" borderId="0" xfId="0" applyNumberFormat="1" applyFill="1" applyBorder="1" applyAlignment="1">
      <alignment horizontal="center"/>
    </xf>
    <xf numFmtId="0" fontId="0" fillId="0" borderId="4" xfId="4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center"/>
    </xf>
    <xf numFmtId="15" fontId="0" fillId="0" borderId="4" xfId="4" applyNumberFormat="1" applyFont="1" applyFill="1" applyBorder="1" applyAlignment="1">
      <alignment horizontal="center"/>
    </xf>
    <xf numFmtId="9" fontId="0" fillId="0" borderId="4" xfId="3" applyFont="1" applyFill="1" applyBorder="1" applyAlignment="1">
      <alignment horizontal="center"/>
    </xf>
    <xf numFmtId="3" fontId="1" fillId="0" borderId="4" xfId="4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4" fontId="0" fillId="0" borderId="4" xfId="4" applyNumberFormat="1" applyFont="1" applyFill="1" applyBorder="1" applyAlignment="1">
      <alignment horizontal="center"/>
    </xf>
    <xf numFmtId="164" fontId="0" fillId="0" borderId="4" xfId="4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9" applyFont="1" applyFill="1"/>
    <xf numFmtId="0" fontId="7" fillId="5" borderId="0" xfId="8" applyFont="1" applyFill="1"/>
    <xf numFmtId="0" fontId="0" fillId="10" borderId="0" xfId="10" applyFont="1"/>
    <xf numFmtId="0" fontId="1" fillId="15" borderId="0" xfId="13"/>
    <xf numFmtId="0" fontId="0" fillId="5" borderId="0" xfId="0" applyFill="1"/>
    <xf numFmtId="15" fontId="0" fillId="0" borderId="4" xfId="0" applyNumberForma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 vertical="center"/>
    </xf>
    <xf numFmtId="4" fontId="0" fillId="0" borderId="4" xfId="1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9" fontId="0" fillId="0" borderId="4" xfId="4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" fontId="0" fillId="5" borderId="0" xfId="0" applyNumberFormat="1" applyFill="1" applyBorder="1" applyAlignment="1">
      <alignment horizontal="center"/>
    </xf>
    <xf numFmtId="15" fontId="0" fillId="5" borderId="0" xfId="0" applyNumberFormat="1" applyFill="1" applyBorder="1" applyAlignment="1">
      <alignment horizontal="center"/>
    </xf>
    <xf numFmtId="9" fontId="0" fillId="5" borderId="0" xfId="3" applyFont="1" applyFill="1" applyBorder="1" applyAlignment="1">
      <alignment horizontal="center"/>
    </xf>
    <xf numFmtId="3" fontId="0" fillId="5" borderId="0" xfId="0" applyNumberFormat="1" applyFont="1" applyFill="1" applyBorder="1" applyAlignment="1">
      <alignment horizontal="center" vertical="center"/>
    </xf>
    <xf numFmtId="4" fontId="0" fillId="5" borderId="0" xfId="1" applyNumberFormat="1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6" fillId="5" borderId="3" xfId="12" applyFill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0" fillId="5" borderId="0" xfId="4" applyFont="1" applyFill="1" applyBorder="1" applyAlignment="1">
      <alignment horizontal="center"/>
    </xf>
    <xf numFmtId="16" fontId="0" fillId="5" borderId="0" xfId="4" applyNumberFormat="1" applyFont="1" applyFill="1" applyBorder="1" applyAlignment="1">
      <alignment horizontal="center"/>
    </xf>
    <xf numFmtId="15" fontId="0" fillId="5" borderId="0" xfId="4" applyNumberFormat="1" applyFont="1" applyFill="1" applyBorder="1" applyAlignment="1">
      <alignment horizontal="center"/>
    </xf>
    <xf numFmtId="3" fontId="1" fillId="5" borderId="0" xfId="4" applyNumberFormat="1" applyFont="1" applyFill="1" applyBorder="1" applyAlignment="1">
      <alignment horizontal="center" vertical="center"/>
    </xf>
    <xf numFmtId="2" fontId="0" fillId="5" borderId="0" xfId="4" applyNumberFormat="1" applyFont="1" applyFill="1" applyBorder="1" applyAlignment="1">
      <alignment horizontal="center"/>
    </xf>
    <xf numFmtId="164" fontId="0" fillId="5" borderId="0" xfId="4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4" applyFont="1" applyFill="1" applyBorder="1" applyAlignment="1">
      <alignment horizontal="center"/>
    </xf>
    <xf numFmtId="16" fontId="0" fillId="0" borderId="5" xfId="0" applyNumberFormat="1" applyFill="1" applyBorder="1" applyAlignment="1">
      <alignment horizontal="center"/>
    </xf>
    <xf numFmtId="15" fontId="0" fillId="0" borderId="5" xfId="4" applyNumberFormat="1" applyFont="1" applyFill="1" applyBorder="1" applyAlignment="1">
      <alignment horizontal="center"/>
    </xf>
    <xf numFmtId="9" fontId="0" fillId="0" borderId="5" xfId="4" applyNumberFormat="1" applyFont="1" applyFill="1" applyBorder="1" applyAlignment="1">
      <alignment horizontal="center"/>
    </xf>
    <xf numFmtId="3" fontId="1" fillId="0" borderId="5" xfId="4" applyNumberFormat="1" applyFont="1" applyFill="1" applyBorder="1" applyAlignment="1">
      <alignment horizontal="center" vertical="center"/>
    </xf>
    <xf numFmtId="4" fontId="0" fillId="0" borderId="5" xfId="4" applyNumberFormat="1" applyFont="1" applyFill="1" applyBorder="1" applyAlignment="1">
      <alignment horizontal="center"/>
    </xf>
    <xf numFmtId="164" fontId="0" fillId="0" borderId="5" xfId="4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4" applyFont="1" applyFill="1" applyBorder="1" applyAlignment="1">
      <alignment horizontal="center"/>
    </xf>
    <xf numFmtId="0" fontId="0" fillId="0" borderId="7" xfId="4" applyFont="1" applyFill="1" applyBorder="1" applyAlignment="1">
      <alignment horizontal="center"/>
    </xf>
    <xf numFmtId="16" fontId="0" fillId="0" borderId="7" xfId="0" applyNumberFormat="1" applyFill="1" applyBorder="1" applyAlignment="1">
      <alignment horizontal="center"/>
    </xf>
    <xf numFmtId="15" fontId="0" fillId="0" borderId="7" xfId="4" applyNumberFormat="1" applyFont="1" applyFill="1" applyBorder="1" applyAlignment="1">
      <alignment horizontal="center"/>
    </xf>
    <xf numFmtId="9" fontId="0" fillId="0" borderId="7" xfId="4" applyNumberFormat="1" applyFont="1" applyFill="1" applyBorder="1" applyAlignment="1">
      <alignment horizontal="center"/>
    </xf>
    <xf numFmtId="3" fontId="1" fillId="0" borderId="7" xfId="4" applyNumberFormat="1" applyFont="1" applyFill="1" applyBorder="1" applyAlignment="1">
      <alignment horizontal="center" vertical="center"/>
    </xf>
    <xf numFmtId="4" fontId="0" fillId="0" borderId="7" xfId="4" applyNumberFormat="1" applyFont="1" applyFill="1" applyBorder="1" applyAlignment="1">
      <alignment horizontal="center"/>
    </xf>
    <xf numFmtId="164" fontId="0" fillId="0" borderId="7" xfId="4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3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3" fontId="0" fillId="16" borderId="0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3" fontId="0" fillId="17" borderId="0" xfId="0" applyNumberFormat="1" applyFont="1" applyFill="1" applyBorder="1" applyAlignment="1">
      <alignment horizontal="center" vertical="center"/>
    </xf>
    <xf numFmtId="3" fontId="5" fillId="13" borderId="3" xfId="11" applyNumberFormat="1" applyAlignment="1">
      <alignment horizontal="center"/>
    </xf>
    <xf numFmtId="9" fontId="0" fillId="5" borderId="0" xfId="4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15" fontId="0" fillId="5" borderId="7" xfId="0" applyNumberFormat="1" applyFill="1" applyBorder="1" applyAlignment="1">
      <alignment horizontal="center"/>
    </xf>
    <xf numFmtId="9" fontId="0" fillId="5" borderId="7" xfId="3" applyFont="1" applyFill="1" applyBorder="1" applyAlignment="1">
      <alignment horizontal="center"/>
    </xf>
    <xf numFmtId="3" fontId="5" fillId="5" borderId="7" xfId="11" applyNumberFormat="1" applyFill="1" applyBorder="1" applyAlignment="1">
      <alignment horizontal="center" vertical="center"/>
    </xf>
    <xf numFmtId="4" fontId="0" fillId="5" borderId="7" xfId="1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3" fontId="0" fillId="5" borderId="7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5" fontId="0" fillId="0" borderId="7" xfId="0" applyNumberFormat="1" applyFill="1" applyBorder="1" applyAlignment="1">
      <alignment horizontal="center"/>
    </xf>
    <xf numFmtId="9" fontId="0" fillId="0" borderId="7" xfId="3" applyFont="1" applyFill="1" applyBorder="1" applyAlignment="1">
      <alignment horizontal="center"/>
    </xf>
    <xf numFmtId="3" fontId="0" fillId="16" borderId="7" xfId="0" applyNumberFormat="1" applyFont="1" applyFill="1" applyBorder="1" applyAlignment="1">
      <alignment horizontal="center" vertical="center"/>
    </xf>
    <xf numFmtId="4" fontId="0" fillId="0" borderId="7" xfId="1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15" fontId="8" fillId="0" borderId="0" xfId="0" applyNumberFormat="1" applyFont="1" applyFill="1" applyBorder="1" applyAlignment="1">
      <alignment horizontal="center"/>
    </xf>
    <xf numFmtId="9" fontId="8" fillId="0" borderId="0" xfId="3" applyFont="1" applyFill="1" applyBorder="1" applyAlignment="1">
      <alignment horizontal="center"/>
    </xf>
    <xf numFmtId="3" fontId="8" fillId="16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/>
    </xf>
    <xf numFmtId="15" fontId="8" fillId="0" borderId="0" xfId="4" applyNumberFormat="1" applyFont="1" applyFill="1" applyBorder="1" applyAlignment="1">
      <alignment horizontal="center"/>
    </xf>
    <xf numFmtId="3" fontId="8" fillId="16" borderId="0" xfId="4" applyNumberFormat="1" applyFont="1" applyFill="1" applyBorder="1" applyAlignment="1">
      <alignment horizontal="center" vertical="center"/>
    </xf>
    <xf numFmtId="4" fontId="8" fillId="0" borderId="0" xfId="4" applyNumberFormat="1" applyFont="1" applyFill="1" applyBorder="1" applyAlignment="1">
      <alignment horizontal="center"/>
    </xf>
    <xf numFmtId="164" fontId="8" fillId="0" borderId="0" xfId="4" applyNumberFormat="1" applyFont="1" applyFill="1" applyBorder="1" applyAlignment="1">
      <alignment horizontal="center"/>
    </xf>
    <xf numFmtId="9" fontId="8" fillId="0" borderId="0" xfId="4" applyNumberFormat="1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18" fontId="0" fillId="0" borderId="0" xfId="0" applyNumberFormat="1"/>
    <xf numFmtId="15" fontId="0" fillId="0" borderId="0" xfId="4" applyNumberFormat="1" applyFont="1" applyFill="1" applyBorder="1" applyAlignment="1">
      <alignment horizontal="center"/>
    </xf>
    <xf numFmtId="9" fontId="1" fillId="0" borderId="0" xfId="3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15" fontId="0" fillId="0" borderId="0" xfId="0" applyNumberFormat="1" applyFont="1" applyFill="1" applyBorder="1" applyAlignment="1">
      <alignment horizontal="center"/>
    </xf>
    <xf numFmtId="4" fontId="1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15" fontId="1" fillId="0" borderId="0" xfId="4" applyNumberFormat="1" applyFont="1" applyFill="1" applyBorder="1" applyAlignment="1">
      <alignment horizontal="center"/>
    </xf>
    <xf numFmtId="4" fontId="1" fillId="0" borderId="0" xfId="4" applyNumberFormat="1" applyFont="1" applyFill="1" applyBorder="1" applyAlignment="1">
      <alignment horizontal="center"/>
    </xf>
    <xf numFmtId="164" fontId="1" fillId="0" borderId="0" xfId="4" applyNumberFormat="1" applyFont="1" applyFill="1" applyBorder="1" applyAlignment="1">
      <alignment horizontal="center"/>
    </xf>
    <xf numFmtId="9" fontId="1" fillId="0" borderId="0" xfId="4" applyNumberFormat="1" applyFont="1" applyFill="1" applyBorder="1" applyAlignment="1">
      <alignment horizontal="center"/>
    </xf>
    <xf numFmtId="0" fontId="0" fillId="12" borderId="0" xfId="0" applyFill="1"/>
    <xf numFmtId="0" fontId="7" fillId="19" borderId="0" xfId="7" applyFont="1" applyFill="1"/>
    <xf numFmtId="165" fontId="0" fillId="5" borderId="0" xfId="1" applyNumberFormat="1" applyFont="1" applyFill="1" applyAlignment="1">
      <alignment horizontal="center"/>
    </xf>
    <xf numFmtId="3" fontId="0" fillId="18" borderId="0" xfId="0" applyNumberFormat="1" applyFont="1" applyFill="1" applyBorder="1" applyAlignment="1">
      <alignment horizontal="center" vertical="center"/>
    </xf>
    <xf numFmtId="3" fontId="1" fillId="18" borderId="0" xfId="4" applyNumberFormat="1" applyFont="1" applyFill="1" applyBorder="1" applyAlignment="1">
      <alignment horizontal="center" vertical="center"/>
    </xf>
    <xf numFmtId="3" fontId="5" fillId="18" borderId="0" xfId="11" applyNumberFormat="1" applyFill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20" borderId="0" xfId="0" applyFill="1" applyBorder="1" applyAlignment="1">
      <alignment horizontal="center"/>
    </xf>
    <xf numFmtId="16" fontId="0" fillId="20" borderId="0" xfId="0" applyNumberFormat="1" applyFill="1" applyBorder="1" applyAlignment="1">
      <alignment horizontal="center"/>
    </xf>
    <xf numFmtId="15" fontId="0" fillId="20" borderId="0" xfId="0" applyNumberFormat="1" applyFill="1" applyBorder="1" applyAlignment="1">
      <alignment horizontal="center"/>
    </xf>
    <xf numFmtId="9" fontId="0" fillId="20" borderId="0" xfId="3" applyFont="1" applyFill="1" applyBorder="1" applyAlignment="1">
      <alignment horizontal="center"/>
    </xf>
    <xf numFmtId="3" fontId="0" fillId="20" borderId="0" xfId="0" applyNumberFormat="1" applyFont="1" applyFill="1" applyBorder="1" applyAlignment="1">
      <alignment horizontal="center" vertical="center"/>
    </xf>
    <xf numFmtId="3" fontId="0" fillId="20" borderId="0" xfId="0" applyNumberFormat="1" applyFill="1" applyBorder="1" applyAlignment="1">
      <alignment horizontal="center"/>
    </xf>
    <xf numFmtId="4" fontId="0" fillId="20" borderId="0" xfId="1" applyNumberFormat="1" applyFont="1" applyFill="1" applyBorder="1" applyAlignment="1">
      <alignment horizontal="center"/>
    </xf>
    <xf numFmtId="164" fontId="0" fillId="20" borderId="0" xfId="0" applyNumberForma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16" fontId="0" fillId="21" borderId="0" xfId="0" applyNumberFormat="1" applyFill="1" applyBorder="1" applyAlignment="1">
      <alignment horizontal="center"/>
    </xf>
    <xf numFmtId="15" fontId="0" fillId="21" borderId="0" xfId="0" applyNumberFormat="1" applyFill="1" applyBorder="1" applyAlignment="1">
      <alignment horizontal="center"/>
    </xf>
    <xf numFmtId="9" fontId="0" fillId="21" borderId="0" xfId="3" applyFont="1" applyFill="1" applyBorder="1" applyAlignment="1">
      <alignment horizontal="center"/>
    </xf>
    <xf numFmtId="3" fontId="0" fillId="21" borderId="0" xfId="0" applyNumberFormat="1" applyFont="1" applyFill="1" applyBorder="1" applyAlignment="1">
      <alignment horizontal="center" vertical="center"/>
    </xf>
    <xf numFmtId="4" fontId="0" fillId="21" borderId="0" xfId="1" applyNumberFormat="1" applyFont="1" applyFill="1" applyBorder="1" applyAlignment="1">
      <alignment horizontal="center"/>
    </xf>
    <xf numFmtId="164" fontId="0" fillId="21" borderId="0" xfId="0" applyNumberFormat="1" applyFill="1" applyBorder="1" applyAlignment="1">
      <alignment horizontal="center"/>
    </xf>
    <xf numFmtId="0" fontId="1" fillId="21" borderId="0" xfId="4" applyFont="1" applyFill="1" applyBorder="1" applyAlignment="1">
      <alignment horizontal="center"/>
    </xf>
    <xf numFmtId="16" fontId="0" fillId="21" borderId="0" xfId="0" applyNumberFormat="1" applyFont="1" applyFill="1" applyBorder="1" applyAlignment="1">
      <alignment horizontal="center"/>
    </xf>
    <xf numFmtId="15" fontId="1" fillId="21" borderId="0" xfId="4" applyNumberFormat="1" applyFont="1" applyFill="1" applyBorder="1" applyAlignment="1">
      <alignment horizontal="center"/>
    </xf>
    <xf numFmtId="9" fontId="0" fillId="21" borderId="0" xfId="4" applyNumberFormat="1" applyFont="1" applyFill="1" applyBorder="1" applyAlignment="1">
      <alignment horizontal="center"/>
    </xf>
    <xf numFmtId="3" fontId="1" fillId="21" borderId="0" xfId="4" applyNumberFormat="1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/>
    </xf>
    <xf numFmtId="4" fontId="1" fillId="21" borderId="0" xfId="4" applyNumberFormat="1" applyFont="1" applyFill="1" applyBorder="1" applyAlignment="1">
      <alignment horizontal="center"/>
    </xf>
    <xf numFmtId="164" fontId="1" fillId="21" borderId="0" xfId="4" applyNumberFormat="1" applyFont="1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16" fontId="0" fillId="20" borderId="7" xfId="0" applyNumberFormat="1" applyFill="1" applyBorder="1" applyAlignment="1">
      <alignment horizontal="center"/>
    </xf>
    <xf numFmtId="15" fontId="0" fillId="20" borderId="7" xfId="0" applyNumberFormat="1" applyFill="1" applyBorder="1" applyAlignment="1">
      <alignment horizontal="center"/>
    </xf>
    <xf numFmtId="9" fontId="0" fillId="20" borderId="7" xfId="3" applyFont="1" applyFill="1" applyBorder="1" applyAlignment="1">
      <alignment horizontal="center"/>
    </xf>
    <xf numFmtId="3" fontId="0" fillId="20" borderId="7" xfId="0" applyNumberFormat="1" applyFont="1" applyFill="1" applyBorder="1" applyAlignment="1">
      <alignment horizontal="center" vertical="center"/>
    </xf>
    <xf numFmtId="3" fontId="0" fillId="20" borderId="7" xfId="0" applyNumberFormat="1" applyFill="1" applyBorder="1" applyAlignment="1">
      <alignment horizontal="center"/>
    </xf>
    <xf numFmtId="4" fontId="0" fillId="20" borderId="7" xfId="1" applyNumberFormat="1" applyFont="1" applyFill="1" applyBorder="1" applyAlignment="1">
      <alignment horizontal="center"/>
    </xf>
    <xf numFmtId="164" fontId="0" fillId="20" borderId="7" xfId="0" applyNumberFormat="1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1" fillId="20" borderId="0" xfId="4" applyFont="1" applyFill="1" applyBorder="1" applyAlignment="1">
      <alignment horizontal="center"/>
    </xf>
    <xf numFmtId="16" fontId="0" fillId="20" borderId="0" xfId="0" applyNumberFormat="1" applyFont="1" applyFill="1" applyBorder="1" applyAlignment="1">
      <alignment horizontal="center"/>
    </xf>
    <xf numFmtId="15" fontId="1" fillId="20" borderId="0" xfId="4" applyNumberFormat="1" applyFont="1" applyFill="1" applyBorder="1" applyAlignment="1">
      <alignment horizontal="center"/>
    </xf>
    <xf numFmtId="9" fontId="0" fillId="20" borderId="0" xfId="4" applyNumberFormat="1" applyFont="1" applyFill="1" applyBorder="1" applyAlignment="1">
      <alignment horizontal="center"/>
    </xf>
    <xf numFmtId="3" fontId="1" fillId="20" borderId="0" xfId="4" applyNumberFormat="1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/>
    </xf>
    <xf numFmtId="4" fontId="1" fillId="20" borderId="0" xfId="4" applyNumberFormat="1" applyFont="1" applyFill="1" applyBorder="1" applyAlignment="1">
      <alignment horizontal="center"/>
    </xf>
    <xf numFmtId="164" fontId="1" fillId="20" borderId="0" xfId="4" applyNumberFormat="1" applyFont="1" applyFill="1" applyBorder="1" applyAlignment="1">
      <alignment horizontal="center"/>
    </xf>
    <xf numFmtId="15" fontId="0" fillId="20" borderId="0" xfId="0" applyNumberFormat="1" applyFont="1" applyFill="1" applyBorder="1" applyAlignment="1">
      <alignment horizontal="center"/>
    </xf>
    <xf numFmtId="4" fontId="1" fillId="20" borderId="0" xfId="1" applyNumberFormat="1" applyFont="1" applyFill="1" applyBorder="1" applyAlignment="1">
      <alignment horizontal="center"/>
    </xf>
    <xf numFmtId="164" fontId="0" fillId="20" borderId="0" xfId="0" applyNumberFormat="1" applyFont="1" applyFill="1" applyBorder="1" applyAlignment="1">
      <alignment horizontal="center"/>
    </xf>
  </cellXfs>
  <cellStyles count="14">
    <cellStyle name="20% - Accent1" xfId="9" builtinId="30"/>
    <cellStyle name="20% - Accent2" xfId="5" builtinId="34"/>
    <cellStyle name="40% - Accent1" xfId="13" builtinId="31"/>
    <cellStyle name="40% - Accent2" xfId="10" builtinId="35"/>
    <cellStyle name="Bad" xfId="7" builtinId="27"/>
    <cellStyle name="Calculation" xfId="12" builtinId="22"/>
    <cellStyle name="Comma" xfId="1" builtinId="3"/>
    <cellStyle name="Currency" xfId="2" builtinId="4"/>
    <cellStyle name="Good" xfId="6" builtinId="26"/>
    <cellStyle name="Input" xfId="11" builtinId="20"/>
    <cellStyle name="Neutral" xfId="8" builtinId="28"/>
    <cellStyle name="Normal" xfId="0" builtinId="0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ik\Google%20Drive\DOCS\FINEX_DOCS\OFFICE_BILLS\201710_Oct-Nov_EXL_Pratik_Business_Expendi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Bills "/>
      <sheetName val="Nov Bills"/>
      <sheetName val="Oct Bills Raw"/>
      <sheetName val="Nov Bills Raw"/>
      <sheetName val="Calendar View"/>
      <sheetName val="Oct-Nov Raw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43011</v>
          </cell>
        </row>
        <row r="3">
          <cell r="A3">
            <v>43011</v>
          </cell>
        </row>
        <row r="4">
          <cell r="A4">
            <v>43012</v>
          </cell>
        </row>
        <row r="5">
          <cell r="A5">
            <v>43012</v>
          </cell>
        </row>
        <row r="6">
          <cell r="A6">
            <v>43013</v>
          </cell>
        </row>
        <row r="7">
          <cell r="A7">
            <v>43013</v>
          </cell>
        </row>
        <row r="8">
          <cell r="A8">
            <v>43014</v>
          </cell>
        </row>
        <row r="9">
          <cell r="A9">
            <v>43014</v>
          </cell>
        </row>
        <row r="10">
          <cell r="A10">
            <v>43018</v>
          </cell>
        </row>
        <row r="11">
          <cell r="A11">
            <v>43018</v>
          </cell>
        </row>
        <row r="12">
          <cell r="A12">
            <v>43020</v>
          </cell>
        </row>
        <row r="13">
          <cell r="A13">
            <v>43021</v>
          </cell>
        </row>
        <row r="15">
          <cell r="A15">
            <v>43024</v>
          </cell>
        </row>
        <row r="17">
          <cell r="A17">
            <v>43025</v>
          </cell>
        </row>
        <row r="18">
          <cell r="A18">
            <v>43025</v>
          </cell>
        </row>
        <row r="19">
          <cell r="A19">
            <v>43026</v>
          </cell>
        </row>
        <row r="20">
          <cell r="A20">
            <v>43026</v>
          </cell>
        </row>
        <row r="21">
          <cell r="A21">
            <v>43031</v>
          </cell>
        </row>
        <row r="22">
          <cell r="A22">
            <v>43032</v>
          </cell>
        </row>
        <row r="23">
          <cell r="A23">
            <v>43033</v>
          </cell>
        </row>
        <row r="24">
          <cell r="A24">
            <v>43033</v>
          </cell>
        </row>
        <row r="25">
          <cell r="A25">
            <v>43034</v>
          </cell>
        </row>
        <row r="26">
          <cell r="A26">
            <v>43034</v>
          </cell>
        </row>
        <row r="27">
          <cell r="A27">
            <v>43035</v>
          </cell>
        </row>
        <row r="29">
          <cell r="A29">
            <v>43035</v>
          </cell>
        </row>
        <row r="30">
          <cell r="A30">
            <v>43038</v>
          </cell>
        </row>
        <row r="31">
          <cell r="A31">
            <v>43038</v>
          </cell>
        </row>
        <row r="32">
          <cell r="A32">
            <v>43039</v>
          </cell>
        </row>
        <row r="33">
          <cell r="A33">
            <v>43039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0" zoomScaleNormal="80" workbookViewId="0"/>
  </sheetViews>
  <sheetFormatPr defaultRowHeight="15" x14ac:dyDescent="0.25"/>
  <cols>
    <col min="1" max="1" width="20.28515625" style="4" customWidth="1"/>
    <col min="2" max="5" width="12.7109375" style="4" customWidth="1"/>
    <col min="6" max="6" width="34.42578125" style="40" customWidth="1"/>
    <col min="7" max="7" width="20.7109375" style="40" customWidth="1"/>
    <col min="8" max="8" width="20.7109375" customWidth="1"/>
    <col min="9" max="9" width="14.7109375" style="40" customWidth="1"/>
    <col min="10" max="10" width="22.7109375" style="4" customWidth="1"/>
    <col min="11" max="11" width="36.28515625" style="40" customWidth="1"/>
    <col min="12" max="12" width="10.7109375" style="40" customWidth="1"/>
    <col min="13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/>
      <c r="M1" s="3"/>
    </row>
    <row r="2" spans="1:13" x14ac:dyDescent="0.25">
      <c r="A2" s="5" t="s">
        <v>11</v>
      </c>
      <c r="B2" s="5" t="s">
        <v>12</v>
      </c>
      <c r="C2" s="5" t="s">
        <v>13</v>
      </c>
      <c r="D2" s="6">
        <v>43086</v>
      </c>
      <c r="E2" s="44">
        <v>43070</v>
      </c>
      <c r="F2" s="8" t="s">
        <v>14</v>
      </c>
      <c r="G2" s="4">
        <v>378</v>
      </c>
      <c r="H2" s="17">
        <f t="shared" ref="H2:H10" si="0">G2</f>
        <v>378</v>
      </c>
      <c r="I2" s="11">
        <v>1.5453562046051616E-2</v>
      </c>
      <c r="J2" s="12">
        <f t="shared" ref="J2:J30" si="1">G2*I2</f>
        <v>5.841446453407511</v>
      </c>
      <c r="K2" s="10" t="str">
        <f>IF(F2= "Cab (Billable)","Cab bill for Pratik","Food Bill for Pratik")</f>
        <v>Food Bill for Pratik</v>
      </c>
      <c r="L2" s="47">
        <v>53047</v>
      </c>
      <c r="M2" s="3"/>
    </row>
    <row r="3" spans="1:13" x14ac:dyDescent="0.25">
      <c r="A3" s="10" t="s">
        <v>11</v>
      </c>
      <c r="B3" s="10" t="s">
        <v>12</v>
      </c>
      <c r="C3" s="10" t="s">
        <v>13</v>
      </c>
      <c r="D3" s="13">
        <f>D2</f>
        <v>43086</v>
      </c>
      <c r="E3" s="44">
        <v>43070</v>
      </c>
      <c r="F3" s="15" t="s">
        <v>15</v>
      </c>
      <c r="G3" s="4">
        <v>353</v>
      </c>
      <c r="H3" s="10">
        <f t="shared" si="0"/>
        <v>353</v>
      </c>
      <c r="I3" s="18">
        <v>1.5453562046051616E-2</v>
      </c>
      <c r="J3" s="19">
        <f t="shared" si="1"/>
        <v>5.4551074022562203</v>
      </c>
      <c r="K3" s="10" t="str">
        <f t="shared" ref="K3:K29" si="2">IF(F3= "Cab (Billable)","Cab bill for Pratik","Food Bill for Pratik")</f>
        <v>Cab bill for Pratik</v>
      </c>
      <c r="L3">
        <v>61671</v>
      </c>
      <c r="M3" s="20"/>
    </row>
    <row r="4" spans="1:13" x14ac:dyDescent="0.25">
      <c r="A4" s="5" t="s">
        <v>11</v>
      </c>
      <c r="B4" s="5" t="s">
        <v>12</v>
      </c>
      <c r="C4" s="5" t="s">
        <v>13</v>
      </c>
      <c r="D4" s="6">
        <v>43086</v>
      </c>
      <c r="E4" s="44">
        <v>43073</v>
      </c>
      <c r="F4" s="8" t="s">
        <v>14</v>
      </c>
      <c r="G4" s="61">
        <v>0</v>
      </c>
      <c r="H4" s="62">
        <v>400</v>
      </c>
      <c r="I4" s="11">
        <v>1.5453562046051616E-2</v>
      </c>
      <c r="J4" s="12">
        <f t="shared" ref="J4" si="3">G4*I4</f>
        <v>0</v>
      </c>
      <c r="K4" s="10" t="str">
        <f>IF(F4= "Cab (Billable)","Cab bill for Pratik","Food Bill for Pratik")</f>
        <v>Food Bill for Pratik</v>
      </c>
      <c r="L4"/>
      <c r="M4" s="20"/>
    </row>
    <row r="5" spans="1:13" x14ac:dyDescent="0.25">
      <c r="A5" s="10" t="s">
        <v>11</v>
      </c>
      <c r="B5" s="10" t="s">
        <v>12</v>
      </c>
      <c r="C5" s="10" t="s">
        <v>13</v>
      </c>
      <c r="D5" s="13">
        <f>D3</f>
        <v>43086</v>
      </c>
      <c r="E5" s="44">
        <v>43073</v>
      </c>
      <c r="F5" s="15" t="s">
        <v>15</v>
      </c>
      <c r="G5" s="4">
        <v>147</v>
      </c>
      <c r="H5" s="10">
        <f t="shared" si="0"/>
        <v>147</v>
      </c>
      <c r="I5" s="18">
        <v>1.5453562046051616E-2</v>
      </c>
      <c r="J5" s="19">
        <f t="shared" si="1"/>
        <v>2.2716736207695876</v>
      </c>
      <c r="K5" s="10" t="str">
        <f t="shared" si="2"/>
        <v>Cab bill for Pratik</v>
      </c>
      <c r="L5" s="48">
        <f>L3-L2</f>
        <v>8624</v>
      </c>
      <c r="M5" s="20"/>
    </row>
    <row r="6" spans="1:13" x14ac:dyDescent="0.25">
      <c r="A6" s="5" t="s">
        <v>11</v>
      </c>
      <c r="B6" s="5" t="s">
        <v>12</v>
      </c>
      <c r="C6" s="5" t="s">
        <v>13</v>
      </c>
      <c r="D6" s="6">
        <v>43086</v>
      </c>
      <c r="E6" s="44">
        <v>43074</v>
      </c>
      <c r="F6" s="8" t="s">
        <v>14</v>
      </c>
      <c r="G6" s="61">
        <v>0</v>
      </c>
      <c r="H6" s="62">
        <v>400</v>
      </c>
      <c r="I6" s="11">
        <v>1.5453562046051616E-2</v>
      </c>
      <c r="J6" s="12">
        <f t="shared" si="1"/>
        <v>0</v>
      </c>
      <c r="K6" s="10" t="str">
        <f>IF(F6= "Cab (Billable)","Cab bill for Pratik","Food Bill for Pratik")</f>
        <v>Food Bill for Pratik</v>
      </c>
      <c r="L6" s="48"/>
      <c r="M6" s="20"/>
    </row>
    <row r="7" spans="1:13" x14ac:dyDescent="0.25">
      <c r="A7" s="10" t="s">
        <v>11</v>
      </c>
      <c r="B7" s="10" t="s">
        <v>12</v>
      </c>
      <c r="C7" s="10" t="s">
        <v>13</v>
      </c>
      <c r="D7" s="13">
        <f>D5</f>
        <v>43086</v>
      </c>
      <c r="E7" s="44">
        <v>43074</v>
      </c>
      <c r="F7" s="15" t="s">
        <v>15</v>
      </c>
      <c r="G7" s="4">
        <v>143</v>
      </c>
      <c r="H7" s="10">
        <f t="shared" si="0"/>
        <v>143</v>
      </c>
      <c r="I7" s="18">
        <v>1.5453562046051616E-2</v>
      </c>
      <c r="J7" s="19">
        <f t="shared" si="1"/>
        <v>2.209859372585381</v>
      </c>
      <c r="K7" s="10" t="str">
        <f t="shared" si="2"/>
        <v>Cab bill for Pratik</v>
      </c>
      <c r="L7"/>
      <c r="M7" s="20"/>
    </row>
    <row r="8" spans="1:13" x14ac:dyDescent="0.25">
      <c r="A8" s="5" t="s">
        <v>11</v>
      </c>
      <c r="B8" s="5" t="s">
        <v>12</v>
      </c>
      <c r="C8" s="5" t="s">
        <v>13</v>
      </c>
      <c r="D8" s="6">
        <v>43086</v>
      </c>
      <c r="E8" s="44">
        <v>43075</v>
      </c>
      <c r="F8" s="8" t="s">
        <v>14</v>
      </c>
      <c r="G8" s="61">
        <v>0</v>
      </c>
      <c r="H8" s="62">
        <v>400</v>
      </c>
      <c r="I8" s="11">
        <v>1.5453562046051616E-2</v>
      </c>
      <c r="J8" s="12">
        <f t="shared" ref="J8:J9" si="4">G8*I8</f>
        <v>0</v>
      </c>
      <c r="K8" s="10" t="str">
        <f>IF(F8= "Cab (Billable)","Cab bill for Pratik","Food Bill for Pratik")</f>
        <v>Food Bill for Pratik</v>
      </c>
      <c r="L8"/>
      <c r="M8" s="20"/>
    </row>
    <row r="9" spans="1:13" x14ac:dyDescent="0.25">
      <c r="A9" s="10" t="s">
        <v>11</v>
      </c>
      <c r="B9" s="10" t="s">
        <v>12</v>
      </c>
      <c r="C9" s="10" t="s">
        <v>13</v>
      </c>
      <c r="D9" s="13">
        <f>D7</f>
        <v>43086</v>
      </c>
      <c r="E9" s="44">
        <v>43075</v>
      </c>
      <c r="F9" s="15" t="s">
        <v>15</v>
      </c>
      <c r="G9" s="61">
        <v>0</v>
      </c>
      <c r="H9" s="72">
        <v>226</v>
      </c>
      <c r="I9" s="18">
        <v>1.5453562046051616E-2</v>
      </c>
      <c r="J9" s="19">
        <f t="shared" si="4"/>
        <v>0</v>
      </c>
      <c r="K9" s="10" t="str">
        <f t="shared" ref="K9" si="5">IF(F9= "Cab (Billable)","Cab bill for Pratik","Food Bill for Pratik")</f>
        <v>Cab bill for Pratik</v>
      </c>
      <c r="L9"/>
      <c r="M9" s="20"/>
    </row>
    <row r="10" spans="1:13" x14ac:dyDescent="0.25">
      <c r="A10" s="10" t="s">
        <v>11</v>
      </c>
      <c r="B10" s="10" t="s">
        <v>12</v>
      </c>
      <c r="C10" s="10" t="s">
        <v>13</v>
      </c>
      <c r="D10" s="13">
        <f>D7</f>
        <v>43086</v>
      </c>
      <c r="E10" s="44">
        <v>43076</v>
      </c>
      <c r="F10" s="15" t="s">
        <v>14</v>
      </c>
      <c r="G10" s="4">
        <v>363</v>
      </c>
      <c r="H10" s="10">
        <f t="shared" si="0"/>
        <v>363</v>
      </c>
      <c r="I10" s="18">
        <v>1.5453562046051616E-2</v>
      </c>
      <c r="J10" s="19">
        <f t="shared" si="1"/>
        <v>5.6096430227167371</v>
      </c>
      <c r="K10" s="10" t="str">
        <f t="shared" si="2"/>
        <v>Food Bill for Pratik</v>
      </c>
      <c r="L10"/>
      <c r="M10" s="20"/>
    </row>
    <row r="11" spans="1:13" x14ac:dyDescent="0.25">
      <c r="A11" s="10" t="s">
        <v>11</v>
      </c>
      <c r="B11" s="10" t="s">
        <v>12</v>
      </c>
      <c r="C11" s="10" t="s">
        <v>13</v>
      </c>
      <c r="D11" s="13">
        <f t="shared" ref="D11:D30" si="6">D10</f>
        <v>43086</v>
      </c>
      <c r="E11" s="44">
        <v>43076</v>
      </c>
      <c r="F11" s="15" t="s">
        <v>15</v>
      </c>
      <c r="G11" s="4">
        <v>148</v>
      </c>
      <c r="H11" s="10">
        <f>G11</f>
        <v>148</v>
      </c>
      <c r="I11" s="18">
        <v>1.5453562046051616E-2</v>
      </c>
      <c r="J11" s="19">
        <f t="shared" si="1"/>
        <v>2.287127182815639</v>
      </c>
      <c r="K11" s="10" t="str">
        <f t="shared" si="2"/>
        <v>Cab bill for Pratik</v>
      </c>
      <c r="L11"/>
      <c r="M11" s="20"/>
    </row>
    <row r="12" spans="1:13" x14ac:dyDescent="0.25">
      <c r="A12" s="54" t="s">
        <v>11</v>
      </c>
      <c r="B12" s="54" t="s">
        <v>12</v>
      </c>
      <c r="C12" s="54" t="s">
        <v>13</v>
      </c>
      <c r="D12" s="55">
        <f t="shared" si="6"/>
        <v>43086</v>
      </c>
      <c r="E12" s="56">
        <v>43077</v>
      </c>
      <c r="F12" s="57" t="s">
        <v>14</v>
      </c>
      <c r="G12" s="58">
        <v>539</v>
      </c>
      <c r="H12" s="54">
        <v>800</v>
      </c>
      <c r="I12" s="59">
        <v>1.5453562046051616E-2</v>
      </c>
      <c r="J12" s="60">
        <f t="shared" si="1"/>
        <v>8.329469942821822</v>
      </c>
      <c r="K12" s="54" t="str">
        <f t="shared" si="2"/>
        <v>Food Bill for Pratik</v>
      </c>
      <c r="L12"/>
      <c r="M12" s="20"/>
    </row>
    <row r="13" spans="1:13" x14ac:dyDescent="0.25">
      <c r="A13" s="10" t="s">
        <v>11</v>
      </c>
      <c r="B13" s="10" t="s">
        <v>12</v>
      </c>
      <c r="C13" s="10" t="s">
        <v>13</v>
      </c>
      <c r="D13" s="13">
        <f t="shared" si="6"/>
        <v>43086</v>
      </c>
      <c r="E13" s="44">
        <v>43077</v>
      </c>
      <c r="F13" s="15" t="s">
        <v>15</v>
      </c>
      <c r="G13" s="4">
        <v>214</v>
      </c>
      <c r="H13" s="10">
        <f t="shared" ref="H13:H23" si="7">G13</f>
        <v>214</v>
      </c>
      <c r="I13" s="18">
        <v>1.5453562046051616E-2</v>
      </c>
      <c r="J13" s="19">
        <f t="shared" si="1"/>
        <v>3.3070622778550458</v>
      </c>
      <c r="K13" s="10" t="str">
        <f t="shared" si="2"/>
        <v>Cab bill for Pratik</v>
      </c>
      <c r="L13"/>
      <c r="M13" s="20"/>
    </row>
    <row r="14" spans="1:13" x14ac:dyDescent="0.25">
      <c r="A14" s="10" t="s">
        <v>11</v>
      </c>
      <c r="B14" s="10" t="s">
        <v>12</v>
      </c>
      <c r="C14" s="10" t="s">
        <v>13</v>
      </c>
      <c r="D14" s="13">
        <f>D42</f>
        <v>43086</v>
      </c>
      <c r="E14" s="44">
        <v>43080</v>
      </c>
      <c r="F14" s="15" t="s">
        <v>15</v>
      </c>
      <c r="G14" s="46">
        <v>144</v>
      </c>
      <c r="H14" s="10">
        <v>224</v>
      </c>
      <c r="I14" s="18">
        <v>1.5453562046051616E-2</v>
      </c>
      <c r="J14" s="19">
        <f t="shared" si="1"/>
        <v>2.2253129346314329</v>
      </c>
      <c r="K14" s="10" t="str">
        <f t="shared" si="2"/>
        <v>Cab bill for Pratik</v>
      </c>
      <c r="L14"/>
      <c r="M14" s="20"/>
    </row>
    <row r="15" spans="1:13" x14ac:dyDescent="0.25">
      <c r="A15" s="10" t="s">
        <v>11</v>
      </c>
      <c r="B15" s="10" t="s">
        <v>12</v>
      </c>
      <c r="C15" s="10" t="s">
        <v>13</v>
      </c>
      <c r="D15" s="13">
        <f>D16</f>
        <v>43086</v>
      </c>
      <c r="E15" s="44">
        <v>43081</v>
      </c>
      <c r="F15" s="15" t="s">
        <v>14</v>
      </c>
      <c r="G15" s="4">
        <v>389</v>
      </c>
      <c r="H15" s="10">
        <f>G15</f>
        <v>389</v>
      </c>
      <c r="I15" s="18">
        <v>1.5453562046051616E-2</v>
      </c>
      <c r="J15" s="19">
        <f>G15*I15</f>
        <v>6.0114356359140784</v>
      </c>
      <c r="K15" s="10" t="str">
        <f>IF(F15= "Cab (Billable)","Cab bill for Pratik","Food Bill for Pratik")</f>
        <v>Food Bill for Pratik</v>
      </c>
      <c r="L15"/>
      <c r="M15" s="3"/>
    </row>
    <row r="16" spans="1:13" x14ac:dyDescent="0.25">
      <c r="A16" s="5" t="s">
        <v>11</v>
      </c>
      <c r="B16" s="5" t="s">
        <v>12</v>
      </c>
      <c r="C16" s="5" t="s">
        <v>13</v>
      </c>
      <c r="D16" s="6">
        <f>D14</f>
        <v>43086</v>
      </c>
      <c r="E16" s="44">
        <v>43081</v>
      </c>
      <c r="F16" s="15" t="s">
        <v>15</v>
      </c>
      <c r="G16" s="46">
        <v>121</v>
      </c>
      <c r="H16" s="10">
        <v>231</v>
      </c>
      <c r="I16" s="35">
        <v>1.5453562046051616E-2</v>
      </c>
      <c r="J16" s="12">
        <f t="shared" si="1"/>
        <v>1.8698810075722456</v>
      </c>
      <c r="K16" s="10" t="str">
        <f t="shared" si="2"/>
        <v>Cab bill for Pratik</v>
      </c>
      <c r="L16"/>
      <c r="M16" s="3"/>
    </row>
    <row r="17" spans="1:13" x14ac:dyDescent="0.25">
      <c r="A17" s="5" t="s">
        <v>11</v>
      </c>
      <c r="B17" s="5" t="s">
        <v>12</v>
      </c>
      <c r="C17" s="5" t="s">
        <v>13</v>
      </c>
      <c r="D17" s="6">
        <f>D15</f>
        <v>43086</v>
      </c>
      <c r="E17" s="44">
        <v>43082</v>
      </c>
      <c r="F17" s="8" t="s">
        <v>14</v>
      </c>
      <c r="G17" s="4">
        <v>373</v>
      </c>
      <c r="H17" s="10">
        <f t="shared" si="7"/>
        <v>373</v>
      </c>
      <c r="I17" s="35">
        <v>1.5453562046051616E-2</v>
      </c>
      <c r="J17" s="12">
        <f t="shared" si="1"/>
        <v>5.764178643177253</v>
      </c>
      <c r="K17" s="10" t="str">
        <f t="shared" si="2"/>
        <v>Food Bill for Pratik</v>
      </c>
      <c r="L17"/>
      <c r="M17" s="3"/>
    </row>
    <row r="18" spans="1:13" x14ac:dyDescent="0.25">
      <c r="A18" s="64" t="s">
        <v>11</v>
      </c>
      <c r="B18" s="64" t="s">
        <v>12</v>
      </c>
      <c r="C18" s="64" t="s">
        <v>13</v>
      </c>
      <c r="D18" s="65">
        <f t="shared" si="6"/>
        <v>43086</v>
      </c>
      <c r="E18" s="66">
        <v>43082</v>
      </c>
      <c r="F18" s="67" t="s">
        <v>15</v>
      </c>
      <c r="G18" s="68">
        <v>0</v>
      </c>
      <c r="H18" s="64">
        <v>219</v>
      </c>
      <c r="I18" s="69">
        <v>1.5453562046051616E-2</v>
      </c>
      <c r="J18" s="70">
        <f t="shared" ref="J18" si="8">G18*I18</f>
        <v>0</v>
      </c>
      <c r="K18" s="64" t="str">
        <f t="shared" ref="K18" si="9">IF(F18= "Cab (Billable)","Cab bill for Pratik","Food Bill for Pratik")</f>
        <v>Cab bill for Pratik</v>
      </c>
      <c r="L18"/>
      <c r="M18" s="3"/>
    </row>
    <row r="19" spans="1:13" x14ac:dyDescent="0.25">
      <c r="A19" s="64" t="s">
        <v>11</v>
      </c>
      <c r="B19" s="64" t="s">
        <v>12</v>
      </c>
      <c r="C19" s="64" t="s">
        <v>13</v>
      </c>
      <c r="D19" s="65">
        <f t="shared" si="6"/>
        <v>43086</v>
      </c>
      <c r="E19" s="66">
        <v>43083</v>
      </c>
      <c r="F19" s="67" t="s">
        <v>15</v>
      </c>
      <c r="G19" s="68">
        <v>0</v>
      </c>
      <c r="H19" s="71">
        <v>228</v>
      </c>
      <c r="I19" s="69">
        <v>1.5453562046051616E-2</v>
      </c>
      <c r="J19" s="70">
        <f t="shared" ref="J19" si="10">G19*I19</f>
        <v>0</v>
      </c>
      <c r="K19" s="64" t="str">
        <f t="shared" ref="K19" si="11">IF(F19= "Cab (Billable)","Cab bill for Pratik","Food Bill for Pratik")</f>
        <v>Cab bill for Pratik</v>
      </c>
      <c r="L19"/>
      <c r="M19" s="20"/>
    </row>
    <row r="20" spans="1:13" x14ac:dyDescent="0.25">
      <c r="A20" s="10" t="s">
        <v>11</v>
      </c>
      <c r="B20" s="10" t="s">
        <v>12</v>
      </c>
      <c r="C20" s="10" t="s">
        <v>13</v>
      </c>
      <c r="D20" s="13">
        <f>D17</f>
        <v>43086</v>
      </c>
      <c r="E20" s="44">
        <v>43084</v>
      </c>
      <c r="F20" s="15" t="s">
        <v>15</v>
      </c>
      <c r="G20" s="4">
        <v>177</v>
      </c>
      <c r="H20" s="10">
        <f t="shared" si="7"/>
        <v>177</v>
      </c>
      <c r="I20" s="18">
        <v>1.5453562046051616E-2</v>
      </c>
      <c r="J20" s="19">
        <f t="shared" si="1"/>
        <v>2.7352804821511363</v>
      </c>
      <c r="K20" s="10" t="str">
        <f t="shared" si="2"/>
        <v>Cab bill for Pratik</v>
      </c>
      <c r="L20"/>
      <c r="M20" s="20"/>
    </row>
    <row r="21" spans="1:13" x14ac:dyDescent="0.25">
      <c r="A21" s="10" t="s">
        <v>11</v>
      </c>
      <c r="B21" s="10" t="s">
        <v>12</v>
      </c>
      <c r="C21" s="10" t="s">
        <v>13</v>
      </c>
      <c r="D21" s="13">
        <f t="shared" si="6"/>
        <v>43086</v>
      </c>
      <c r="E21" s="44">
        <v>43084</v>
      </c>
      <c r="F21" s="8" t="s">
        <v>14</v>
      </c>
      <c r="G21" s="4">
        <v>380</v>
      </c>
      <c r="H21" s="10">
        <f t="shared" si="7"/>
        <v>380</v>
      </c>
      <c r="I21" s="18">
        <v>1.5453562046051616E-2</v>
      </c>
      <c r="J21" s="19">
        <f t="shared" si="1"/>
        <v>5.8723535774996138</v>
      </c>
      <c r="K21" s="10" t="str">
        <f t="shared" si="2"/>
        <v>Food Bill for Pratik</v>
      </c>
      <c r="L21"/>
      <c r="M21" s="20"/>
    </row>
    <row r="22" spans="1:13" x14ac:dyDescent="0.25">
      <c r="A22" s="10" t="s">
        <v>11</v>
      </c>
      <c r="B22" s="10" t="s">
        <v>12</v>
      </c>
      <c r="C22" s="10" t="s">
        <v>13</v>
      </c>
      <c r="D22" s="13">
        <f>D21</f>
        <v>43086</v>
      </c>
      <c r="E22" s="44">
        <v>43087</v>
      </c>
      <c r="F22" s="15" t="s">
        <v>14</v>
      </c>
      <c r="G22" s="4">
        <v>387</v>
      </c>
      <c r="H22" s="10">
        <f t="shared" si="7"/>
        <v>387</v>
      </c>
      <c r="I22" s="18">
        <v>1.5453562046051616E-2</v>
      </c>
      <c r="J22" s="19">
        <f t="shared" si="1"/>
        <v>5.9805285118219755</v>
      </c>
      <c r="K22" s="10" t="str">
        <f t="shared" si="2"/>
        <v>Food Bill for Pratik</v>
      </c>
      <c r="L22"/>
      <c r="M22" s="20"/>
    </row>
    <row r="23" spans="1:13" x14ac:dyDescent="0.25">
      <c r="A23" s="10" t="s">
        <v>11</v>
      </c>
      <c r="B23" s="10" t="s">
        <v>12</v>
      </c>
      <c r="C23" s="10" t="s">
        <v>13</v>
      </c>
      <c r="D23" s="13">
        <f t="shared" ref="D23" si="12">D22</f>
        <v>43086</v>
      </c>
      <c r="E23" s="44">
        <v>43088</v>
      </c>
      <c r="F23" s="15" t="s">
        <v>14</v>
      </c>
      <c r="G23" s="46">
        <v>397</v>
      </c>
      <c r="H23" s="10">
        <f t="shared" si="7"/>
        <v>397</v>
      </c>
      <c r="I23" s="18">
        <v>1.5453562046051616E-2</v>
      </c>
      <c r="J23" s="19">
        <f t="shared" ref="J23" si="13">G23*I23</f>
        <v>6.1350641322824915</v>
      </c>
      <c r="K23" s="10" t="str">
        <f t="shared" ref="K23" si="14">IF(F23= "Cab (Billable)","Cab bill for Pratik","Food Bill for Pratik")</f>
        <v>Food Bill for Pratik</v>
      </c>
      <c r="L23"/>
      <c r="M23" s="20"/>
    </row>
    <row r="24" spans="1:13" x14ac:dyDescent="0.25">
      <c r="A24" s="10" t="s">
        <v>11</v>
      </c>
      <c r="B24" s="10" t="s">
        <v>12</v>
      </c>
      <c r="C24" s="10" t="s">
        <v>13</v>
      </c>
      <c r="D24" s="13">
        <f>D22</f>
        <v>43086</v>
      </c>
      <c r="E24" s="44">
        <v>43088</v>
      </c>
      <c r="F24" s="15" t="s">
        <v>15</v>
      </c>
      <c r="G24" s="46">
        <v>131</v>
      </c>
      <c r="H24" s="10">
        <v>221</v>
      </c>
      <c r="I24" s="18">
        <v>1.5453562046051616E-2</v>
      </c>
      <c r="J24" s="19">
        <f t="shared" si="1"/>
        <v>2.0244166280327618</v>
      </c>
      <c r="K24" s="10" t="str">
        <f t="shared" si="2"/>
        <v>Cab bill for Pratik</v>
      </c>
      <c r="L24"/>
      <c r="M24" s="20"/>
    </row>
    <row r="25" spans="1:13" x14ac:dyDescent="0.25">
      <c r="A25" s="54" t="s">
        <v>11</v>
      </c>
      <c r="B25" s="54" t="s">
        <v>12</v>
      </c>
      <c r="C25" s="54" t="s">
        <v>13</v>
      </c>
      <c r="D25" s="55">
        <f t="shared" si="6"/>
        <v>43086</v>
      </c>
      <c r="E25" s="56">
        <v>43089</v>
      </c>
      <c r="F25" s="57" t="s">
        <v>14</v>
      </c>
      <c r="G25" s="58">
        <v>459</v>
      </c>
      <c r="H25" s="54">
        <v>800</v>
      </c>
      <c r="I25" s="59">
        <v>1.5453562046051616E-2</v>
      </c>
      <c r="J25" s="60">
        <f t="shared" si="1"/>
        <v>7.0931849791376917</v>
      </c>
      <c r="K25" s="54" t="str">
        <f t="shared" si="2"/>
        <v>Food Bill for Pratik</v>
      </c>
      <c r="L25"/>
      <c r="M25" s="20"/>
    </row>
    <row r="26" spans="1:13" x14ac:dyDescent="0.25">
      <c r="A26" s="10" t="s">
        <v>11</v>
      </c>
      <c r="B26" s="10" t="s">
        <v>12</v>
      </c>
      <c r="C26" s="10" t="s">
        <v>13</v>
      </c>
      <c r="D26" s="13">
        <f t="shared" ref="D26" si="15">D25</f>
        <v>43086</v>
      </c>
      <c r="E26" s="44">
        <v>43090</v>
      </c>
      <c r="F26" s="15" t="s">
        <v>14</v>
      </c>
      <c r="G26" s="46">
        <v>250</v>
      </c>
      <c r="H26" s="10">
        <v>400</v>
      </c>
      <c r="I26" s="18">
        <v>1.5453562046051616E-2</v>
      </c>
      <c r="J26" s="19">
        <f t="shared" ref="J26" si="16">G26*I26</f>
        <v>3.8633905115129039</v>
      </c>
      <c r="K26" s="10" t="str">
        <f t="shared" ref="K26" si="17">IF(F26= "Cab (Billable)","Cab bill for Pratik","Food Bill for Pratik")</f>
        <v>Food Bill for Pratik</v>
      </c>
      <c r="L26"/>
      <c r="M26" s="20"/>
    </row>
    <row r="27" spans="1:13" x14ac:dyDescent="0.25">
      <c r="A27" s="10" t="s">
        <v>11</v>
      </c>
      <c r="B27" s="10" t="s">
        <v>12</v>
      </c>
      <c r="C27" s="10" t="s">
        <v>13</v>
      </c>
      <c r="D27" s="13">
        <f>D25</f>
        <v>43086</v>
      </c>
      <c r="E27" s="44">
        <v>43090</v>
      </c>
      <c r="F27" s="15" t="s">
        <v>15</v>
      </c>
      <c r="G27" s="4">
        <v>145</v>
      </c>
      <c r="H27" s="10">
        <f t="shared" ref="H27:H30" si="18">G27</f>
        <v>145</v>
      </c>
      <c r="I27" s="18">
        <v>1.5453562046051616E-2</v>
      </c>
      <c r="J27" s="19">
        <f t="shared" si="1"/>
        <v>2.2407664966774843</v>
      </c>
      <c r="K27" s="10" t="str">
        <f t="shared" si="2"/>
        <v>Cab bill for Pratik</v>
      </c>
      <c r="L27"/>
      <c r="M27" s="20"/>
    </row>
    <row r="28" spans="1:13" x14ac:dyDescent="0.25">
      <c r="A28" s="10" t="s">
        <v>11</v>
      </c>
      <c r="B28" s="10" t="s">
        <v>12</v>
      </c>
      <c r="C28" s="10" t="s">
        <v>13</v>
      </c>
      <c r="D28" s="13">
        <f>D26</f>
        <v>43086</v>
      </c>
      <c r="E28" s="44">
        <v>43091</v>
      </c>
      <c r="F28" s="15" t="s">
        <v>15</v>
      </c>
      <c r="G28" s="4">
        <v>0</v>
      </c>
      <c r="H28" s="10">
        <v>230</v>
      </c>
      <c r="I28" s="18">
        <v>1.5453562046051616E-2</v>
      </c>
      <c r="J28" s="19">
        <f t="shared" ref="J28" si="19">G28*I28</f>
        <v>0</v>
      </c>
      <c r="K28" s="10" t="str">
        <f t="shared" ref="K28" si="20">IF(F28= "Cab (Billable)","Cab bill for Pratik","Food Bill for Pratik")</f>
        <v>Cab bill for Pratik</v>
      </c>
      <c r="L28"/>
      <c r="M28" s="20"/>
    </row>
    <row r="29" spans="1:13" x14ac:dyDescent="0.25">
      <c r="A29" s="10" t="s">
        <v>11</v>
      </c>
      <c r="B29" s="10" t="s">
        <v>12</v>
      </c>
      <c r="C29" s="10" t="s">
        <v>13</v>
      </c>
      <c r="D29" s="13">
        <f>D27</f>
        <v>43086</v>
      </c>
      <c r="E29" s="44">
        <v>43091</v>
      </c>
      <c r="F29" s="15" t="s">
        <v>14</v>
      </c>
      <c r="G29" s="4">
        <v>400</v>
      </c>
      <c r="H29" s="10">
        <f t="shared" si="18"/>
        <v>400</v>
      </c>
      <c r="I29" s="18">
        <v>1.5453562046051616E-2</v>
      </c>
      <c r="J29" s="19">
        <f t="shared" si="1"/>
        <v>6.1814248184206466</v>
      </c>
      <c r="K29" s="10" t="str">
        <f t="shared" si="2"/>
        <v>Food Bill for Pratik</v>
      </c>
      <c r="L29"/>
      <c r="M29" s="20"/>
    </row>
    <row r="30" spans="1:13" x14ac:dyDescent="0.25">
      <c r="A30" s="10" t="s">
        <v>11</v>
      </c>
      <c r="B30" s="10" t="s">
        <v>12</v>
      </c>
      <c r="C30" s="10" t="s">
        <v>13</v>
      </c>
      <c r="D30" s="13">
        <f t="shared" si="6"/>
        <v>43086</v>
      </c>
      <c r="E30" s="44">
        <v>43075</v>
      </c>
      <c r="F30" s="15" t="s">
        <v>16</v>
      </c>
      <c r="G30" s="45">
        <v>1232</v>
      </c>
      <c r="H30" s="10">
        <f t="shared" si="18"/>
        <v>1232</v>
      </c>
      <c r="I30" s="18">
        <v>1.5453562046051616E-2</v>
      </c>
      <c r="J30" s="19">
        <f t="shared" si="1"/>
        <v>19.038788440735591</v>
      </c>
      <c r="K30" s="10" t="str">
        <f>IF(F30= "Cab (Billable)","Cab bill for Pratik","Phone Bill for Pratik")</f>
        <v>Phone Bill for Pratik</v>
      </c>
      <c r="L30"/>
      <c r="M30" s="20"/>
    </row>
    <row r="31" spans="1:13" x14ac:dyDescent="0.25">
      <c r="A31" s="10" t="s">
        <v>11</v>
      </c>
      <c r="B31" s="10" t="s">
        <v>12</v>
      </c>
      <c r="C31" s="10" t="s">
        <v>13</v>
      </c>
      <c r="D31" s="13">
        <f>D32</f>
        <v>43086</v>
      </c>
      <c r="E31" s="44">
        <v>43095</v>
      </c>
      <c r="F31" s="15" t="s">
        <v>15</v>
      </c>
      <c r="G31" s="4">
        <v>121</v>
      </c>
      <c r="H31" s="10">
        <v>220</v>
      </c>
      <c r="I31" s="18">
        <v>1.5453562046051616E-2</v>
      </c>
      <c r="J31" s="19">
        <f t="shared" ref="J31" si="21">G31*I31</f>
        <v>1.8698810075722456</v>
      </c>
      <c r="K31" s="10" t="str">
        <f t="shared" ref="K31" si="22">IF(F31= "Cab (Billable)","Cab bill for Pratik","Food Bill for Pratik")</f>
        <v>Cab bill for Pratik</v>
      </c>
      <c r="L31"/>
      <c r="M31" s="20"/>
    </row>
    <row r="32" spans="1:13" x14ac:dyDescent="0.25">
      <c r="A32" s="10" t="s">
        <v>11</v>
      </c>
      <c r="B32" s="10" t="s">
        <v>12</v>
      </c>
      <c r="C32" s="10" t="s">
        <v>13</v>
      </c>
      <c r="D32" s="13">
        <f>D29</f>
        <v>43086</v>
      </c>
      <c r="E32" s="44">
        <v>43095</v>
      </c>
      <c r="F32" s="15" t="s">
        <v>14</v>
      </c>
      <c r="G32" s="4">
        <v>400</v>
      </c>
      <c r="H32" s="10">
        <f>G32</f>
        <v>400</v>
      </c>
      <c r="I32" s="18">
        <v>1.5453562046051616E-2</v>
      </c>
      <c r="J32" s="19">
        <f>G32*I32</f>
        <v>6.1814248184206466</v>
      </c>
      <c r="K32" s="10" t="str">
        <f>IF(F32= "Cab (Billable)","Cab bill for Pratik","Food Bill for Pratik")</f>
        <v>Food Bill for Pratik</v>
      </c>
      <c r="L32"/>
      <c r="M32" s="20"/>
    </row>
    <row r="33" spans="1:13" x14ac:dyDescent="0.25">
      <c r="A33" s="10" t="s">
        <v>11</v>
      </c>
      <c r="B33" s="10" t="s">
        <v>12</v>
      </c>
      <c r="C33" s="10" t="s">
        <v>13</v>
      </c>
      <c r="D33" s="13">
        <f>D30</f>
        <v>43086</v>
      </c>
      <c r="E33" s="44">
        <v>43096</v>
      </c>
      <c r="F33" s="15" t="s">
        <v>14</v>
      </c>
      <c r="G33" s="46">
        <v>350</v>
      </c>
      <c r="H33" s="10">
        <v>400</v>
      </c>
      <c r="I33" s="18">
        <v>1.5453562046051616E-2</v>
      </c>
      <c r="J33" s="19">
        <f>G33*I33</f>
        <v>5.408746716118066</v>
      </c>
      <c r="K33" s="10" t="str">
        <f>IF(F33= "Cab (Billable)","Cab bill for Pratik","Food Bill for Pratik")</f>
        <v>Food Bill for Pratik</v>
      </c>
      <c r="L33"/>
      <c r="M33" s="20"/>
    </row>
    <row r="34" spans="1:13" x14ac:dyDescent="0.25">
      <c r="A34" s="10"/>
      <c r="B34" s="10"/>
      <c r="C34" s="10"/>
      <c r="D34" s="13"/>
      <c r="E34" s="44"/>
      <c r="F34" s="15"/>
      <c r="G34" s="4">
        <f>SUM(G2:G33)</f>
        <v>8141</v>
      </c>
      <c r="H34" s="17">
        <f>SUM(H2:H33)</f>
        <v>11425</v>
      </c>
      <c r="I34" s="63">
        <f>H34-SUM(H41:H42)</f>
        <v>10493</v>
      </c>
      <c r="J34" s="19"/>
      <c r="K34" s="10"/>
      <c r="L34"/>
      <c r="M34" s="20"/>
    </row>
    <row r="35" spans="1:13" x14ac:dyDescent="0.25">
      <c r="A35" s="10"/>
      <c r="B35" s="10"/>
      <c r="C35" s="10"/>
      <c r="D35" s="13"/>
      <c r="E35" s="44"/>
      <c r="F35" s="15"/>
      <c r="G35" s="4"/>
      <c r="H35" s="17">
        <f>H34-G34</f>
        <v>3284</v>
      </c>
      <c r="I35" s="18"/>
      <c r="J35" s="19"/>
      <c r="K35" s="10"/>
      <c r="L35"/>
      <c r="M35" s="20"/>
    </row>
    <row r="36" spans="1:13" s="10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 s="20"/>
    </row>
    <row r="37" spans="1:13" x14ac:dyDescent="0.25">
      <c r="A37"/>
      <c r="B37"/>
      <c r="C37"/>
      <c r="D37"/>
      <c r="E37"/>
      <c r="F37"/>
      <c r="G37"/>
      <c r="I37"/>
      <c r="J37"/>
      <c r="K37"/>
      <c r="L37"/>
      <c r="M37" s="20"/>
    </row>
    <row r="38" spans="1:13" x14ac:dyDescent="0.25">
      <c r="A38"/>
      <c r="B38"/>
      <c r="C38"/>
      <c r="D38"/>
      <c r="E38"/>
      <c r="F38"/>
      <c r="G38"/>
      <c r="I38"/>
      <c r="J38"/>
      <c r="K38"/>
      <c r="L38"/>
      <c r="M38" s="20"/>
    </row>
    <row r="39" spans="1:13" x14ac:dyDescent="0.25">
      <c r="A39"/>
      <c r="B39"/>
      <c r="C39"/>
      <c r="D39"/>
      <c r="E39"/>
      <c r="F39"/>
      <c r="G39"/>
      <c r="I39"/>
      <c r="J39"/>
      <c r="K39"/>
      <c r="L39"/>
      <c r="M39" s="20"/>
    </row>
    <row r="40" spans="1:13" x14ac:dyDescent="0.25">
      <c r="A40"/>
      <c r="B40"/>
      <c r="C40"/>
      <c r="D40"/>
      <c r="E40"/>
      <c r="F40"/>
      <c r="G40"/>
      <c r="I40"/>
      <c r="J40"/>
      <c r="K40"/>
      <c r="L40"/>
      <c r="M40" s="20"/>
    </row>
    <row r="41" spans="1:13" x14ac:dyDescent="0.25">
      <c r="A41" s="10" t="s">
        <v>11</v>
      </c>
      <c r="B41" s="10" t="s">
        <v>12</v>
      </c>
      <c r="C41" s="10" t="s">
        <v>13</v>
      </c>
      <c r="D41" s="13">
        <f>D13</f>
        <v>43086</v>
      </c>
      <c r="E41" s="44">
        <v>43079</v>
      </c>
      <c r="F41" s="15" t="s">
        <v>15</v>
      </c>
      <c r="G41" s="4">
        <v>551</v>
      </c>
      <c r="H41" s="10">
        <f>G41</f>
        <v>551</v>
      </c>
      <c r="I41" s="18">
        <v>1.5453562046051616E-2</v>
      </c>
      <c r="J41" s="19">
        <f>G41*I41</f>
        <v>8.5149126873744407</v>
      </c>
      <c r="K41" s="10" t="str">
        <f>IF(F41= "Cab (Billable)","Cab bill for Pratik","Food Bill for Pratik")</f>
        <v>Cab bill for Pratik</v>
      </c>
      <c r="L41"/>
      <c r="M41" s="20"/>
    </row>
    <row r="42" spans="1:13" s="10" customFormat="1" x14ac:dyDescent="0.25">
      <c r="A42" s="10" t="s">
        <v>11</v>
      </c>
      <c r="B42" s="10" t="s">
        <v>12</v>
      </c>
      <c r="C42" s="10" t="s">
        <v>13</v>
      </c>
      <c r="D42" s="13">
        <f>D41</f>
        <v>43086</v>
      </c>
      <c r="E42" s="44">
        <v>43079</v>
      </c>
      <c r="F42" s="15" t="s">
        <v>15</v>
      </c>
      <c r="G42" s="4">
        <v>381</v>
      </c>
      <c r="H42" s="10">
        <f>G42</f>
        <v>381</v>
      </c>
      <c r="I42" s="18">
        <v>1.5453562046051616E-2</v>
      </c>
      <c r="J42" s="19">
        <f>G42*I42</f>
        <v>5.8878071395456661</v>
      </c>
      <c r="K42" s="10" t="str">
        <f>IF(F42= "Cab (Billable)","Cab bill for Pratik","Food Bill for Pratik")</f>
        <v>Cab bill for Pratik</v>
      </c>
      <c r="L42"/>
      <c r="M42" s="20"/>
    </row>
    <row r="43" spans="1:13" x14ac:dyDescent="0.25">
      <c r="A43"/>
      <c r="B43"/>
      <c r="C43"/>
      <c r="D43"/>
      <c r="E43"/>
      <c r="F43"/>
      <c r="G43"/>
      <c r="I43"/>
      <c r="J43"/>
      <c r="K43"/>
      <c r="L43"/>
      <c r="M43" s="20"/>
    </row>
    <row r="44" spans="1:13" x14ac:dyDescent="0.25">
      <c r="A44"/>
      <c r="B44"/>
      <c r="C44"/>
      <c r="D44"/>
      <c r="E44"/>
      <c r="F44"/>
      <c r="G44"/>
      <c r="I44"/>
      <c r="J44"/>
      <c r="K44"/>
      <c r="L44"/>
      <c r="M44" s="20"/>
    </row>
    <row r="45" spans="1:13" x14ac:dyDescent="0.25">
      <c r="A45"/>
      <c r="B45"/>
      <c r="C45"/>
      <c r="D45"/>
      <c r="E45"/>
      <c r="F45"/>
      <c r="G45"/>
      <c r="I45"/>
      <c r="J45"/>
      <c r="K45"/>
      <c r="L45"/>
      <c r="M45" s="20"/>
    </row>
    <row r="46" spans="1:13" x14ac:dyDescent="0.25">
      <c r="A46"/>
      <c r="B46"/>
      <c r="C46"/>
      <c r="D46"/>
      <c r="E46"/>
      <c r="F46"/>
      <c r="G46"/>
      <c r="I46"/>
      <c r="J46"/>
      <c r="K46"/>
      <c r="L46"/>
      <c r="M46" s="20"/>
    </row>
    <row r="47" spans="1:13" x14ac:dyDescent="0.25">
      <c r="A47"/>
      <c r="B47"/>
      <c r="C47"/>
      <c r="D47"/>
      <c r="E47"/>
      <c r="F47"/>
      <c r="G47"/>
      <c r="I47"/>
      <c r="J47"/>
      <c r="K47"/>
      <c r="L47"/>
      <c r="M47" s="20"/>
    </row>
    <row r="48" spans="1:13" x14ac:dyDescent="0.25">
      <c r="A48"/>
      <c r="B48"/>
      <c r="C48"/>
      <c r="D48"/>
      <c r="E48"/>
      <c r="F48"/>
      <c r="G48"/>
      <c r="I48"/>
      <c r="J48"/>
      <c r="K48"/>
      <c r="L48" s="4"/>
      <c r="M48" s="20"/>
    </row>
    <row r="49" spans="1:13" x14ac:dyDescent="0.25">
      <c r="A49"/>
      <c r="B49"/>
      <c r="C49"/>
      <c r="D49"/>
      <c r="E49"/>
      <c r="F49"/>
      <c r="G49"/>
      <c r="I49"/>
      <c r="J49"/>
      <c r="K49"/>
      <c r="L49" s="4"/>
      <c r="M49" s="20"/>
    </row>
    <row r="50" spans="1:13" x14ac:dyDescent="0.25">
      <c r="A50"/>
      <c r="B50"/>
      <c r="C50"/>
      <c r="D50"/>
      <c r="E50"/>
      <c r="F50"/>
      <c r="G50"/>
      <c r="I50"/>
      <c r="J50"/>
      <c r="K50"/>
      <c r="L50" s="4"/>
      <c r="M50" s="20"/>
    </row>
    <row r="51" spans="1:13" x14ac:dyDescent="0.25">
      <c r="A51"/>
      <c r="B51"/>
      <c r="C51"/>
      <c r="D51"/>
      <c r="E51"/>
      <c r="F51"/>
      <c r="G51"/>
      <c r="I51"/>
      <c r="J51"/>
      <c r="K51"/>
      <c r="L51" s="4"/>
      <c r="M51" s="20"/>
    </row>
    <row r="52" spans="1:13" x14ac:dyDescent="0.25">
      <c r="A52"/>
      <c r="B52"/>
      <c r="C52"/>
      <c r="D52"/>
      <c r="E52"/>
      <c r="F52"/>
      <c r="G52"/>
      <c r="I52"/>
      <c r="J52"/>
      <c r="K52"/>
      <c r="L52" s="4"/>
      <c r="M52" s="20"/>
    </row>
    <row r="53" spans="1:13" x14ac:dyDescent="0.25">
      <c r="A53"/>
      <c r="B53"/>
      <c r="C53"/>
      <c r="D53"/>
      <c r="E53"/>
      <c r="F53"/>
      <c r="G53"/>
      <c r="I53"/>
      <c r="J53"/>
      <c r="K53"/>
      <c r="L53" s="4"/>
      <c r="M53" s="20"/>
    </row>
    <row r="54" spans="1:13" s="10" customFormat="1" x14ac:dyDescent="0.25">
      <c r="A54"/>
      <c r="B54"/>
      <c r="C54"/>
      <c r="D54"/>
      <c r="E54"/>
      <c r="F54"/>
      <c r="G54"/>
      <c r="H54"/>
      <c r="I54"/>
      <c r="J54"/>
      <c r="K54"/>
      <c r="L54" s="5"/>
      <c r="M54" s="20"/>
    </row>
    <row r="55" spans="1:13" x14ac:dyDescent="0.25">
      <c r="A55" s="5"/>
      <c r="B55" s="5"/>
      <c r="C55" s="5"/>
      <c r="D55" s="6"/>
      <c r="E55" s="7"/>
      <c r="F55" s="8"/>
      <c r="G55" s="9"/>
      <c r="H55" s="37"/>
      <c r="I55" s="35"/>
      <c r="J55" s="12"/>
      <c r="K55" s="5"/>
      <c r="M55" s="3"/>
    </row>
    <row r="56" spans="1:13" x14ac:dyDescent="0.25">
      <c r="G56" s="41"/>
    </row>
    <row r="57" spans="1:13" x14ac:dyDescent="0.25">
      <c r="I57" s="42"/>
      <c r="J57" s="43"/>
    </row>
    <row r="58" spans="1:13" x14ac:dyDescent="0.25">
      <c r="I58" s="42"/>
    </row>
  </sheetData>
  <autoFilter ref="A1:K1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0" zoomScaleNormal="80" workbookViewId="0"/>
  </sheetViews>
  <sheetFormatPr defaultRowHeight="15" x14ac:dyDescent="0.25"/>
  <cols>
    <col min="1" max="1" width="20.28515625" style="4" customWidth="1"/>
    <col min="2" max="5" width="12.7109375" style="4" customWidth="1"/>
    <col min="6" max="6" width="34.42578125" style="40" customWidth="1"/>
    <col min="7" max="7" width="20.7109375" style="40" customWidth="1"/>
    <col min="8" max="8" width="20.7109375" customWidth="1"/>
    <col min="9" max="9" width="14.7109375" style="40" customWidth="1"/>
    <col min="10" max="10" width="22.7109375" style="4" customWidth="1"/>
    <col min="11" max="11" width="36.28515625" style="40" customWidth="1"/>
    <col min="12" max="12" width="10.7109375" style="40" customWidth="1"/>
    <col min="13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/>
      <c r="M1" s="3"/>
    </row>
    <row r="2" spans="1:13" x14ac:dyDescent="0.25">
      <c r="A2" s="5" t="s">
        <v>11</v>
      </c>
      <c r="B2" s="5" t="s">
        <v>12</v>
      </c>
      <c r="C2" s="5" t="s">
        <v>13</v>
      </c>
      <c r="D2" s="6">
        <v>43025</v>
      </c>
      <c r="E2" s="7">
        <f>'[1]Oct-Nov Raw'!A2</f>
        <v>43011</v>
      </c>
      <c r="F2" s="8" t="s">
        <v>14</v>
      </c>
      <c r="G2" s="9">
        <v>400</v>
      </c>
      <c r="H2" s="10"/>
      <c r="I2" s="11">
        <f>1/64.71</f>
        <v>1.5453562046051616E-2</v>
      </c>
      <c r="J2" s="12">
        <f t="shared" ref="J2:J36" si="0">G2*I2</f>
        <v>6.1814248184206466</v>
      </c>
      <c r="K2" s="10" t="str">
        <f t="shared" ref="K2:K36" si="1">IF(F2= "Cab (Billable)","Cab bill for Pratik","Food Bill for Pratik")</f>
        <v>Food Bill for Pratik</v>
      </c>
      <c r="L2"/>
      <c r="M2" s="3"/>
    </row>
    <row r="3" spans="1:13" x14ac:dyDescent="0.25">
      <c r="A3" s="10" t="str">
        <f t="shared" ref="A3:D18" si="2">A2</f>
        <v>Pratik Shubhankar</v>
      </c>
      <c r="B3" s="10" t="str">
        <f>B2</f>
        <v>DM</v>
      </c>
      <c r="C3" s="10" t="str">
        <f t="shared" ref="C3:D16" si="3">C2</f>
        <v>Gurgaon</v>
      </c>
      <c r="D3" s="13">
        <f t="shared" si="3"/>
        <v>43025</v>
      </c>
      <c r="E3" s="14">
        <f>'[1]Oct-Nov Raw'!A3</f>
        <v>43011</v>
      </c>
      <c r="F3" s="15" t="s">
        <v>15</v>
      </c>
      <c r="G3" s="16">
        <v>164</v>
      </c>
      <c r="H3" s="17"/>
      <c r="I3" s="18">
        <f>I2</f>
        <v>1.5453562046051616E-2</v>
      </c>
      <c r="J3" s="19">
        <f t="shared" si="0"/>
        <v>2.5343841755524652</v>
      </c>
      <c r="K3" s="10" t="str">
        <f t="shared" si="1"/>
        <v>Cab bill for Pratik</v>
      </c>
      <c r="L3"/>
      <c r="M3" s="20"/>
    </row>
    <row r="4" spans="1:13" x14ac:dyDescent="0.25">
      <c r="A4" s="21" t="str">
        <f t="shared" si="2"/>
        <v>Pratik Shubhankar</v>
      </c>
      <c r="B4" s="21" t="str">
        <f t="shared" si="2"/>
        <v>DM</v>
      </c>
      <c r="C4" s="21" t="str">
        <f t="shared" si="3"/>
        <v>Gurgaon</v>
      </c>
      <c r="D4" s="22">
        <f t="shared" si="3"/>
        <v>43025</v>
      </c>
      <c r="E4" s="23">
        <f>'[1]Oct-Nov Raw'!A4</f>
        <v>43012</v>
      </c>
      <c r="F4" s="24" t="s">
        <v>14</v>
      </c>
      <c r="G4" s="25">
        <v>760</v>
      </c>
      <c r="H4" s="21"/>
      <c r="I4" s="26">
        <f t="shared" ref="I4:I35" si="4">I3</f>
        <v>1.5453562046051616E-2</v>
      </c>
      <c r="J4" s="27">
        <f t="shared" si="0"/>
        <v>11.744707154999228</v>
      </c>
      <c r="K4" s="21" t="str">
        <f t="shared" si="1"/>
        <v>Food Bill for Pratik</v>
      </c>
      <c r="L4"/>
      <c r="M4" s="20"/>
    </row>
    <row r="5" spans="1:13" x14ac:dyDescent="0.25">
      <c r="A5" s="10" t="str">
        <f t="shared" si="2"/>
        <v>Pratik Shubhankar</v>
      </c>
      <c r="B5" s="10" t="str">
        <f t="shared" si="2"/>
        <v>DM</v>
      </c>
      <c r="C5" s="10" t="str">
        <f t="shared" si="3"/>
        <v>Gurgaon</v>
      </c>
      <c r="D5" s="13">
        <f t="shared" si="3"/>
        <v>43025</v>
      </c>
      <c r="E5" s="14">
        <f>'[1]Oct-Nov Raw'!A5</f>
        <v>43012</v>
      </c>
      <c r="F5" s="15" t="s">
        <v>15</v>
      </c>
      <c r="G5" s="16">
        <v>230</v>
      </c>
      <c r="H5" s="10"/>
      <c r="I5" s="18">
        <f t="shared" si="4"/>
        <v>1.5453562046051616E-2</v>
      </c>
      <c r="J5" s="19">
        <f t="shared" si="0"/>
        <v>3.5543192705918716</v>
      </c>
      <c r="K5" s="10" t="str">
        <f t="shared" si="1"/>
        <v>Cab bill for Pratik</v>
      </c>
      <c r="L5"/>
      <c r="M5" s="20"/>
    </row>
    <row r="6" spans="1:13" x14ac:dyDescent="0.25">
      <c r="A6" s="10" t="str">
        <f t="shared" si="2"/>
        <v>Pratik Shubhankar</v>
      </c>
      <c r="B6" s="10" t="str">
        <f t="shared" si="2"/>
        <v>DM</v>
      </c>
      <c r="C6" s="10" t="str">
        <f t="shared" si="3"/>
        <v>Gurgaon</v>
      </c>
      <c r="D6" s="13">
        <f t="shared" si="3"/>
        <v>43025</v>
      </c>
      <c r="E6" s="14">
        <f>'[1]Oct-Nov Raw'!A6</f>
        <v>43013</v>
      </c>
      <c r="F6" s="15" t="s">
        <v>14</v>
      </c>
      <c r="G6" s="16">
        <v>359</v>
      </c>
      <c r="H6" s="10"/>
      <c r="I6" s="18">
        <f t="shared" si="4"/>
        <v>1.5453562046051616E-2</v>
      </c>
      <c r="J6" s="19">
        <f t="shared" si="0"/>
        <v>5.5478287745325305</v>
      </c>
      <c r="K6" s="10" t="str">
        <f t="shared" si="1"/>
        <v>Food Bill for Pratik</v>
      </c>
      <c r="L6"/>
      <c r="M6" s="20"/>
    </row>
    <row r="7" spans="1:13" x14ac:dyDescent="0.25">
      <c r="A7" s="10" t="str">
        <f t="shared" si="2"/>
        <v>Pratik Shubhankar</v>
      </c>
      <c r="B7" s="10" t="str">
        <f t="shared" si="2"/>
        <v>DM</v>
      </c>
      <c r="C7" s="10" t="str">
        <f t="shared" si="3"/>
        <v>Gurgaon</v>
      </c>
      <c r="D7" s="13">
        <f t="shared" si="3"/>
        <v>43025</v>
      </c>
      <c r="E7" s="14">
        <f>'[1]Oct-Nov Raw'!A7</f>
        <v>43013</v>
      </c>
      <c r="F7" s="15" t="s">
        <v>15</v>
      </c>
      <c r="G7" s="16">
        <v>162</v>
      </c>
      <c r="H7" s="10"/>
      <c r="I7" s="18">
        <f t="shared" si="4"/>
        <v>1.5453562046051616E-2</v>
      </c>
      <c r="J7" s="19">
        <f t="shared" si="0"/>
        <v>2.5034770514603619</v>
      </c>
      <c r="K7" s="10" t="str">
        <f t="shared" si="1"/>
        <v>Cab bill for Pratik</v>
      </c>
      <c r="L7"/>
      <c r="M7" s="20"/>
    </row>
    <row r="8" spans="1:13" x14ac:dyDescent="0.25">
      <c r="A8" s="21" t="str">
        <f t="shared" si="2"/>
        <v>Pratik Shubhankar</v>
      </c>
      <c r="B8" s="21" t="str">
        <f t="shared" si="2"/>
        <v>DM</v>
      </c>
      <c r="C8" s="21" t="str">
        <f t="shared" si="3"/>
        <v>Gurgaon</v>
      </c>
      <c r="D8" s="22">
        <f t="shared" si="3"/>
        <v>43025</v>
      </c>
      <c r="E8" s="23">
        <f>'[1]Oct-Nov Raw'!A8</f>
        <v>43014</v>
      </c>
      <c r="F8" s="28" t="s">
        <v>14</v>
      </c>
      <c r="G8" s="25">
        <v>800</v>
      </c>
      <c r="H8" s="21"/>
      <c r="I8" s="26">
        <f t="shared" si="4"/>
        <v>1.5453562046051616E-2</v>
      </c>
      <c r="J8" s="27">
        <f t="shared" si="0"/>
        <v>12.362849636841293</v>
      </c>
      <c r="K8" s="21" t="str">
        <f t="shared" si="1"/>
        <v>Food Bill for Pratik</v>
      </c>
      <c r="L8"/>
      <c r="M8" s="20"/>
    </row>
    <row r="9" spans="1:13" x14ac:dyDescent="0.25">
      <c r="A9" s="10" t="str">
        <f t="shared" si="2"/>
        <v>Pratik Shubhankar</v>
      </c>
      <c r="B9" s="10" t="str">
        <f t="shared" si="2"/>
        <v>DM</v>
      </c>
      <c r="C9" s="10" t="str">
        <f t="shared" si="3"/>
        <v>Gurgaon</v>
      </c>
      <c r="D9" s="13">
        <f t="shared" si="3"/>
        <v>43025</v>
      </c>
      <c r="E9" s="14">
        <f>'[1]Oct-Nov Raw'!A9</f>
        <v>43014</v>
      </c>
      <c r="F9" s="15" t="s">
        <v>15</v>
      </c>
      <c r="G9" s="16">
        <v>290</v>
      </c>
      <c r="H9" s="10"/>
      <c r="I9" s="18">
        <f t="shared" si="4"/>
        <v>1.5453562046051616E-2</v>
      </c>
      <c r="J9" s="19">
        <f t="shared" si="0"/>
        <v>4.4815329933549686</v>
      </c>
      <c r="K9" s="10" t="str">
        <f t="shared" si="1"/>
        <v>Cab bill for Pratik</v>
      </c>
      <c r="L9"/>
      <c r="M9" s="20"/>
    </row>
    <row r="10" spans="1:13" x14ac:dyDescent="0.25">
      <c r="A10" s="10" t="str">
        <f t="shared" si="2"/>
        <v>Pratik Shubhankar</v>
      </c>
      <c r="B10" s="10" t="str">
        <f t="shared" si="2"/>
        <v>DM</v>
      </c>
      <c r="C10" s="10" t="str">
        <f t="shared" si="3"/>
        <v>Gurgaon</v>
      </c>
      <c r="D10" s="13">
        <f t="shared" si="3"/>
        <v>43025</v>
      </c>
      <c r="E10" s="14">
        <f>'[1]Oct-Nov Raw'!A10</f>
        <v>43018</v>
      </c>
      <c r="F10" s="15" t="s">
        <v>15</v>
      </c>
      <c r="G10" s="16">
        <v>145</v>
      </c>
      <c r="H10" s="10"/>
      <c r="I10" s="18">
        <f t="shared" si="4"/>
        <v>1.5453562046051616E-2</v>
      </c>
      <c r="J10" s="19">
        <f t="shared" si="0"/>
        <v>2.2407664966774843</v>
      </c>
      <c r="K10" s="10" t="str">
        <f t="shared" si="1"/>
        <v>Cab bill for Pratik</v>
      </c>
      <c r="L10"/>
      <c r="M10" s="20"/>
    </row>
    <row r="11" spans="1:13" x14ac:dyDescent="0.25">
      <c r="A11" s="29" t="str">
        <f t="shared" si="2"/>
        <v>Pratik Shubhankar</v>
      </c>
      <c r="B11" s="29" t="str">
        <f t="shared" si="2"/>
        <v>DM</v>
      </c>
      <c r="C11" s="29" t="str">
        <f t="shared" si="3"/>
        <v>Gurgaon</v>
      </c>
      <c r="D11" s="30">
        <f t="shared" si="3"/>
        <v>43025</v>
      </c>
      <c r="E11" s="31">
        <f>'[1]Oct-Nov Raw'!A11</f>
        <v>43018</v>
      </c>
      <c r="F11" s="24" t="s">
        <v>14</v>
      </c>
      <c r="G11" s="32">
        <v>800</v>
      </c>
      <c r="H11" s="21"/>
      <c r="I11" s="33">
        <f t="shared" si="4"/>
        <v>1.5453562046051616E-2</v>
      </c>
      <c r="J11" s="34">
        <f t="shared" si="0"/>
        <v>12.362849636841293</v>
      </c>
      <c r="K11" s="21" t="str">
        <f t="shared" si="1"/>
        <v>Food Bill for Pratik</v>
      </c>
      <c r="L11"/>
      <c r="M11" s="3"/>
    </row>
    <row r="12" spans="1:13" customFormat="1" x14ac:dyDescent="0.25">
      <c r="A12" s="10" t="str">
        <f t="shared" ref="A12:D15" si="5">A8</f>
        <v>Pratik Shubhankar</v>
      </c>
      <c r="B12" s="10" t="str">
        <f t="shared" si="5"/>
        <v>DM</v>
      </c>
      <c r="C12" s="10" t="str">
        <f t="shared" si="5"/>
        <v>Gurgaon</v>
      </c>
      <c r="D12" s="13">
        <f t="shared" si="5"/>
        <v>43025</v>
      </c>
      <c r="E12" s="14">
        <f>E11+1</f>
        <v>43019</v>
      </c>
      <c r="F12" s="15" t="s">
        <v>15</v>
      </c>
      <c r="G12" s="16">
        <v>231</v>
      </c>
      <c r="H12" s="10"/>
      <c r="I12" s="18">
        <f>I8</f>
        <v>1.5453562046051616E-2</v>
      </c>
      <c r="J12" s="19">
        <f t="shared" si="0"/>
        <v>3.5697728326379234</v>
      </c>
      <c r="K12" s="10" t="str">
        <f t="shared" si="1"/>
        <v>Cab bill for Pratik</v>
      </c>
    </row>
    <row r="13" spans="1:13" customFormat="1" x14ac:dyDescent="0.25">
      <c r="A13" s="10" t="str">
        <f t="shared" si="5"/>
        <v>Pratik Shubhankar</v>
      </c>
      <c r="B13" s="10" t="str">
        <f t="shared" si="5"/>
        <v>DM</v>
      </c>
      <c r="C13" s="10" t="str">
        <f t="shared" si="5"/>
        <v>Gurgaon</v>
      </c>
      <c r="D13" s="13">
        <f t="shared" si="5"/>
        <v>43025</v>
      </c>
      <c r="E13" s="14">
        <v>43019</v>
      </c>
      <c r="F13" s="8" t="s">
        <v>14</v>
      </c>
      <c r="G13" s="16">
        <v>400</v>
      </c>
      <c r="H13" s="10"/>
      <c r="I13" s="18">
        <f>I9</f>
        <v>1.5453562046051616E-2</v>
      </c>
      <c r="J13" s="19">
        <f t="shared" si="0"/>
        <v>6.1814248184206466</v>
      </c>
      <c r="K13" s="10" t="str">
        <f t="shared" si="1"/>
        <v>Food Bill for Pratik</v>
      </c>
    </row>
    <row r="14" spans="1:13" customFormat="1" x14ac:dyDescent="0.25">
      <c r="A14" s="10" t="str">
        <f t="shared" si="5"/>
        <v>Pratik Shubhankar</v>
      </c>
      <c r="B14" s="10" t="str">
        <f t="shared" si="5"/>
        <v>DM</v>
      </c>
      <c r="C14" s="10" t="str">
        <f t="shared" si="5"/>
        <v>Gurgaon</v>
      </c>
      <c r="D14" s="13">
        <f t="shared" si="5"/>
        <v>43025</v>
      </c>
      <c r="E14" s="14">
        <f>E15</f>
        <v>43020</v>
      </c>
      <c r="F14" s="8" t="s">
        <v>14</v>
      </c>
      <c r="G14" s="16">
        <v>400</v>
      </c>
      <c r="H14" s="10"/>
      <c r="I14" s="18">
        <f>I10</f>
        <v>1.5453562046051616E-2</v>
      </c>
      <c r="J14" s="19">
        <f t="shared" si="0"/>
        <v>6.1814248184206466</v>
      </c>
      <c r="K14" s="10" t="str">
        <f t="shared" si="1"/>
        <v>Food Bill for Pratik</v>
      </c>
    </row>
    <row r="15" spans="1:13" x14ac:dyDescent="0.25">
      <c r="A15" s="10" t="str">
        <f t="shared" si="5"/>
        <v>Pratik Shubhankar</v>
      </c>
      <c r="B15" s="10" t="str">
        <f t="shared" si="5"/>
        <v>DM</v>
      </c>
      <c r="C15" s="10" t="str">
        <f t="shared" si="5"/>
        <v>Gurgaon</v>
      </c>
      <c r="D15" s="13">
        <f t="shared" si="5"/>
        <v>43025</v>
      </c>
      <c r="E15" s="14">
        <f>'[1]Oct-Nov Raw'!A12</f>
        <v>43020</v>
      </c>
      <c r="F15" s="15" t="s">
        <v>15</v>
      </c>
      <c r="G15" s="16">
        <v>162.5</v>
      </c>
      <c r="H15" s="10"/>
      <c r="I15" s="18">
        <f>I11</f>
        <v>1.5453562046051616E-2</v>
      </c>
      <c r="J15" s="19">
        <f t="shared" si="0"/>
        <v>2.5112038324833876</v>
      </c>
      <c r="K15" s="10" t="str">
        <f t="shared" si="1"/>
        <v>Cab bill for Pratik</v>
      </c>
      <c r="L15"/>
      <c r="M15" s="20"/>
    </row>
    <row r="16" spans="1:13" x14ac:dyDescent="0.25">
      <c r="A16" s="21" t="str">
        <f t="shared" si="2"/>
        <v>Pratik Shubhankar</v>
      </c>
      <c r="B16" s="21" t="str">
        <f t="shared" si="2"/>
        <v>DM</v>
      </c>
      <c r="C16" s="21" t="str">
        <f t="shared" si="3"/>
        <v>Gurgaon</v>
      </c>
      <c r="D16" s="22">
        <f t="shared" si="3"/>
        <v>43025</v>
      </c>
      <c r="E16" s="23">
        <f>'[1]Oct-Nov Raw'!A13</f>
        <v>43021</v>
      </c>
      <c r="F16" s="28" t="s">
        <v>14</v>
      </c>
      <c r="G16" s="25">
        <v>800</v>
      </c>
      <c r="H16" s="21"/>
      <c r="I16" s="26">
        <f t="shared" si="4"/>
        <v>1.5453562046051616E-2</v>
      </c>
      <c r="J16" s="27">
        <f t="shared" si="0"/>
        <v>12.362849636841293</v>
      </c>
      <c r="K16" s="21" t="str">
        <f t="shared" si="1"/>
        <v>Food Bill for Pratik</v>
      </c>
      <c r="L16"/>
      <c r="M16" s="20"/>
    </row>
    <row r="17" spans="1:13" x14ac:dyDescent="0.25">
      <c r="A17" s="10" t="str">
        <f>A16</f>
        <v>Pratik Shubhankar</v>
      </c>
      <c r="B17" s="10" t="str">
        <f t="shared" si="2"/>
        <v>DM</v>
      </c>
      <c r="C17" s="10" t="str">
        <f t="shared" si="2"/>
        <v>Gurgaon</v>
      </c>
      <c r="D17" s="13">
        <f t="shared" si="2"/>
        <v>43025</v>
      </c>
      <c r="E17" s="14">
        <f>'[1]Oct-Nov Raw'!A15</f>
        <v>43024</v>
      </c>
      <c r="F17" s="15" t="s">
        <v>15</v>
      </c>
      <c r="G17" s="16">
        <v>152</v>
      </c>
      <c r="H17" s="10"/>
      <c r="I17" s="18">
        <f>I16</f>
        <v>1.5453562046051616E-2</v>
      </c>
      <c r="J17" s="19">
        <f t="shared" si="0"/>
        <v>2.3489414309998455</v>
      </c>
      <c r="K17" s="10" t="str">
        <f t="shared" si="1"/>
        <v>Cab bill for Pratik</v>
      </c>
      <c r="L17"/>
      <c r="M17" s="20"/>
    </row>
    <row r="18" spans="1:13" x14ac:dyDescent="0.25">
      <c r="A18" s="10" t="str">
        <f>A17</f>
        <v>Pratik Shubhankar</v>
      </c>
      <c r="B18" s="10" t="str">
        <f t="shared" si="2"/>
        <v>DM</v>
      </c>
      <c r="C18" s="10" t="str">
        <f t="shared" si="2"/>
        <v>Gurgaon</v>
      </c>
      <c r="D18" s="13">
        <f t="shared" si="2"/>
        <v>43025</v>
      </c>
      <c r="E18" s="14">
        <f>'[1]Oct-Nov Raw'!A17</f>
        <v>43025</v>
      </c>
      <c r="F18" s="15" t="s">
        <v>15</v>
      </c>
      <c r="G18" s="16">
        <v>148</v>
      </c>
      <c r="H18" s="10"/>
      <c r="I18" s="18">
        <f>I17</f>
        <v>1.5453562046051616E-2</v>
      </c>
      <c r="J18" s="19">
        <f t="shared" si="0"/>
        <v>2.287127182815639</v>
      </c>
      <c r="K18" s="10" t="str">
        <f t="shared" si="1"/>
        <v>Cab bill for Pratik</v>
      </c>
      <c r="L18"/>
      <c r="M18" s="20"/>
    </row>
    <row r="19" spans="1:13" x14ac:dyDescent="0.25">
      <c r="A19" s="21" t="str">
        <f t="shared" ref="A19:D34" si="6">A18</f>
        <v>Pratik Shubhankar</v>
      </c>
      <c r="B19" s="21" t="str">
        <f t="shared" si="6"/>
        <v>DM</v>
      </c>
      <c r="C19" s="21" t="str">
        <f t="shared" si="6"/>
        <v>Gurgaon</v>
      </c>
      <c r="D19" s="22">
        <f t="shared" si="6"/>
        <v>43025</v>
      </c>
      <c r="E19" s="23">
        <f>'[1]Oct-Nov Raw'!A18</f>
        <v>43025</v>
      </c>
      <c r="F19" s="28" t="s">
        <v>14</v>
      </c>
      <c r="G19" s="25">
        <v>1100</v>
      </c>
      <c r="H19" s="21"/>
      <c r="I19" s="26">
        <f t="shared" si="4"/>
        <v>1.5453562046051616E-2</v>
      </c>
      <c r="J19" s="27">
        <f t="shared" si="0"/>
        <v>16.998918250656779</v>
      </c>
      <c r="K19" s="21" t="str">
        <f t="shared" si="1"/>
        <v>Food Bill for Pratik</v>
      </c>
      <c r="L19"/>
      <c r="M19" s="20"/>
    </row>
    <row r="20" spans="1:13" x14ac:dyDescent="0.25">
      <c r="A20" s="10" t="str">
        <f t="shared" si="6"/>
        <v>Pratik Shubhankar</v>
      </c>
      <c r="B20" s="10" t="str">
        <f t="shared" si="6"/>
        <v>DM</v>
      </c>
      <c r="C20" s="10" t="str">
        <f t="shared" si="6"/>
        <v>Gurgaon</v>
      </c>
      <c r="D20" s="13">
        <f t="shared" si="6"/>
        <v>43025</v>
      </c>
      <c r="E20" s="14">
        <f>'[1]Oct-Nov Raw'!A19</f>
        <v>43026</v>
      </c>
      <c r="F20" s="15" t="s">
        <v>15</v>
      </c>
      <c r="G20" s="16">
        <v>148</v>
      </c>
      <c r="H20" s="10"/>
      <c r="I20" s="18">
        <f t="shared" si="4"/>
        <v>1.5453562046051616E-2</v>
      </c>
      <c r="J20" s="19">
        <f t="shared" si="0"/>
        <v>2.287127182815639</v>
      </c>
      <c r="K20" s="10" t="str">
        <f t="shared" si="1"/>
        <v>Cab bill for Pratik</v>
      </c>
      <c r="L20"/>
      <c r="M20" s="20"/>
    </row>
    <row r="21" spans="1:13" x14ac:dyDescent="0.25">
      <c r="A21" s="10" t="str">
        <f t="shared" si="6"/>
        <v>Pratik Shubhankar</v>
      </c>
      <c r="B21" s="10" t="str">
        <f t="shared" si="6"/>
        <v>DM</v>
      </c>
      <c r="C21" s="10" t="str">
        <f t="shared" si="6"/>
        <v>Gurgaon</v>
      </c>
      <c r="D21" s="13">
        <f t="shared" si="6"/>
        <v>43025</v>
      </c>
      <c r="E21" s="14">
        <f>'[1]Oct-Nov Raw'!A20</f>
        <v>43026</v>
      </c>
      <c r="F21" s="15" t="s">
        <v>14</v>
      </c>
      <c r="G21" s="16">
        <v>378</v>
      </c>
      <c r="H21" s="10"/>
      <c r="I21" s="18">
        <f t="shared" si="4"/>
        <v>1.5453562046051616E-2</v>
      </c>
      <c r="J21" s="19">
        <f t="shared" si="0"/>
        <v>5.841446453407511</v>
      </c>
      <c r="K21" s="10" t="str">
        <f t="shared" si="1"/>
        <v>Food Bill for Pratik</v>
      </c>
      <c r="L21"/>
      <c r="M21" s="20"/>
    </row>
    <row r="22" spans="1:13" x14ac:dyDescent="0.25">
      <c r="A22" s="10" t="str">
        <f t="shared" si="6"/>
        <v>Pratik Shubhankar</v>
      </c>
      <c r="B22" s="10" t="str">
        <f t="shared" si="6"/>
        <v>DM</v>
      </c>
      <c r="C22" s="10" t="str">
        <f t="shared" si="6"/>
        <v>Gurgaon</v>
      </c>
      <c r="D22" s="13">
        <f t="shared" si="6"/>
        <v>43025</v>
      </c>
      <c r="E22" s="14">
        <f>'[1]Oct-Nov Raw'!A21</f>
        <v>43031</v>
      </c>
      <c r="F22" s="15" t="s">
        <v>15</v>
      </c>
      <c r="G22" s="16">
        <v>280</v>
      </c>
      <c r="H22" s="10"/>
      <c r="I22" s="18">
        <f t="shared" si="4"/>
        <v>1.5453562046051616E-2</v>
      </c>
      <c r="J22" s="19">
        <f t="shared" si="0"/>
        <v>4.3269973728944526</v>
      </c>
      <c r="K22" s="10" t="str">
        <f t="shared" si="1"/>
        <v>Cab bill for Pratik</v>
      </c>
      <c r="L22"/>
      <c r="M22" s="20"/>
    </row>
    <row r="23" spans="1:13" x14ac:dyDescent="0.25">
      <c r="A23" s="21" t="str">
        <f t="shared" si="6"/>
        <v>Pratik Shubhankar</v>
      </c>
      <c r="B23" s="21" t="str">
        <f t="shared" si="6"/>
        <v>DM</v>
      </c>
      <c r="C23" s="21" t="str">
        <f t="shared" si="6"/>
        <v>Gurgaon</v>
      </c>
      <c r="D23" s="22">
        <f t="shared" si="6"/>
        <v>43025</v>
      </c>
      <c r="E23" s="23">
        <v>43031</v>
      </c>
      <c r="F23" s="28" t="s">
        <v>14</v>
      </c>
      <c r="G23" s="25">
        <v>800</v>
      </c>
      <c r="H23" s="21"/>
      <c r="I23" s="26">
        <f>I22</f>
        <v>1.5453562046051616E-2</v>
      </c>
      <c r="J23" s="27">
        <f t="shared" si="0"/>
        <v>12.362849636841293</v>
      </c>
      <c r="K23" s="21" t="str">
        <f t="shared" si="1"/>
        <v>Food Bill for Pratik</v>
      </c>
      <c r="L23"/>
      <c r="M23" s="20"/>
    </row>
    <row r="24" spans="1:13" x14ac:dyDescent="0.25">
      <c r="A24" s="10" t="str">
        <f t="shared" si="6"/>
        <v>Pratik Shubhankar</v>
      </c>
      <c r="B24" s="10" t="str">
        <f t="shared" si="6"/>
        <v>DM</v>
      </c>
      <c r="C24" s="10" t="str">
        <f t="shared" si="6"/>
        <v>Gurgaon</v>
      </c>
      <c r="D24" s="13">
        <f t="shared" si="6"/>
        <v>43025</v>
      </c>
      <c r="E24" s="14">
        <f>E23+1</f>
        <v>43032</v>
      </c>
      <c r="F24" s="15" t="s">
        <v>15</v>
      </c>
      <c r="G24" s="16">
        <v>280</v>
      </c>
      <c r="H24" s="10"/>
      <c r="I24" s="18">
        <f t="shared" si="4"/>
        <v>1.5453562046051616E-2</v>
      </c>
      <c r="J24" s="19">
        <f t="shared" si="0"/>
        <v>4.3269973728944526</v>
      </c>
      <c r="K24" s="10" t="str">
        <f t="shared" si="1"/>
        <v>Cab bill for Pratik</v>
      </c>
      <c r="L24"/>
      <c r="M24" s="20"/>
    </row>
    <row r="25" spans="1:13" x14ac:dyDescent="0.25">
      <c r="A25" s="10" t="str">
        <f>A22</f>
        <v>Pratik Shubhankar</v>
      </c>
      <c r="B25" s="10" t="str">
        <f>B22</f>
        <v>DM</v>
      </c>
      <c r="C25" s="10" t="str">
        <f>C22</f>
        <v>Gurgaon</v>
      </c>
      <c r="D25" s="13">
        <f>D22</f>
        <v>43025</v>
      </c>
      <c r="E25" s="7">
        <f>'[1]Oct-Nov Raw'!A22</f>
        <v>43032</v>
      </c>
      <c r="F25" s="15" t="s">
        <v>14</v>
      </c>
      <c r="G25" s="16">
        <v>400</v>
      </c>
      <c r="H25" s="10"/>
      <c r="I25" s="18">
        <f>I22</f>
        <v>1.5453562046051616E-2</v>
      </c>
      <c r="J25" s="19">
        <f t="shared" si="0"/>
        <v>6.1814248184206466</v>
      </c>
      <c r="K25" s="10" t="str">
        <f t="shared" si="1"/>
        <v>Food Bill for Pratik</v>
      </c>
      <c r="L25"/>
      <c r="M25" s="20"/>
    </row>
    <row r="26" spans="1:13" s="10" customFormat="1" x14ac:dyDescent="0.25">
      <c r="A26" s="5" t="str">
        <f>A22</f>
        <v>Pratik Shubhankar</v>
      </c>
      <c r="B26" s="5" t="str">
        <f>B22</f>
        <v>DM</v>
      </c>
      <c r="C26" s="5" t="str">
        <f>C22</f>
        <v>Gurgaon</v>
      </c>
      <c r="D26" s="6">
        <f>D22</f>
        <v>43025</v>
      </c>
      <c r="E26" s="7">
        <f>'[1]Oct-Nov Raw'!A23</f>
        <v>43033</v>
      </c>
      <c r="F26" s="15" t="s">
        <v>14</v>
      </c>
      <c r="G26" s="9">
        <v>332</v>
      </c>
      <c r="I26" s="35">
        <f>I22</f>
        <v>1.5453562046051616E-2</v>
      </c>
      <c r="J26" s="12">
        <f t="shared" si="0"/>
        <v>5.130582599289137</v>
      </c>
      <c r="K26" s="10" t="str">
        <f t="shared" si="1"/>
        <v>Food Bill for Pratik</v>
      </c>
      <c r="L26"/>
      <c r="M26" s="20"/>
    </row>
    <row r="27" spans="1:13" x14ac:dyDescent="0.25">
      <c r="A27" s="10" t="str">
        <f t="shared" si="6"/>
        <v>Pratik Shubhankar</v>
      </c>
      <c r="B27" s="10" t="str">
        <f t="shared" si="6"/>
        <v>DM</v>
      </c>
      <c r="C27" s="10" t="str">
        <f t="shared" si="6"/>
        <v>Gurgaon</v>
      </c>
      <c r="D27" s="13">
        <f t="shared" si="6"/>
        <v>43025</v>
      </c>
      <c r="E27" s="14">
        <f>'[1]Oct-Nov Raw'!A24</f>
        <v>43033</v>
      </c>
      <c r="F27" s="15" t="s">
        <v>15</v>
      </c>
      <c r="G27" s="16">
        <v>231</v>
      </c>
      <c r="H27" s="10"/>
      <c r="I27" s="18">
        <f t="shared" si="4"/>
        <v>1.5453562046051616E-2</v>
      </c>
      <c r="J27" s="19">
        <f t="shared" si="0"/>
        <v>3.5697728326379234</v>
      </c>
      <c r="K27" s="10" t="str">
        <f t="shared" si="1"/>
        <v>Cab bill for Pratik</v>
      </c>
      <c r="L27"/>
      <c r="M27" s="20"/>
    </row>
    <row r="28" spans="1:13" x14ac:dyDescent="0.25">
      <c r="A28" s="10" t="str">
        <f t="shared" si="6"/>
        <v>Pratik Shubhankar</v>
      </c>
      <c r="B28" s="10" t="str">
        <f t="shared" si="6"/>
        <v>DM</v>
      </c>
      <c r="C28" s="10" t="str">
        <f t="shared" si="6"/>
        <v>Gurgaon</v>
      </c>
      <c r="D28" s="13">
        <f t="shared" si="6"/>
        <v>43025</v>
      </c>
      <c r="E28" s="14">
        <f>'[1]Oct-Nov Raw'!A25</f>
        <v>43034</v>
      </c>
      <c r="F28" s="15" t="s">
        <v>15</v>
      </c>
      <c r="G28" s="16">
        <v>226</v>
      </c>
      <c r="H28" s="10"/>
      <c r="I28" s="18">
        <f t="shared" si="4"/>
        <v>1.5453562046051616E-2</v>
      </c>
      <c r="J28" s="19">
        <f t="shared" si="0"/>
        <v>3.4925050224076655</v>
      </c>
      <c r="K28" s="10" t="str">
        <f t="shared" si="1"/>
        <v>Cab bill for Pratik</v>
      </c>
      <c r="L28"/>
      <c r="M28" s="20"/>
    </row>
    <row r="29" spans="1:13" x14ac:dyDescent="0.25">
      <c r="A29" s="10" t="str">
        <f t="shared" si="6"/>
        <v>Pratik Shubhankar</v>
      </c>
      <c r="B29" s="10" t="str">
        <f t="shared" si="6"/>
        <v>DM</v>
      </c>
      <c r="C29" s="10" t="str">
        <f t="shared" si="6"/>
        <v>Gurgaon</v>
      </c>
      <c r="D29" s="13">
        <f t="shared" si="6"/>
        <v>43025</v>
      </c>
      <c r="E29" s="14">
        <f>'[1]Oct-Nov Raw'!A26</f>
        <v>43034</v>
      </c>
      <c r="F29" s="15" t="s">
        <v>14</v>
      </c>
      <c r="G29" s="16">
        <v>350</v>
      </c>
      <c r="H29" s="10"/>
      <c r="I29" s="18">
        <f t="shared" si="4"/>
        <v>1.5453562046051616E-2</v>
      </c>
      <c r="J29" s="19">
        <f t="shared" si="0"/>
        <v>5.408746716118066</v>
      </c>
      <c r="K29" s="10" t="str">
        <f t="shared" si="1"/>
        <v>Food Bill for Pratik</v>
      </c>
      <c r="L29"/>
      <c r="M29" s="20"/>
    </row>
    <row r="30" spans="1:13" x14ac:dyDescent="0.25">
      <c r="A30" s="10" t="str">
        <f t="shared" si="6"/>
        <v>Pratik Shubhankar</v>
      </c>
      <c r="B30" s="10" t="str">
        <f t="shared" si="6"/>
        <v>DM</v>
      </c>
      <c r="C30" s="10" t="str">
        <f t="shared" si="6"/>
        <v>Gurgaon</v>
      </c>
      <c r="D30" s="13">
        <f t="shared" si="6"/>
        <v>43025</v>
      </c>
      <c r="E30" s="14">
        <f>'[1]Oct-Nov Raw'!A27</f>
        <v>43035</v>
      </c>
      <c r="F30" s="15" t="s">
        <v>14</v>
      </c>
      <c r="G30" s="16">
        <v>367</v>
      </c>
      <c r="H30" s="10"/>
      <c r="I30" s="18">
        <f t="shared" si="4"/>
        <v>1.5453562046051616E-2</v>
      </c>
      <c r="J30" s="19">
        <f t="shared" si="0"/>
        <v>5.6714572709009428</v>
      </c>
      <c r="K30" s="10" t="str">
        <f t="shared" si="1"/>
        <v>Food Bill for Pratik</v>
      </c>
      <c r="L30"/>
      <c r="M30" s="20"/>
    </row>
    <row r="31" spans="1:13" s="10" customFormat="1" x14ac:dyDescent="0.25">
      <c r="A31" s="5" t="str">
        <f>A30</f>
        <v>Pratik Shubhankar</v>
      </c>
      <c r="B31" s="5" t="str">
        <f>B30</f>
        <v>DM</v>
      </c>
      <c r="C31" s="5" t="str">
        <f>C30</f>
        <v>Gurgaon</v>
      </c>
      <c r="D31" s="6">
        <f>D30</f>
        <v>43025</v>
      </c>
      <c r="E31" s="7">
        <f>'[1]Oct-Nov Raw'!A29</f>
        <v>43035</v>
      </c>
      <c r="F31" s="15" t="s">
        <v>15</v>
      </c>
      <c r="G31" s="9">
        <v>198</v>
      </c>
      <c r="I31" s="35">
        <f>I30</f>
        <v>1.5453562046051616E-2</v>
      </c>
      <c r="J31" s="12">
        <f t="shared" si="0"/>
        <v>3.05980528511822</v>
      </c>
      <c r="K31" s="5" t="str">
        <f t="shared" si="1"/>
        <v>Cab bill for Pratik</v>
      </c>
      <c r="L31"/>
      <c r="M31" s="20"/>
    </row>
    <row r="32" spans="1:13" x14ac:dyDescent="0.25">
      <c r="A32" s="10" t="str">
        <f t="shared" si="6"/>
        <v>Pratik Shubhankar</v>
      </c>
      <c r="B32" s="10" t="str">
        <f t="shared" si="6"/>
        <v>DM</v>
      </c>
      <c r="C32" s="10" t="str">
        <f t="shared" si="6"/>
        <v>Gurgaon</v>
      </c>
      <c r="D32" s="13">
        <f t="shared" si="6"/>
        <v>43025</v>
      </c>
      <c r="E32" s="14">
        <f>'[1]Oct-Nov Raw'!A30</f>
        <v>43038</v>
      </c>
      <c r="F32" s="15" t="s">
        <v>14</v>
      </c>
      <c r="G32" s="16">
        <v>333</v>
      </c>
      <c r="H32" s="10"/>
      <c r="I32" s="18">
        <f t="shared" si="4"/>
        <v>1.5453562046051616E-2</v>
      </c>
      <c r="J32" s="19">
        <f t="shared" si="0"/>
        <v>5.1460361613351884</v>
      </c>
      <c r="K32" s="10" t="str">
        <f t="shared" si="1"/>
        <v>Food Bill for Pratik</v>
      </c>
      <c r="L32"/>
      <c r="M32" s="20"/>
    </row>
    <row r="33" spans="1:13" x14ac:dyDescent="0.25">
      <c r="A33" s="10" t="str">
        <f t="shared" si="6"/>
        <v>Pratik Shubhankar</v>
      </c>
      <c r="B33" s="10" t="str">
        <f t="shared" si="6"/>
        <v>DM</v>
      </c>
      <c r="C33" s="10" t="str">
        <f t="shared" si="6"/>
        <v>Gurgaon</v>
      </c>
      <c r="D33" s="13">
        <f t="shared" si="6"/>
        <v>43025</v>
      </c>
      <c r="E33" s="14">
        <f>'[1]Oct-Nov Raw'!A31</f>
        <v>43038</v>
      </c>
      <c r="F33" s="15" t="s">
        <v>15</v>
      </c>
      <c r="G33" s="16">
        <v>150</v>
      </c>
      <c r="H33" s="10"/>
      <c r="I33" s="18">
        <f t="shared" si="4"/>
        <v>1.5453562046051616E-2</v>
      </c>
      <c r="J33" s="19">
        <f t="shared" si="0"/>
        <v>2.3180343069077423</v>
      </c>
      <c r="K33" s="10" t="str">
        <f t="shared" si="1"/>
        <v>Cab bill for Pratik</v>
      </c>
      <c r="L33"/>
      <c r="M33" s="20"/>
    </row>
    <row r="34" spans="1:13" x14ac:dyDescent="0.25">
      <c r="A34" s="10" t="str">
        <f t="shared" si="6"/>
        <v>Pratik Shubhankar</v>
      </c>
      <c r="B34" s="10" t="str">
        <f t="shared" si="6"/>
        <v>DM</v>
      </c>
      <c r="C34" s="10" t="str">
        <f t="shared" si="6"/>
        <v>Gurgaon</v>
      </c>
      <c r="D34" s="13">
        <f t="shared" si="6"/>
        <v>43025</v>
      </c>
      <c r="E34" s="14">
        <f>'[1]Oct-Nov Raw'!A32</f>
        <v>43039</v>
      </c>
      <c r="F34" s="15" t="s">
        <v>14</v>
      </c>
      <c r="G34" s="16">
        <v>400</v>
      </c>
      <c r="H34" s="10"/>
      <c r="I34" s="18">
        <f t="shared" si="4"/>
        <v>1.5453562046051616E-2</v>
      </c>
      <c r="J34" s="19">
        <f t="shared" si="0"/>
        <v>6.1814248184206466</v>
      </c>
      <c r="K34" s="10" t="str">
        <f t="shared" si="1"/>
        <v>Food Bill for Pratik</v>
      </c>
      <c r="L34"/>
      <c r="M34" s="20"/>
    </row>
    <row r="35" spans="1:13" x14ac:dyDescent="0.25">
      <c r="A35" s="10" t="str">
        <f t="shared" ref="A35:D35" si="7">A34</f>
        <v>Pratik Shubhankar</v>
      </c>
      <c r="B35" s="10" t="str">
        <f t="shared" si="7"/>
        <v>DM</v>
      </c>
      <c r="C35" s="10" t="str">
        <f t="shared" si="7"/>
        <v>Gurgaon</v>
      </c>
      <c r="D35" s="13">
        <f t="shared" si="7"/>
        <v>43025</v>
      </c>
      <c r="E35" s="14">
        <f>'[1]Oct-Nov Raw'!A33</f>
        <v>43039</v>
      </c>
      <c r="F35" s="15" t="s">
        <v>15</v>
      </c>
      <c r="G35" s="16">
        <v>196</v>
      </c>
      <c r="H35" s="10"/>
      <c r="I35" s="18">
        <f t="shared" si="4"/>
        <v>1.5453562046051616E-2</v>
      </c>
      <c r="J35" s="19">
        <f t="shared" si="0"/>
        <v>3.0288981610261168</v>
      </c>
      <c r="K35" s="10" t="str">
        <f t="shared" si="1"/>
        <v>Cab bill for Pratik</v>
      </c>
      <c r="L35"/>
      <c r="M35" s="20"/>
    </row>
    <row r="36" spans="1:13" x14ac:dyDescent="0.25">
      <c r="A36" s="10" t="s">
        <v>11</v>
      </c>
      <c r="B36" s="10" t="s">
        <v>12</v>
      </c>
      <c r="C36" s="10" t="s">
        <v>13</v>
      </c>
      <c r="D36" s="13">
        <v>43025</v>
      </c>
      <c r="E36" s="14">
        <v>43017</v>
      </c>
      <c r="F36" s="15" t="s">
        <v>16</v>
      </c>
      <c r="G36" s="16">
        <v>6000</v>
      </c>
      <c r="H36" s="17"/>
      <c r="I36" s="18">
        <f>I35</f>
        <v>1.5453562046051616E-2</v>
      </c>
      <c r="J36" s="19">
        <f t="shared" si="0"/>
        <v>92.721372276309694</v>
      </c>
      <c r="K36" s="10" t="str">
        <f t="shared" si="1"/>
        <v>Food Bill for Pratik</v>
      </c>
      <c r="L36"/>
      <c r="M36" s="20"/>
    </row>
    <row r="37" spans="1:13" x14ac:dyDescent="0.25">
      <c r="A37" s="10"/>
      <c r="B37" s="10"/>
      <c r="C37" s="10"/>
      <c r="D37" s="13"/>
      <c r="E37" s="14"/>
      <c r="F37" s="15"/>
      <c r="G37" s="16"/>
      <c r="H37" s="36"/>
      <c r="I37" s="18"/>
      <c r="J37" s="19"/>
      <c r="K37" s="10"/>
      <c r="L37" s="4"/>
      <c r="M37" s="20"/>
    </row>
    <row r="38" spans="1:13" x14ac:dyDescent="0.25">
      <c r="A38" s="10"/>
      <c r="B38" s="10"/>
      <c r="C38" s="10"/>
      <c r="D38" s="13"/>
      <c r="E38" s="14"/>
      <c r="F38" s="15"/>
      <c r="G38" s="16"/>
      <c r="H38" s="37"/>
      <c r="I38" s="18"/>
      <c r="J38" s="19"/>
      <c r="K38" s="10"/>
      <c r="L38" s="4"/>
      <c r="M38" s="20"/>
    </row>
    <row r="39" spans="1:13" x14ac:dyDescent="0.25">
      <c r="A39" s="10"/>
      <c r="B39" s="10"/>
      <c r="C39" s="10"/>
      <c r="D39" s="13"/>
      <c r="E39" s="14"/>
      <c r="F39" s="15"/>
      <c r="G39" s="38"/>
      <c r="H39" s="37"/>
      <c r="I39" s="18"/>
      <c r="J39" s="19"/>
      <c r="K39" s="10"/>
      <c r="L39" s="4"/>
      <c r="M39" s="20"/>
    </row>
    <row r="40" spans="1:13" x14ac:dyDescent="0.25">
      <c r="A40" s="10"/>
      <c r="B40" s="10"/>
      <c r="C40" s="10"/>
      <c r="D40" s="13"/>
      <c r="E40" s="14"/>
      <c r="F40" s="15"/>
      <c r="G40" s="39"/>
      <c r="H40" s="37"/>
      <c r="I40" s="18"/>
      <c r="J40" s="19"/>
      <c r="K40" s="10"/>
      <c r="L40" s="4"/>
      <c r="M40" s="20"/>
    </row>
    <row r="41" spans="1:13" x14ac:dyDescent="0.25">
      <c r="A41" s="10"/>
      <c r="B41" s="10"/>
      <c r="C41" s="10"/>
      <c r="D41" s="13"/>
      <c r="E41" s="14"/>
      <c r="F41" s="15"/>
      <c r="G41" s="38"/>
      <c r="H41" s="37"/>
      <c r="I41" s="18"/>
      <c r="J41" s="19"/>
      <c r="K41" s="10"/>
      <c r="L41" s="4"/>
      <c r="M41" s="20"/>
    </row>
    <row r="42" spans="1:13" x14ac:dyDescent="0.25">
      <c r="A42" s="10"/>
      <c r="B42" s="10"/>
      <c r="C42" s="10"/>
      <c r="D42" s="13"/>
      <c r="E42" s="14"/>
      <c r="F42" s="15"/>
      <c r="G42" s="16"/>
      <c r="H42" s="37"/>
      <c r="I42" s="18"/>
      <c r="J42" s="19"/>
      <c r="K42" s="10"/>
      <c r="L42" s="4"/>
      <c r="M42" s="20"/>
    </row>
    <row r="43" spans="1:13" s="10" customFormat="1" x14ac:dyDescent="0.25">
      <c r="A43" s="5"/>
      <c r="B43" s="5"/>
      <c r="C43" s="5"/>
      <c r="D43" s="6"/>
      <c r="E43" s="7"/>
      <c r="F43" s="8"/>
      <c r="G43" s="9"/>
      <c r="H43" s="37"/>
      <c r="I43" s="35"/>
      <c r="J43" s="12"/>
      <c r="K43" s="5"/>
      <c r="L43" s="5"/>
      <c r="M43" s="20"/>
    </row>
    <row r="44" spans="1:13" x14ac:dyDescent="0.25">
      <c r="G44" s="41"/>
      <c r="M44" s="3"/>
    </row>
    <row r="45" spans="1:13" x14ac:dyDescent="0.25">
      <c r="I45" s="42"/>
      <c r="J45" s="43"/>
    </row>
    <row r="46" spans="1:13" x14ac:dyDescent="0.25">
      <c r="I46" s="42"/>
    </row>
  </sheetData>
  <autoFilter ref="A1:K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80" zoomScaleNormal="80" workbookViewId="0">
      <selection activeCell="H10" sqref="H10"/>
    </sheetView>
  </sheetViews>
  <sheetFormatPr defaultRowHeight="15" x14ac:dyDescent="0.25"/>
  <cols>
    <col min="1" max="1" width="20.28515625" style="4" customWidth="1"/>
    <col min="2" max="5" width="12.7109375" style="4" customWidth="1"/>
    <col min="6" max="6" width="34.42578125" style="40" customWidth="1"/>
    <col min="7" max="7" width="20.7109375" style="40" customWidth="1"/>
    <col min="8" max="8" width="20.7109375" customWidth="1"/>
    <col min="9" max="9" width="14.7109375" style="40" customWidth="1"/>
    <col min="10" max="10" width="22.7109375" style="4" customWidth="1"/>
    <col min="11" max="11" width="36.28515625" style="40" customWidth="1"/>
    <col min="12" max="12" width="10.7109375" style="40" customWidth="1"/>
    <col min="13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/>
      <c r="M1" s="3"/>
    </row>
    <row r="2" spans="1:13" x14ac:dyDescent="0.25">
      <c r="A2" s="104" t="s">
        <v>11</v>
      </c>
      <c r="B2" s="104" t="s">
        <v>12</v>
      </c>
      <c r="C2" s="104" t="s">
        <v>13</v>
      </c>
      <c r="D2" s="105">
        <v>43118</v>
      </c>
      <c r="E2" s="106">
        <v>43102</v>
      </c>
      <c r="F2" s="98" t="s">
        <v>15</v>
      </c>
      <c r="G2" s="107">
        <v>223</v>
      </c>
      <c r="H2" s="103">
        <f>G2</f>
        <v>223</v>
      </c>
      <c r="I2" s="108">
        <v>1.5453562046051616E-2</v>
      </c>
      <c r="J2" s="109">
        <f t="shared" ref="J2:J33" si="0">G2*I2</f>
        <v>3.4461443362695103</v>
      </c>
      <c r="K2" s="95" t="str">
        <f>IF(F2= "Cab (Billable)","Cab bill for Pratik","Food Bill for Pratik")</f>
        <v>Cab bill for Pratik</v>
      </c>
      <c r="L2" s="4">
        <v>79611</v>
      </c>
      <c r="M2" s="3"/>
    </row>
    <row r="3" spans="1:13" x14ac:dyDescent="0.25">
      <c r="A3" s="10" t="s">
        <v>11</v>
      </c>
      <c r="B3" s="10" t="s">
        <v>12</v>
      </c>
      <c r="C3" s="10" t="s">
        <v>13</v>
      </c>
      <c r="D3" s="13">
        <f>D2</f>
        <v>43118</v>
      </c>
      <c r="E3" s="74">
        <v>43103</v>
      </c>
      <c r="F3" s="15" t="s">
        <v>14</v>
      </c>
      <c r="G3" s="16">
        <v>355</v>
      </c>
      <c r="H3" s="17">
        <f t="shared" ref="H3:H4" si="1">G3</f>
        <v>355</v>
      </c>
      <c r="I3" s="18">
        <v>1.5453562046051616E-2</v>
      </c>
      <c r="J3" s="19">
        <f t="shared" si="0"/>
        <v>5.486014526348324</v>
      </c>
      <c r="K3" s="10" t="str">
        <f t="shared" ref="K3:K33" si="2">IF(F3= "Cab (Billable)","Cab bill for Pratik","Food Bill for Pratik")</f>
        <v>Food Bill for Pratik</v>
      </c>
      <c r="L3" s="4">
        <v>45968.5</v>
      </c>
      <c r="M3" s="20"/>
    </row>
    <row r="4" spans="1:13" x14ac:dyDescent="0.25">
      <c r="A4" s="10" t="s">
        <v>11</v>
      </c>
      <c r="B4" s="10" t="s">
        <v>12</v>
      </c>
      <c r="C4" s="10" t="s">
        <v>13</v>
      </c>
      <c r="D4" s="13">
        <f t="shared" ref="D4:D36" si="3">D3</f>
        <v>43118</v>
      </c>
      <c r="E4" s="74">
        <v>43103</v>
      </c>
      <c r="F4" s="15" t="s">
        <v>15</v>
      </c>
      <c r="G4" s="16">
        <v>149</v>
      </c>
      <c r="H4" s="17">
        <f t="shared" si="1"/>
        <v>149</v>
      </c>
      <c r="I4" s="18">
        <v>1.5453562046051616E-2</v>
      </c>
      <c r="J4" s="19">
        <f t="shared" si="0"/>
        <v>2.3025807448616908</v>
      </c>
      <c r="K4" s="10" t="str">
        <f t="shared" si="2"/>
        <v>Cab bill for Pratik</v>
      </c>
      <c r="L4" s="4">
        <v>19953</v>
      </c>
      <c r="M4" s="20"/>
    </row>
    <row r="5" spans="1:13" x14ac:dyDescent="0.25">
      <c r="A5" s="95" t="s">
        <v>11</v>
      </c>
      <c r="B5" s="95" t="s">
        <v>12</v>
      </c>
      <c r="C5" s="95" t="s">
        <v>13</v>
      </c>
      <c r="D5" s="96">
        <f>D4</f>
        <v>43118</v>
      </c>
      <c r="E5" s="97">
        <v>43104</v>
      </c>
      <c r="F5" s="98" t="s">
        <v>14</v>
      </c>
      <c r="G5" s="99">
        <v>0</v>
      </c>
      <c r="H5" s="95">
        <v>400</v>
      </c>
      <c r="I5" s="100">
        <v>1.5453562046051616E-2</v>
      </c>
      <c r="J5" s="101">
        <f t="shared" ref="J5" si="4">G5*I5</f>
        <v>0</v>
      </c>
      <c r="K5" s="95" t="str">
        <f t="shared" ref="K5" si="5">IF(F5= "Cab (Billable)","Cab bill for Pratik","Food Bill for Pratik")</f>
        <v>Food Bill for Pratik</v>
      </c>
      <c r="L5" s="4">
        <v>22622.5</v>
      </c>
      <c r="M5" s="20"/>
    </row>
    <row r="6" spans="1:13" x14ac:dyDescent="0.25">
      <c r="A6" s="10" t="s">
        <v>11</v>
      </c>
      <c r="B6" s="10" t="s">
        <v>12</v>
      </c>
      <c r="C6" s="10" t="s">
        <v>13</v>
      </c>
      <c r="D6" s="13">
        <f>D4</f>
        <v>43118</v>
      </c>
      <c r="E6" s="74">
        <v>43104</v>
      </c>
      <c r="F6" s="15" t="s">
        <v>15</v>
      </c>
      <c r="G6" s="16">
        <v>132</v>
      </c>
      <c r="H6" s="17">
        <f>G6</f>
        <v>132</v>
      </c>
      <c r="I6" s="18">
        <v>1.5453562046051616E-2</v>
      </c>
      <c r="J6" s="19">
        <f t="shared" si="0"/>
        <v>2.0398701900788132</v>
      </c>
      <c r="K6" s="10" t="str">
        <f t="shared" si="2"/>
        <v>Cab bill for Pratik</v>
      </c>
      <c r="L6" s="102">
        <f>L5-(L2-L3-L4)</f>
        <v>8933</v>
      </c>
      <c r="M6" s="20"/>
    </row>
    <row r="7" spans="1:13" x14ac:dyDescent="0.25">
      <c r="A7" s="95" t="s">
        <v>11</v>
      </c>
      <c r="B7" s="95" t="s">
        <v>12</v>
      </c>
      <c r="C7" s="95" t="s">
        <v>13</v>
      </c>
      <c r="D7" s="96">
        <f>D6</f>
        <v>43118</v>
      </c>
      <c r="E7" s="97">
        <v>43105</v>
      </c>
      <c r="F7" s="98" t="s">
        <v>14</v>
      </c>
      <c r="G7" s="99">
        <v>0</v>
      </c>
      <c r="H7" s="95">
        <v>400</v>
      </c>
      <c r="I7" s="100">
        <v>1.5453562046051616E-2</v>
      </c>
      <c r="J7" s="101">
        <f t="shared" si="0"/>
        <v>0</v>
      </c>
      <c r="K7" s="95" t="str">
        <f t="shared" si="2"/>
        <v>Food Bill for Pratik</v>
      </c>
      <c r="M7" s="20"/>
    </row>
    <row r="8" spans="1:13" x14ac:dyDescent="0.25">
      <c r="A8" s="80" t="s">
        <v>11</v>
      </c>
      <c r="B8" s="80" t="s">
        <v>12</v>
      </c>
      <c r="C8" s="80" t="s">
        <v>13</v>
      </c>
      <c r="D8" s="76">
        <f>D6</f>
        <v>43118</v>
      </c>
      <c r="E8" s="89">
        <v>43105</v>
      </c>
      <c r="F8" s="78" t="s">
        <v>15</v>
      </c>
      <c r="G8" s="90">
        <v>138</v>
      </c>
      <c r="H8" s="93">
        <f>G8</f>
        <v>138</v>
      </c>
      <c r="I8" s="91">
        <v>1.5453562046051616E-2</v>
      </c>
      <c r="J8" s="92">
        <f t="shared" si="0"/>
        <v>2.132591562355123</v>
      </c>
      <c r="K8" s="80" t="str">
        <f t="shared" si="2"/>
        <v>Cab bill for Pratik</v>
      </c>
      <c r="L8"/>
      <c r="M8" s="20"/>
    </row>
    <row r="9" spans="1:13" x14ac:dyDescent="0.25">
      <c r="A9" s="95" t="s">
        <v>11</v>
      </c>
      <c r="B9" s="95" t="s">
        <v>12</v>
      </c>
      <c r="C9" s="95" t="s">
        <v>13</v>
      </c>
      <c r="D9" s="96">
        <f t="shared" ref="D9" si="6">D8</f>
        <v>43118</v>
      </c>
      <c r="E9" s="97">
        <v>43108</v>
      </c>
      <c r="F9" s="98" t="s">
        <v>15</v>
      </c>
      <c r="G9" s="99">
        <v>0</v>
      </c>
      <c r="H9" s="103">
        <v>203</v>
      </c>
      <c r="I9" s="100">
        <v>1.5453562046051616E-2</v>
      </c>
      <c r="J9" s="101">
        <f t="shared" ref="J9" si="7">G9*I9</f>
        <v>0</v>
      </c>
      <c r="K9" s="95" t="str">
        <f t="shared" ref="K9" si="8">IF(F9= "Cab (Billable)","Cab bill for Pratik","Food Bill for Pratik")</f>
        <v>Cab bill for Pratik</v>
      </c>
      <c r="L9"/>
      <c r="M9" s="20"/>
    </row>
    <row r="10" spans="1:13" x14ac:dyDescent="0.25">
      <c r="A10" s="10" t="s">
        <v>11</v>
      </c>
      <c r="B10" s="10" t="s">
        <v>12</v>
      </c>
      <c r="C10" s="10" t="s">
        <v>13</v>
      </c>
      <c r="D10" s="13">
        <f>D8</f>
        <v>43118</v>
      </c>
      <c r="E10" s="74">
        <v>43108</v>
      </c>
      <c r="F10" s="15" t="s">
        <v>14</v>
      </c>
      <c r="G10" s="16">
        <v>400</v>
      </c>
      <c r="H10" s="17">
        <f t="shared" ref="H10:H33" si="9">G10</f>
        <v>400</v>
      </c>
      <c r="I10" s="18">
        <v>1.5453562046051616E-2</v>
      </c>
      <c r="J10" s="19">
        <f t="shared" si="0"/>
        <v>6.1814248184206466</v>
      </c>
      <c r="K10" s="10" t="str">
        <f t="shared" si="2"/>
        <v>Food Bill for Pratik</v>
      </c>
      <c r="L10"/>
      <c r="M10" s="20"/>
    </row>
    <row r="11" spans="1:13" x14ac:dyDescent="0.25">
      <c r="A11" s="10" t="s">
        <v>11</v>
      </c>
      <c r="B11" s="10" t="s">
        <v>12</v>
      </c>
      <c r="C11" s="10" t="s">
        <v>13</v>
      </c>
      <c r="D11" s="13">
        <f>D10</f>
        <v>43118</v>
      </c>
      <c r="E11" s="74">
        <v>43109</v>
      </c>
      <c r="F11" s="15" t="s">
        <v>14</v>
      </c>
      <c r="G11" s="16">
        <v>400</v>
      </c>
      <c r="H11" s="17">
        <f t="shared" si="9"/>
        <v>400</v>
      </c>
      <c r="I11" s="18">
        <v>1.5453562046051616E-2</v>
      </c>
      <c r="J11" s="19">
        <f t="shared" si="0"/>
        <v>6.1814248184206466</v>
      </c>
      <c r="K11" s="10" t="str">
        <f t="shared" si="2"/>
        <v>Food Bill for Pratik</v>
      </c>
      <c r="L11"/>
      <c r="M11" s="20"/>
    </row>
    <row r="12" spans="1:13" x14ac:dyDescent="0.25">
      <c r="A12" s="95" t="s">
        <v>11</v>
      </c>
      <c r="B12" s="95" t="s">
        <v>12</v>
      </c>
      <c r="C12" s="95" t="s">
        <v>13</v>
      </c>
      <c r="D12" s="96">
        <f t="shared" si="3"/>
        <v>43118</v>
      </c>
      <c r="E12" s="97">
        <v>43110</v>
      </c>
      <c r="F12" s="98" t="s">
        <v>14</v>
      </c>
      <c r="G12" s="99">
        <v>285</v>
      </c>
      <c r="H12" s="103">
        <v>400</v>
      </c>
      <c r="I12" s="100">
        <v>1.5453562046051616E-2</v>
      </c>
      <c r="J12" s="101">
        <f t="shared" si="0"/>
        <v>4.4042651831247106</v>
      </c>
      <c r="K12" s="95" t="str">
        <f t="shared" si="2"/>
        <v>Food Bill for Pratik</v>
      </c>
      <c r="L12"/>
      <c r="M12" s="20"/>
    </row>
    <row r="13" spans="1:13" x14ac:dyDescent="0.25">
      <c r="A13" s="10" t="s">
        <v>11</v>
      </c>
      <c r="B13" s="10" t="s">
        <v>12</v>
      </c>
      <c r="C13" s="10" t="s">
        <v>13</v>
      </c>
      <c r="D13" s="13">
        <f t="shared" si="3"/>
        <v>43118</v>
      </c>
      <c r="E13" s="74">
        <v>43110</v>
      </c>
      <c r="F13" s="15" t="s">
        <v>15</v>
      </c>
      <c r="G13" s="16">
        <v>131</v>
      </c>
      <c r="H13" s="17">
        <f t="shared" si="9"/>
        <v>131</v>
      </c>
      <c r="I13" s="18">
        <v>1.5453562046051616E-2</v>
      </c>
      <c r="J13" s="19">
        <f t="shared" si="0"/>
        <v>2.0244166280327618</v>
      </c>
      <c r="K13" s="10" t="str">
        <f t="shared" si="2"/>
        <v>Cab bill for Pratik</v>
      </c>
      <c r="L13"/>
      <c r="M13" s="20"/>
    </row>
    <row r="14" spans="1:13" x14ac:dyDescent="0.25">
      <c r="A14" s="10" t="s">
        <v>11</v>
      </c>
      <c r="B14" s="10" t="s">
        <v>12</v>
      </c>
      <c r="C14" s="10" t="s">
        <v>13</v>
      </c>
      <c r="D14" s="13">
        <f t="shared" si="3"/>
        <v>43118</v>
      </c>
      <c r="E14" s="74">
        <v>43111</v>
      </c>
      <c r="F14" s="15" t="s">
        <v>14</v>
      </c>
      <c r="G14" s="16">
        <v>330</v>
      </c>
      <c r="H14" s="17">
        <f t="shared" si="9"/>
        <v>330</v>
      </c>
      <c r="I14" s="18">
        <v>1.5453562046051616E-2</v>
      </c>
      <c r="J14" s="19">
        <f t="shared" si="0"/>
        <v>5.0996754751970332</v>
      </c>
      <c r="K14" s="10" t="str">
        <f t="shared" si="2"/>
        <v>Food Bill for Pratik</v>
      </c>
      <c r="L14"/>
      <c r="M14" s="20"/>
    </row>
    <row r="15" spans="1:13" x14ac:dyDescent="0.25">
      <c r="A15" s="10" t="s">
        <v>11</v>
      </c>
      <c r="B15" s="10" t="s">
        <v>12</v>
      </c>
      <c r="C15" s="10" t="s">
        <v>13</v>
      </c>
      <c r="D15" s="13">
        <f t="shared" si="3"/>
        <v>43118</v>
      </c>
      <c r="E15" s="74">
        <v>43111</v>
      </c>
      <c r="F15" s="15" t="s">
        <v>15</v>
      </c>
      <c r="G15" s="16">
        <v>124</v>
      </c>
      <c r="H15" s="17">
        <f t="shared" si="9"/>
        <v>124</v>
      </c>
      <c r="I15" s="18">
        <v>1.5453562046051616E-2</v>
      </c>
      <c r="J15" s="19">
        <f t="shared" si="0"/>
        <v>1.9162416937104003</v>
      </c>
      <c r="K15" s="10" t="str">
        <f t="shared" si="2"/>
        <v>Cab bill for Pratik</v>
      </c>
      <c r="L15"/>
      <c r="M15" s="20"/>
    </row>
    <row r="16" spans="1:13" x14ac:dyDescent="0.25">
      <c r="A16" s="75" t="s">
        <v>11</v>
      </c>
      <c r="B16" s="75" t="s">
        <v>12</v>
      </c>
      <c r="C16" s="75" t="s">
        <v>13</v>
      </c>
      <c r="D16" s="76">
        <f t="shared" si="3"/>
        <v>43118</v>
      </c>
      <c r="E16" s="77">
        <v>43112</v>
      </c>
      <c r="F16" s="94" t="s">
        <v>14</v>
      </c>
      <c r="G16" s="79">
        <v>400</v>
      </c>
      <c r="H16" s="93">
        <f t="shared" si="9"/>
        <v>400</v>
      </c>
      <c r="I16" s="81">
        <v>1.5453562046051616E-2</v>
      </c>
      <c r="J16" s="82">
        <f t="shared" si="0"/>
        <v>6.1814248184206466</v>
      </c>
      <c r="K16" s="80" t="str">
        <f t="shared" si="2"/>
        <v>Food Bill for Pratik</v>
      </c>
      <c r="L16"/>
      <c r="M16" s="3"/>
    </row>
    <row r="17" spans="1:13" x14ac:dyDescent="0.25">
      <c r="A17" s="119"/>
      <c r="B17" s="120"/>
      <c r="C17" s="120"/>
      <c r="D17" s="121"/>
      <c r="E17" s="122"/>
      <c r="F17" s="123"/>
      <c r="G17" s="124">
        <f>SUM(G2:G16)</f>
        <v>3067</v>
      </c>
      <c r="H17" s="124">
        <f>SUM(H2:H16)</f>
        <v>4185</v>
      </c>
      <c r="I17" s="125"/>
      <c r="J17" s="126"/>
      <c r="K17" s="127"/>
      <c r="L17"/>
      <c r="M17" s="3"/>
    </row>
    <row r="18" spans="1:13" x14ac:dyDescent="0.25">
      <c r="A18" s="111"/>
      <c r="B18" s="111"/>
      <c r="C18" s="111"/>
      <c r="D18" s="112"/>
      <c r="E18" s="113"/>
      <c r="F18" s="114"/>
      <c r="G18" s="115"/>
      <c r="H18" s="115"/>
      <c r="I18" s="116"/>
      <c r="J18" s="117"/>
      <c r="K18" s="118"/>
      <c r="L18"/>
      <c r="M18" s="3"/>
    </row>
    <row r="19" spans="1:13" x14ac:dyDescent="0.25">
      <c r="A19" s="153" t="s">
        <v>11</v>
      </c>
      <c r="B19" s="153" t="s">
        <v>12</v>
      </c>
      <c r="C19" s="153" t="s">
        <v>13</v>
      </c>
      <c r="D19" s="154">
        <f>D16</f>
        <v>43118</v>
      </c>
      <c r="E19" s="155">
        <v>43114</v>
      </c>
      <c r="F19" s="156" t="s">
        <v>15</v>
      </c>
      <c r="G19" s="157">
        <v>488</v>
      </c>
      <c r="H19" s="158">
        <f t="shared" si="9"/>
        <v>488</v>
      </c>
      <c r="I19" s="159">
        <v>1.5453562046051616E-2</v>
      </c>
      <c r="J19" s="160">
        <f t="shared" si="0"/>
        <v>7.541338278473189</v>
      </c>
      <c r="K19" s="153" t="str">
        <f t="shared" si="2"/>
        <v>Cab bill for Pratik</v>
      </c>
      <c r="L19"/>
      <c r="M19" s="3"/>
    </row>
    <row r="20" spans="1:13" x14ac:dyDescent="0.25">
      <c r="A20" s="161" t="s">
        <v>11</v>
      </c>
      <c r="B20" s="161" t="s">
        <v>12</v>
      </c>
      <c r="C20" s="161" t="s">
        <v>13</v>
      </c>
      <c r="D20" s="154">
        <f t="shared" si="3"/>
        <v>43118</v>
      </c>
      <c r="E20" s="162">
        <v>43114</v>
      </c>
      <c r="F20" s="156" t="s">
        <v>15</v>
      </c>
      <c r="G20" s="163">
        <v>547</v>
      </c>
      <c r="H20" s="158">
        <f t="shared" si="9"/>
        <v>547</v>
      </c>
      <c r="I20" s="164">
        <v>1.5453562046051616E-2</v>
      </c>
      <c r="J20" s="165">
        <f t="shared" si="0"/>
        <v>8.4530984391902333</v>
      </c>
      <c r="K20" s="153" t="str">
        <f t="shared" si="2"/>
        <v>Cab bill for Pratik</v>
      </c>
      <c r="L20"/>
      <c r="M20" s="3"/>
    </row>
    <row r="21" spans="1:13" x14ac:dyDescent="0.25">
      <c r="A21" s="10" t="s">
        <v>11</v>
      </c>
      <c r="B21" s="10" t="s">
        <v>12</v>
      </c>
      <c r="C21" s="10" t="s">
        <v>13</v>
      </c>
      <c r="D21" s="13">
        <f t="shared" si="3"/>
        <v>43118</v>
      </c>
      <c r="E21" s="74">
        <v>43115</v>
      </c>
      <c r="F21" s="15" t="s">
        <v>15</v>
      </c>
      <c r="G21" s="131">
        <v>166</v>
      </c>
      <c r="H21" s="10">
        <f t="shared" si="9"/>
        <v>166</v>
      </c>
      <c r="I21" s="18">
        <v>1.5453562046051616E-2</v>
      </c>
      <c r="J21" s="19">
        <f t="shared" si="0"/>
        <v>2.5652912996445685</v>
      </c>
      <c r="K21" s="10" t="str">
        <f t="shared" si="2"/>
        <v>Cab bill for Pratik</v>
      </c>
      <c r="L21"/>
      <c r="M21" s="20"/>
    </row>
    <row r="22" spans="1:13" x14ac:dyDescent="0.25">
      <c r="A22" s="136" t="s">
        <v>11</v>
      </c>
      <c r="B22" s="137" t="s">
        <v>12</v>
      </c>
      <c r="C22" s="137" t="s">
        <v>13</v>
      </c>
      <c r="D22" s="138">
        <f t="shared" si="3"/>
        <v>43118</v>
      </c>
      <c r="E22" s="139">
        <v>43115</v>
      </c>
      <c r="F22" s="140" t="s">
        <v>14</v>
      </c>
      <c r="G22" s="141">
        <v>400</v>
      </c>
      <c r="H22" s="168">
        <v>790</v>
      </c>
      <c r="I22" s="142">
        <v>1.5453562046051616E-2</v>
      </c>
      <c r="J22" s="143">
        <f t="shared" si="0"/>
        <v>6.1814248184206466</v>
      </c>
      <c r="K22" s="144" t="str">
        <f t="shared" si="2"/>
        <v>Food Bill for Pratik</v>
      </c>
      <c r="L22"/>
      <c r="M22" s="20"/>
    </row>
    <row r="23" spans="1:13" x14ac:dyDescent="0.25">
      <c r="A23" s="95" t="s">
        <v>11</v>
      </c>
      <c r="B23" s="95" t="s">
        <v>12</v>
      </c>
      <c r="C23" s="95" t="s">
        <v>13</v>
      </c>
      <c r="D23" s="96">
        <f t="shared" si="3"/>
        <v>43118</v>
      </c>
      <c r="E23" s="97">
        <v>43116</v>
      </c>
      <c r="F23" s="98" t="s">
        <v>14</v>
      </c>
      <c r="G23" s="99">
        <v>400</v>
      </c>
      <c r="H23" s="167">
        <f t="shared" si="9"/>
        <v>400</v>
      </c>
      <c r="I23" s="100">
        <v>1.5453562046051616E-2</v>
      </c>
      <c r="J23" s="101">
        <f t="shared" si="0"/>
        <v>6.1814248184206466</v>
      </c>
      <c r="K23" s="95" t="str">
        <f t="shared" si="2"/>
        <v>Food Bill for Pratik</v>
      </c>
      <c r="L23"/>
      <c r="M23" s="20"/>
    </row>
    <row r="24" spans="1:13" x14ac:dyDescent="0.25">
      <c r="A24" s="10" t="s">
        <v>11</v>
      </c>
      <c r="B24" s="10" t="s">
        <v>12</v>
      </c>
      <c r="C24" s="10" t="s">
        <v>13</v>
      </c>
      <c r="D24" s="13">
        <f t="shared" si="3"/>
        <v>43118</v>
      </c>
      <c r="E24" s="74">
        <v>43116</v>
      </c>
      <c r="F24" s="15" t="s">
        <v>15</v>
      </c>
      <c r="G24" s="131">
        <v>156</v>
      </c>
      <c r="H24" s="10">
        <f t="shared" si="9"/>
        <v>156</v>
      </c>
      <c r="I24" s="18">
        <v>1.5453562046051616E-2</v>
      </c>
      <c r="J24" s="19">
        <f t="shared" si="0"/>
        <v>2.4107556791840521</v>
      </c>
      <c r="K24" s="10" t="str">
        <f t="shared" si="2"/>
        <v>Cab bill for Pratik</v>
      </c>
      <c r="L24"/>
      <c r="M24" s="20"/>
    </row>
    <row r="25" spans="1:13" x14ac:dyDescent="0.25">
      <c r="A25" s="10" t="s">
        <v>11</v>
      </c>
      <c r="B25" s="10" t="s">
        <v>12</v>
      </c>
      <c r="C25" s="10" t="s">
        <v>13</v>
      </c>
      <c r="D25" s="13">
        <f t="shared" si="3"/>
        <v>43118</v>
      </c>
      <c r="E25" s="74">
        <v>43118</v>
      </c>
      <c r="F25" s="15" t="s">
        <v>14</v>
      </c>
      <c r="G25" s="133">
        <v>400</v>
      </c>
      <c r="H25" s="10">
        <f t="shared" si="9"/>
        <v>400</v>
      </c>
      <c r="I25" s="18">
        <v>1.5453562046051616E-2</v>
      </c>
      <c r="J25" s="19">
        <f t="shared" si="0"/>
        <v>6.1814248184206466</v>
      </c>
      <c r="K25" s="10" t="str">
        <f t="shared" si="2"/>
        <v>Food Bill for Pratik</v>
      </c>
      <c r="L25"/>
      <c r="M25" s="20"/>
    </row>
    <row r="26" spans="1:13" x14ac:dyDescent="0.25">
      <c r="A26" s="95" t="s">
        <v>11</v>
      </c>
      <c r="B26" s="95" t="s">
        <v>12</v>
      </c>
      <c r="C26" s="95" t="s">
        <v>13</v>
      </c>
      <c r="D26" s="96">
        <f t="shared" si="3"/>
        <v>43118</v>
      </c>
      <c r="E26" s="97">
        <v>43118</v>
      </c>
      <c r="F26" s="98" t="s">
        <v>14</v>
      </c>
      <c r="G26" s="99">
        <v>0</v>
      </c>
      <c r="H26" s="167">
        <v>174</v>
      </c>
      <c r="I26" s="100">
        <v>1.5453562046051616E-2</v>
      </c>
      <c r="J26" s="101">
        <f t="shared" ref="J26" si="10">G26*I26</f>
        <v>0</v>
      </c>
      <c r="K26" s="95" t="str">
        <f t="shared" ref="K26" si="11">IF(F26= "Cab (Billable)","Cab bill for Pratik","Food Bill for Pratik")</f>
        <v>Food Bill for Pratik</v>
      </c>
      <c r="L26"/>
      <c r="M26" s="20"/>
    </row>
    <row r="27" spans="1:13" x14ac:dyDescent="0.25">
      <c r="A27" s="146" t="s">
        <v>11</v>
      </c>
      <c r="B27" s="147" t="s">
        <v>12</v>
      </c>
      <c r="C27" s="147" t="s">
        <v>13</v>
      </c>
      <c r="D27" s="121">
        <f>D25</f>
        <v>43118</v>
      </c>
      <c r="E27" s="148">
        <v>43119</v>
      </c>
      <c r="F27" s="149" t="s">
        <v>14</v>
      </c>
      <c r="G27" s="150">
        <v>457</v>
      </c>
      <c r="H27" s="147">
        <v>400</v>
      </c>
      <c r="I27" s="151">
        <v>1.5453562046051616E-2</v>
      </c>
      <c r="J27" s="152">
        <f t="shared" si="0"/>
        <v>7.0622778550455889</v>
      </c>
      <c r="K27" s="127" t="str">
        <f t="shared" si="2"/>
        <v>Food Bill for Pratik</v>
      </c>
      <c r="L27"/>
      <c r="M27" s="20"/>
    </row>
    <row r="28" spans="1:13" x14ac:dyDescent="0.25">
      <c r="A28" s="95" t="s">
        <v>11</v>
      </c>
      <c r="B28" s="95" t="s">
        <v>12</v>
      </c>
      <c r="C28" s="95" t="s">
        <v>13</v>
      </c>
      <c r="D28" s="96">
        <f t="shared" si="3"/>
        <v>43118</v>
      </c>
      <c r="E28" s="97">
        <v>43119</v>
      </c>
      <c r="F28" s="98" t="s">
        <v>15</v>
      </c>
      <c r="G28" s="99">
        <v>136</v>
      </c>
      <c r="H28" s="167">
        <v>230</v>
      </c>
      <c r="I28" s="100">
        <v>1.5453562046051616E-2</v>
      </c>
      <c r="J28" s="101">
        <f t="shared" si="0"/>
        <v>2.1016844382630198</v>
      </c>
      <c r="K28" s="95" t="str">
        <f t="shared" si="2"/>
        <v>Cab bill for Pratik</v>
      </c>
      <c r="L28"/>
      <c r="M28" s="20"/>
    </row>
    <row r="29" spans="1:13" x14ac:dyDescent="0.25">
      <c r="A29" s="10" t="s">
        <v>11</v>
      </c>
      <c r="B29" s="10" t="s">
        <v>12</v>
      </c>
      <c r="C29" s="10" t="s">
        <v>13</v>
      </c>
      <c r="D29" s="13">
        <f t="shared" si="3"/>
        <v>43118</v>
      </c>
      <c r="E29" s="74">
        <v>43122</v>
      </c>
      <c r="F29" s="15" t="s">
        <v>14</v>
      </c>
      <c r="G29" s="133">
        <v>151</v>
      </c>
      <c r="H29" s="10">
        <f t="shared" si="9"/>
        <v>151</v>
      </c>
      <c r="I29" s="18">
        <v>1.5453562046051616E-2</v>
      </c>
      <c r="J29" s="19">
        <f t="shared" si="0"/>
        <v>2.3334878689537941</v>
      </c>
      <c r="K29" s="10" t="str">
        <f t="shared" si="2"/>
        <v>Food Bill for Pratik</v>
      </c>
      <c r="L29"/>
      <c r="M29" s="20"/>
    </row>
    <row r="30" spans="1:13" s="130" customFormat="1" x14ac:dyDescent="0.25">
      <c r="A30" s="95" t="s">
        <v>11</v>
      </c>
      <c r="B30" s="95" t="s">
        <v>12</v>
      </c>
      <c r="C30" s="95" t="s">
        <v>13</v>
      </c>
      <c r="D30" s="96">
        <f t="shared" si="3"/>
        <v>43118</v>
      </c>
      <c r="E30" s="106">
        <v>43123</v>
      </c>
      <c r="F30" s="135" t="s">
        <v>15</v>
      </c>
      <c r="G30" s="99">
        <v>145</v>
      </c>
      <c r="H30" s="167">
        <v>271</v>
      </c>
      <c r="I30" s="100">
        <v>1.5453562046051616E-2</v>
      </c>
      <c r="J30" s="101">
        <f t="shared" si="0"/>
        <v>2.2407664966774843</v>
      </c>
      <c r="K30" s="101" t="str">
        <f>IF(F30= "Cab (Billable)","Cab bill for Pratik","Food Bill for Pratik and")</f>
        <v>Cab bill for Pratik</v>
      </c>
      <c r="L30" s="128"/>
      <c r="M30" s="129"/>
    </row>
    <row r="31" spans="1:13" s="10" customFormat="1" x14ac:dyDescent="0.25">
      <c r="A31" s="161" t="s">
        <v>11</v>
      </c>
      <c r="B31" s="161" t="s">
        <v>12</v>
      </c>
      <c r="C31" s="161" t="s">
        <v>13</v>
      </c>
      <c r="D31" s="154">
        <f t="shared" si="3"/>
        <v>43118</v>
      </c>
      <c r="E31" s="162">
        <v>43125</v>
      </c>
      <c r="F31" s="166" t="s">
        <v>15</v>
      </c>
      <c r="G31" s="163">
        <v>385</v>
      </c>
      <c r="H31" s="153">
        <f t="shared" si="9"/>
        <v>385</v>
      </c>
      <c r="I31" s="164">
        <v>1.5453562046051616E-2</v>
      </c>
      <c r="J31" s="165">
        <f t="shared" si="0"/>
        <v>5.9496213877298718</v>
      </c>
      <c r="K31" s="161" t="str">
        <f t="shared" si="2"/>
        <v>Cab bill for Pratik</v>
      </c>
      <c r="L31"/>
      <c r="M31" s="20"/>
    </row>
    <row r="32" spans="1:13" x14ac:dyDescent="0.25">
      <c r="A32" s="136" t="s">
        <v>11</v>
      </c>
      <c r="B32" s="137" t="s">
        <v>12</v>
      </c>
      <c r="C32" s="137" t="s">
        <v>13</v>
      </c>
      <c r="D32" s="138">
        <f t="shared" si="3"/>
        <v>43118</v>
      </c>
      <c r="E32" s="139">
        <v>43125</v>
      </c>
      <c r="F32" s="140" t="s">
        <v>14</v>
      </c>
      <c r="G32" s="145">
        <v>589</v>
      </c>
      <c r="H32" s="168">
        <v>800</v>
      </c>
      <c r="I32" s="142">
        <v>1.5453562046051616E-2</v>
      </c>
      <c r="J32" s="143">
        <f t="shared" si="0"/>
        <v>9.1021480451244017</v>
      </c>
      <c r="K32" s="144" t="str">
        <f t="shared" si="2"/>
        <v>Food Bill for Pratik</v>
      </c>
      <c r="L32"/>
      <c r="M32" s="20"/>
    </row>
    <row r="33" spans="1:13" x14ac:dyDescent="0.25">
      <c r="A33" s="153" t="s">
        <v>11</v>
      </c>
      <c r="B33" s="153" t="s">
        <v>12</v>
      </c>
      <c r="C33" s="153" t="s">
        <v>13</v>
      </c>
      <c r="D33" s="154">
        <f t="shared" si="3"/>
        <v>43118</v>
      </c>
      <c r="E33" s="155">
        <v>43125</v>
      </c>
      <c r="F33" s="166" t="s">
        <v>15</v>
      </c>
      <c r="G33" s="157">
        <v>558</v>
      </c>
      <c r="H33" s="153">
        <f t="shared" si="9"/>
        <v>558</v>
      </c>
      <c r="I33" s="159">
        <v>1.5453562046051616E-2</v>
      </c>
      <c r="J33" s="160">
        <f t="shared" si="0"/>
        <v>8.6230876216968024</v>
      </c>
      <c r="K33" s="153" t="str">
        <f t="shared" si="2"/>
        <v>Cab bill for Pratik</v>
      </c>
      <c r="L33"/>
      <c r="M33" s="20"/>
    </row>
    <row r="34" spans="1:13" x14ac:dyDescent="0.25">
      <c r="A34" s="10" t="s">
        <v>11</v>
      </c>
      <c r="B34" s="10" t="s">
        <v>12</v>
      </c>
      <c r="C34" s="10" t="s">
        <v>13</v>
      </c>
      <c r="D34" s="13">
        <f t="shared" si="3"/>
        <v>43118</v>
      </c>
      <c r="E34" s="74">
        <v>43130</v>
      </c>
      <c r="F34" s="15" t="s">
        <v>14</v>
      </c>
      <c r="G34" s="132">
        <v>344</v>
      </c>
      <c r="H34" s="10">
        <f t="shared" ref="H34:H35" si="12">G34</f>
        <v>344</v>
      </c>
      <c r="I34" s="18">
        <v>1.5453562046051616E-2</v>
      </c>
      <c r="J34" s="19">
        <f t="shared" ref="J34:J35" si="13">G34*I34</f>
        <v>5.3160253438417557</v>
      </c>
      <c r="K34" s="10" t="str">
        <f t="shared" ref="K34:K35" si="14">IF(F34= "Cab (Billable)","Cab bill for Pratik","Food Bill for Pratik")</f>
        <v>Food Bill for Pratik</v>
      </c>
      <c r="L34"/>
      <c r="M34" s="20"/>
    </row>
    <row r="35" spans="1:13" x14ac:dyDescent="0.25">
      <c r="A35" s="10" t="s">
        <v>11</v>
      </c>
      <c r="B35" s="10" t="s">
        <v>12</v>
      </c>
      <c r="C35" s="10" t="s">
        <v>13</v>
      </c>
      <c r="D35" s="13">
        <f t="shared" si="3"/>
        <v>43118</v>
      </c>
      <c r="E35" s="74">
        <v>43131</v>
      </c>
      <c r="F35" s="8" t="s">
        <v>15</v>
      </c>
      <c r="G35" s="132">
        <v>144</v>
      </c>
      <c r="H35" s="10">
        <f t="shared" si="12"/>
        <v>144</v>
      </c>
      <c r="I35" s="18">
        <v>1.5453562046051616E-2</v>
      </c>
      <c r="J35" s="19">
        <f t="shared" si="13"/>
        <v>2.2253129346314329</v>
      </c>
      <c r="K35" s="10" t="str">
        <f t="shared" si="14"/>
        <v>Cab bill for Pratik</v>
      </c>
      <c r="L35"/>
      <c r="M35" s="20"/>
    </row>
    <row r="36" spans="1:13" x14ac:dyDescent="0.25">
      <c r="A36" s="95" t="s">
        <v>11</v>
      </c>
      <c r="B36" s="95" t="s">
        <v>12</v>
      </c>
      <c r="C36" s="95" t="s">
        <v>13</v>
      </c>
      <c r="D36" s="96">
        <f t="shared" si="3"/>
        <v>43118</v>
      </c>
      <c r="E36" s="97">
        <v>43131</v>
      </c>
      <c r="F36" s="98" t="s">
        <v>14</v>
      </c>
      <c r="G36" s="46">
        <v>0</v>
      </c>
      <c r="H36" s="167">
        <v>400</v>
      </c>
      <c r="I36" s="100">
        <v>1.5453562046051616E-2</v>
      </c>
      <c r="J36" s="101">
        <f t="shared" ref="J36" si="15">G36*I36</f>
        <v>0</v>
      </c>
      <c r="K36" s="95" t="str">
        <f t="shared" ref="K36" si="16">IF(F36= "Cab (Billable)","Cab bill for Pratik","Food Bill for Pratik")</f>
        <v>Food Bill for Pratik</v>
      </c>
      <c r="L36"/>
      <c r="M36" s="20"/>
    </row>
    <row r="37" spans="1:13" x14ac:dyDescent="0.25">
      <c r="A37" s="10"/>
      <c r="B37" s="10"/>
      <c r="C37" s="10"/>
      <c r="D37" s="13"/>
      <c r="E37" s="14"/>
      <c r="F37" s="15"/>
      <c r="G37" s="16">
        <f>SUM(G19:G36)</f>
        <v>5466</v>
      </c>
      <c r="H37" s="16">
        <f>SUM(H19:H36)</f>
        <v>6804</v>
      </c>
      <c r="I37" s="18"/>
      <c r="J37" s="19"/>
      <c r="K37" s="10"/>
      <c r="L37"/>
      <c r="M37" s="20"/>
    </row>
    <row r="38" spans="1:13" s="10" customFormat="1" x14ac:dyDescent="0.25">
      <c r="A38" s="5"/>
      <c r="B38" s="5"/>
      <c r="C38" s="5"/>
      <c r="D38" s="6"/>
      <c r="E38" s="7"/>
      <c r="F38" s="8"/>
      <c r="G38" s="9">
        <f>G37+G17</f>
        <v>8533</v>
      </c>
      <c r="H38" s="17">
        <f>H37-H19-H20-H31-H33</f>
        <v>4826</v>
      </c>
      <c r="I38" s="35"/>
      <c r="J38" s="12"/>
      <c r="K38" s="5"/>
      <c r="L38"/>
      <c r="M38" s="20"/>
    </row>
    <row r="39" spans="1:13" x14ac:dyDescent="0.25">
      <c r="A39" s="10"/>
      <c r="B39" s="10"/>
      <c r="C39" s="10"/>
      <c r="D39" s="13"/>
      <c r="E39" s="14"/>
      <c r="F39" s="15"/>
      <c r="G39" s="16"/>
      <c r="H39" s="134">
        <f>H37-G37</f>
        <v>1338</v>
      </c>
      <c r="I39" s="18"/>
      <c r="J39" s="19"/>
      <c r="K39" s="10"/>
      <c r="L39"/>
      <c r="M39" s="20"/>
    </row>
    <row r="40" spans="1:13" x14ac:dyDescent="0.25">
      <c r="A40" s="10"/>
      <c r="B40" s="10"/>
      <c r="C40" s="10"/>
      <c r="D40" s="13"/>
      <c r="E40" s="14"/>
      <c r="F40" s="15"/>
      <c r="G40" s="16"/>
      <c r="H40" s="37"/>
      <c r="I40" s="18"/>
      <c r="J40" s="19"/>
      <c r="K40" s="10"/>
      <c r="L40"/>
      <c r="M40" s="20"/>
    </row>
    <row r="41" spans="1:13" x14ac:dyDescent="0.25">
      <c r="A41" s="10"/>
      <c r="B41" s="10"/>
      <c r="C41" s="10"/>
      <c r="D41" s="13"/>
      <c r="E41" s="14"/>
      <c r="F41" s="15"/>
      <c r="G41" s="16"/>
      <c r="H41" s="37"/>
      <c r="I41" s="18"/>
      <c r="J41" s="19"/>
      <c r="K41" s="10"/>
      <c r="L41"/>
      <c r="M41" s="20"/>
    </row>
    <row r="42" spans="1:13" x14ac:dyDescent="0.25">
      <c r="A42" s="10"/>
      <c r="B42" s="10"/>
      <c r="C42" s="10"/>
      <c r="D42" s="13"/>
      <c r="E42" s="14"/>
      <c r="F42" s="15"/>
      <c r="G42" s="16"/>
      <c r="H42" s="37"/>
      <c r="I42" s="18"/>
      <c r="J42" s="19"/>
      <c r="K42" s="10"/>
      <c r="L42"/>
      <c r="M42" s="20"/>
    </row>
    <row r="43" spans="1:13" x14ac:dyDescent="0.25">
      <c r="A43" s="5"/>
      <c r="B43" s="5"/>
      <c r="C43" s="5"/>
      <c r="D43" s="6"/>
      <c r="E43" s="7"/>
      <c r="F43" s="8"/>
      <c r="H43" s="37"/>
      <c r="I43" s="35"/>
      <c r="J43" s="12"/>
      <c r="K43" s="5"/>
      <c r="L43"/>
      <c r="M43" s="20"/>
    </row>
    <row r="44" spans="1:13" x14ac:dyDescent="0.25">
      <c r="A44" s="10"/>
      <c r="B44" s="10"/>
      <c r="C44" s="10"/>
      <c r="D44" s="13"/>
      <c r="E44" s="14"/>
      <c r="F44" s="15"/>
      <c r="G44" s="16"/>
      <c r="H44" s="37"/>
      <c r="I44" s="18"/>
      <c r="J44" s="19"/>
      <c r="K44" s="10"/>
      <c r="L44" s="4"/>
      <c r="M44" s="20"/>
    </row>
    <row r="45" spans="1:13" x14ac:dyDescent="0.25">
      <c r="A45" s="10"/>
      <c r="B45" s="10"/>
      <c r="C45" s="10"/>
      <c r="D45" s="13"/>
      <c r="E45" s="14"/>
      <c r="F45" s="15"/>
      <c r="G45" s="16"/>
      <c r="H45" s="37"/>
      <c r="I45" s="18"/>
      <c r="J45" s="19"/>
      <c r="K45" s="10"/>
      <c r="L45" s="4"/>
      <c r="M45" s="20"/>
    </row>
    <row r="46" spans="1:13" x14ac:dyDescent="0.25">
      <c r="A46" s="10"/>
      <c r="B46" s="10"/>
      <c r="C46" s="10"/>
      <c r="D46" s="13"/>
      <c r="E46" s="14"/>
      <c r="F46" s="15"/>
      <c r="G46" s="38"/>
      <c r="H46" s="37"/>
      <c r="I46" s="18"/>
      <c r="J46" s="19"/>
      <c r="K46" s="10"/>
      <c r="L46" s="4"/>
      <c r="M46" s="20"/>
    </row>
    <row r="47" spans="1:13" x14ac:dyDescent="0.25">
      <c r="A47" s="10"/>
      <c r="B47" s="10"/>
      <c r="C47" s="10"/>
      <c r="D47" s="13"/>
      <c r="E47" s="14"/>
      <c r="F47" s="15"/>
      <c r="G47" s="39"/>
      <c r="H47" s="37"/>
      <c r="I47" s="18"/>
      <c r="J47" s="19"/>
      <c r="K47" s="10"/>
      <c r="L47" s="4"/>
      <c r="M47" s="20"/>
    </row>
    <row r="48" spans="1:13" x14ac:dyDescent="0.25">
      <c r="A48" s="10"/>
      <c r="B48" s="10"/>
      <c r="C48" s="10"/>
      <c r="D48" s="13"/>
      <c r="E48" s="14"/>
      <c r="F48" s="15"/>
      <c r="G48" s="38"/>
      <c r="H48" s="37"/>
      <c r="I48" s="18"/>
      <c r="J48" s="19"/>
      <c r="K48" s="10"/>
      <c r="L48" s="4"/>
      <c r="M48" s="20"/>
    </row>
    <row r="49" spans="1:13" x14ac:dyDescent="0.25">
      <c r="A49" s="10"/>
      <c r="B49" s="10"/>
      <c r="C49" s="10"/>
      <c r="D49" s="13"/>
      <c r="E49" s="14"/>
      <c r="F49" s="15"/>
      <c r="G49" s="16"/>
      <c r="H49" s="37"/>
      <c r="I49" s="18"/>
      <c r="J49" s="19"/>
      <c r="K49" s="10"/>
      <c r="L49" s="4"/>
      <c r="M49" s="20"/>
    </row>
    <row r="50" spans="1:13" s="10" customFormat="1" x14ac:dyDescent="0.25">
      <c r="A50" s="5"/>
      <c r="B50" s="5"/>
      <c r="C50" s="5"/>
      <c r="D50" s="6"/>
      <c r="E50" s="7"/>
      <c r="F50" s="8"/>
      <c r="G50" s="9"/>
      <c r="H50" s="37"/>
      <c r="I50" s="35"/>
      <c r="J50" s="12"/>
      <c r="K50" s="5"/>
      <c r="L50" s="5"/>
      <c r="M50" s="20"/>
    </row>
    <row r="51" spans="1:13" x14ac:dyDescent="0.25">
      <c r="G51" s="41"/>
      <c r="M51" s="3"/>
    </row>
    <row r="52" spans="1:13" x14ac:dyDescent="0.25">
      <c r="I52" s="42"/>
      <c r="J52" s="43"/>
    </row>
    <row r="53" spans="1:13" x14ac:dyDescent="0.25">
      <c r="I53" s="42"/>
    </row>
  </sheetData>
  <autoFilter ref="A1:K1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12" zoomScale="80" zoomScaleNormal="80" workbookViewId="0">
      <selection activeCell="F27" sqref="F27"/>
    </sheetView>
  </sheetViews>
  <sheetFormatPr defaultRowHeight="15" x14ac:dyDescent="0.25"/>
  <cols>
    <col min="1" max="1" width="20.28515625" style="4" customWidth="1"/>
    <col min="2" max="5" width="12.7109375" style="4" customWidth="1"/>
    <col min="6" max="6" width="34.42578125" style="40" customWidth="1"/>
    <col min="7" max="7" width="20.7109375" style="40" customWidth="1"/>
    <col min="8" max="8" width="20.7109375" customWidth="1"/>
    <col min="9" max="9" width="14.7109375" style="40" customWidth="1"/>
    <col min="10" max="10" width="22.7109375" style="4" customWidth="1"/>
    <col min="11" max="11" width="36.28515625" style="40" customWidth="1"/>
    <col min="12" max="12" width="10.7109375" style="40" customWidth="1"/>
    <col min="13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/>
      <c r="M1" s="3"/>
    </row>
    <row r="2" spans="1:13" x14ac:dyDescent="0.25">
      <c r="A2" s="5" t="s">
        <v>11</v>
      </c>
      <c r="B2" s="5" t="s">
        <v>12</v>
      </c>
      <c r="C2" s="5" t="s">
        <v>13</v>
      </c>
      <c r="D2" s="6">
        <v>43118</v>
      </c>
      <c r="E2" s="170">
        <f>'Feb''18'!D2</f>
        <v>43132</v>
      </c>
      <c r="F2" s="15" t="s">
        <v>14</v>
      </c>
      <c r="G2" s="186">
        <f>'Feb''18'!G2</f>
        <v>366</v>
      </c>
      <c r="H2" s="17">
        <f>G2</f>
        <v>366</v>
      </c>
      <c r="I2" s="11">
        <v>1.5453562046051616E-2</v>
      </c>
      <c r="J2" s="12">
        <f t="shared" ref="J2:J37" si="0">G2*I2</f>
        <v>5.6560037088548913</v>
      </c>
      <c r="K2" s="10" t="str">
        <f>IF(F2= "Cab (Billable)","Cab bill for Pratik","Food Bill for Pratik")</f>
        <v>Food Bill for Pratik</v>
      </c>
      <c r="L2" s="47">
        <v>16345</v>
      </c>
      <c r="M2" s="3"/>
    </row>
    <row r="3" spans="1:13" x14ac:dyDescent="0.25">
      <c r="A3" s="10" t="s">
        <v>11</v>
      </c>
      <c r="B3" s="10" t="s">
        <v>12</v>
      </c>
      <c r="C3" s="10" t="s">
        <v>13</v>
      </c>
      <c r="D3" s="13">
        <f>D2</f>
        <v>43118</v>
      </c>
      <c r="E3" s="74">
        <f>'Feb''18'!D3</f>
        <v>43132</v>
      </c>
      <c r="F3" s="15" t="s">
        <v>15</v>
      </c>
      <c r="G3" s="185">
        <f>'Feb''18'!G3</f>
        <v>143</v>
      </c>
      <c r="H3" s="17">
        <f t="shared" ref="H3:H37" si="1">G3</f>
        <v>143</v>
      </c>
      <c r="I3" s="18">
        <v>1.5453562046051616E-2</v>
      </c>
      <c r="J3" s="19">
        <f t="shared" si="0"/>
        <v>2.209859372585381</v>
      </c>
      <c r="K3" s="10" t="str">
        <f t="shared" ref="K3:K37" si="2">IF(F3= "Cab (Billable)","Cab bill for Pratik","Food Bill for Pratik")</f>
        <v>Cab bill for Pratik</v>
      </c>
      <c r="L3" s="47">
        <v>22222.5</v>
      </c>
      <c r="M3" s="20"/>
    </row>
    <row r="4" spans="1:13" x14ac:dyDescent="0.25">
      <c r="A4" s="10" t="s">
        <v>11</v>
      </c>
      <c r="B4" s="10" t="s">
        <v>12</v>
      </c>
      <c r="C4" s="10" t="s">
        <v>13</v>
      </c>
      <c r="D4" s="13">
        <f t="shared" ref="D4:D37" si="3">D3</f>
        <v>43118</v>
      </c>
      <c r="E4" s="74">
        <f>'Feb''18'!D4</f>
        <v>43133</v>
      </c>
      <c r="F4" s="15" t="s">
        <v>15</v>
      </c>
      <c r="G4" s="185">
        <f>'Feb''18'!G4</f>
        <v>151</v>
      </c>
      <c r="H4" s="17">
        <f t="shared" si="1"/>
        <v>151</v>
      </c>
      <c r="I4" s="18">
        <v>1.5453562046051616E-2</v>
      </c>
      <c r="J4" s="19">
        <f t="shared" si="0"/>
        <v>2.3334878689537941</v>
      </c>
      <c r="K4" s="10" t="str">
        <f t="shared" si="2"/>
        <v>Cab bill for Pratik</v>
      </c>
      <c r="L4" s="47">
        <v>13689.5</v>
      </c>
      <c r="M4" s="20"/>
    </row>
    <row r="5" spans="1:13" x14ac:dyDescent="0.25">
      <c r="A5" s="193" t="str">
        <f>A4</f>
        <v>Pratik Shubhankar</v>
      </c>
      <c r="B5" s="193" t="str">
        <f t="shared" ref="B5:C5" si="4">B4</f>
        <v>DM</v>
      </c>
      <c r="C5" s="193" t="str">
        <f t="shared" si="4"/>
        <v>Gurgaon</v>
      </c>
      <c r="D5" s="194">
        <f t="shared" si="3"/>
        <v>43118</v>
      </c>
      <c r="E5" s="195">
        <f>E4</f>
        <v>43133</v>
      </c>
      <c r="F5" s="196" t="s">
        <v>14</v>
      </c>
      <c r="G5" s="197">
        <v>0</v>
      </c>
      <c r="H5" s="198">
        <v>378</v>
      </c>
      <c r="I5" s="199">
        <v>1.5453562046051616E-2</v>
      </c>
      <c r="J5" s="200">
        <f t="shared" ref="J5" si="5">G5*I5</f>
        <v>0</v>
      </c>
      <c r="K5" s="193" t="str">
        <f t="shared" ref="K5" si="6">IF(F5= "Cab (Billable)","Cab bill for Pratik","Food Bill for Pratik")</f>
        <v>Food Bill for Pratik</v>
      </c>
      <c r="L5" s="47"/>
      <c r="M5" s="20"/>
    </row>
    <row r="6" spans="1:13" x14ac:dyDescent="0.25">
      <c r="A6" s="10" t="s">
        <v>11</v>
      </c>
      <c r="B6" s="10" t="s">
        <v>12</v>
      </c>
      <c r="C6" s="10" t="s">
        <v>13</v>
      </c>
      <c r="D6" s="13">
        <f>D4</f>
        <v>43118</v>
      </c>
      <c r="E6" s="74">
        <f>'Feb''18'!D5</f>
        <v>43136</v>
      </c>
      <c r="F6" s="15" t="s">
        <v>15</v>
      </c>
      <c r="G6" s="185">
        <f>'Feb''18'!G5</f>
        <v>202</v>
      </c>
      <c r="H6" s="10">
        <f t="shared" si="1"/>
        <v>202</v>
      </c>
      <c r="I6" s="18">
        <v>1.5453562046051616E-2</v>
      </c>
      <c r="J6" s="19">
        <f t="shared" si="0"/>
        <v>3.1216195333024266</v>
      </c>
      <c r="K6" s="10" t="str">
        <f t="shared" si="2"/>
        <v>Cab bill for Pratik</v>
      </c>
      <c r="L6" s="47"/>
      <c r="M6" s="20"/>
    </row>
    <row r="7" spans="1:13" x14ac:dyDescent="0.25">
      <c r="A7" s="231" t="s">
        <v>11</v>
      </c>
      <c r="B7" s="231" t="s">
        <v>12</v>
      </c>
      <c r="C7" s="231" t="s">
        <v>13</v>
      </c>
      <c r="D7" s="227">
        <f>D33</f>
        <v>43118</v>
      </c>
      <c r="E7" s="234">
        <f>E8</f>
        <v>43137</v>
      </c>
      <c r="F7" s="196" t="s">
        <v>16</v>
      </c>
      <c r="G7" s="197">
        <f>'Feb''18'!G30</f>
        <v>309</v>
      </c>
      <c r="H7" s="231">
        <v>471</v>
      </c>
      <c r="I7" s="235">
        <v>1.5453562046051616E-2</v>
      </c>
      <c r="J7" s="236">
        <f>G7*I7</f>
        <v>4.775150672229949</v>
      </c>
      <c r="K7" s="231" t="str">
        <f>IF(F7= "Cab (Billable)","Cab bill for Pratik","Food Bill for Pratik")</f>
        <v>Food Bill for Pratik</v>
      </c>
      <c r="L7" s="47"/>
      <c r="M7" s="20"/>
    </row>
    <row r="8" spans="1:13" x14ac:dyDescent="0.25">
      <c r="A8" s="10" t="s">
        <v>11</v>
      </c>
      <c r="B8" s="10" t="s">
        <v>12</v>
      </c>
      <c r="C8" s="10" t="s">
        <v>13</v>
      </c>
      <c r="D8" s="13">
        <f>D4</f>
        <v>43118</v>
      </c>
      <c r="E8" s="74">
        <f>'Feb''18'!D6</f>
        <v>43137</v>
      </c>
      <c r="F8" s="15" t="s">
        <v>15</v>
      </c>
      <c r="G8" s="185">
        <f>'Feb''18'!G6</f>
        <v>149</v>
      </c>
      <c r="H8" s="17">
        <f t="shared" si="1"/>
        <v>149</v>
      </c>
      <c r="I8" s="18">
        <v>1.5453562046051616E-2</v>
      </c>
      <c r="J8" s="19">
        <f t="shared" si="0"/>
        <v>2.3025807448616908</v>
      </c>
      <c r="K8" s="10" t="str">
        <f t="shared" si="2"/>
        <v>Cab bill for Pratik</v>
      </c>
      <c r="L8" s="184">
        <f>L2-(L3-L4)</f>
        <v>7812</v>
      </c>
      <c r="M8" s="20"/>
    </row>
    <row r="9" spans="1:13" x14ac:dyDescent="0.25">
      <c r="A9" s="10" t="s">
        <v>11</v>
      </c>
      <c r="B9" s="10" t="s">
        <v>12</v>
      </c>
      <c r="C9" s="10" t="s">
        <v>13</v>
      </c>
      <c r="D9" s="13">
        <f>D8</f>
        <v>43118</v>
      </c>
      <c r="E9" s="74">
        <f>'Feb''18'!D7</f>
        <v>43137</v>
      </c>
      <c r="F9" s="15" t="s">
        <v>14</v>
      </c>
      <c r="G9" s="188">
        <f>'Feb''18'!G7</f>
        <v>357</v>
      </c>
      <c r="H9" s="10">
        <f t="shared" si="1"/>
        <v>357</v>
      </c>
      <c r="I9" s="18">
        <v>1.5453562046051616E-2</v>
      </c>
      <c r="J9" s="19">
        <f t="shared" si="0"/>
        <v>5.5169216504404268</v>
      </c>
      <c r="K9" s="10" t="str">
        <f t="shared" si="2"/>
        <v>Food Bill for Pratik</v>
      </c>
      <c r="M9" s="20"/>
    </row>
    <row r="10" spans="1:13" x14ac:dyDescent="0.25">
      <c r="A10" s="146" t="s">
        <v>11</v>
      </c>
      <c r="B10" s="147" t="s">
        <v>12</v>
      </c>
      <c r="C10" s="147" t="s">
        <v>13</v>
      </c>
      <c r="D10" s="121">
        <f>D8</f>
        <v>43118</v>
      </c>
      <c r="E10" s="148">
        <f>'Feb''18'!D8</f>
        <v>43138</v>
      </c>
      <c r="F10" s="149" t="s">
        <v>14</v>
      </c>
      <c r="G10" s="189">
        <v>764</v>
      </c>
      <c r="H10" s="190">
        <v>800</v>
      </c>
      <c r="I10" s="151">
        <v>1.5453562046051616E-2</v>
      </c>
      <c r="J10" s="152">
        <f t="shared" si="0"/>
        <v>11.806521403183435</v>
      </c>
      <c r="K10" s="127" t="str">
        <f t="shared" si="2"/>
        <v>Food Bill for Pratik</v>
      </c>
      <c r="M10" s="20"/>
    </row>
    <row r="11" spans="1:13" x14ac:dyDescent="0.25">
      <c r="A11" s="10" t="s">
        <v>11</v>
      </c>
      <c r="B11" s="10" t="s">
        <v>12</v>
      </c>
      <c r="C11" s="10" t="s">
        <v>13</v>
      </c>
      <c r="D11" s="13">
        <f>D10</f>
        <v>43118</v>
      </c>
      <c r="E11" s="74">
        <f>'Feb''18'!D10</f>
        <v>43138</v>
      </c>
      <c r="F11" s="15" t="s">
        <v>15</v>
      </c>
      <c r="G11" s="185">
        <f>'Feb''18'!G10</f>
        <v>147</v>
      </c>
      <c r="H11" s="17">
        <f t="shared" si="1"/>
        <v>147</v>
      </c>
      <c r="I11" s="18">
        <v>1.5453562046051616E-2</v>
      </c>
      <c r="J11" s="19">
        <f t="shared" si="0"/>
        <v>2.2716736207695876</v>
      </c>
      <c r="K11" s="10" t="str">
        <f t="shared" si="2"/>
        <v>Cab bill for Pratik</v>
      </c>
      <c r="L11" s="4"/>
      <c r="M11" s="20"/>
    </row>
    <row r="12" spans="1:13" x14ac:dyDescent="0.25">
      <c r="A12" s="193" t="s">
        <v>11</v>
      </c>
      <c r="B12" s="193" t="s">
        <v>12</v>
      </c>
      <c r="C12" s="193" t="s">
        <v>13</v>
      </c>
      <c r="D12" s="194">
        <f>D11</f>
        <v>43118</v>
      </c>
      <c r="E12" s="195">
        <f>'Feb''18'!D11</f>
        <v>43139</v>
      </c>
      <c r="F12" s="196" t="s">
        <v>14</v>
      </c>
      <c r="G12" s="197">
        <f>'Feb''18'!G11</f>
        <v>301</v>
      </c>
      <c r="H12" s="198">
        <v>400</v>
      </c>
      <c r="I12" s="199">
        <v>1.5453562046051616E-2</v>
      </c>
      <c r="J12" s="200">
        <f t="shared" si="0"/>
        <v>4.6515221758615368</v>
      </c>
      <c r="K12" s="193" t="str">
        <f t="shared" si="2"/>
        <v>Food Bill for Pratik</v>
      </c>
      <c r="L12" s="4"/>
      <c r="M12" s="20"/>
    </row>
    <row r="13" spans="1:13" x14ac:dyDescent="0.25">
      <c r="A13" s="10" t="s">
        <v>11</v>
      </c>
      <c r="B13" s="10" t="s">
        <v>12</v>
      </c>
      <c r="C13" s="10" t="s">
        <v>13</v>
      </c>
      <c r="D13" s="13">
        <f t="shared" si="3"/>
        <v>43118</v>
      </c>
      <c r="E13" s="74">
        <f>'Feb''18'!D12</f>
        <v>43139</v>
      </c>
      <c r="F13" s="15" t="s">
        <v>15</v>
      </c>
      <c r="G13" s="185">
        <f>'Feb''18'!G12</f>
        <v>271</v>
      </c>
      <c r="H13" s="17">
        <f t="shared" si="1"/>
        <v>271</v>
      </c>
      <c r="I13" s="18">
        <v>1.5453562046051616E-2</v>
      </c>
      <c r="J13" s="19">
        <f t="shared" si="0"/>
        <v>4.1879153144799881</v>
      </c>
      <c r="K13" s="10" t="str">
        <f t="shared" si="2"/>
        <v>Cab bill for Pratik</v>
      </c>
      <c r="L13" s="4"/>
      <c r="M13" s="20"/>
    </row>
    <row r="14" spans="1:13" x14ac:dyDescent="0.25">
      <c r="A14" s="216" t="s">
        <v>11</v>
      </c>
      <c r="B14" s="217" t="s">
        <v>12</v>
      </c>
      <c r="C14" s="217" t="s">
        <v>13</v>
      </c>
      <c r="D14" s="218">
        <f t="shared" si="3"/>
        <v>43118</v>
      </c>
      <c r="E14" s="219">
        <f>'Feb''18'!D13</f>
        <v>43140</v>
      </c>
      <c r="F14" s="220" t="s">
        <v>14</v>
      </c>
      <c r="G14" s="221">
        <f>'Feb''18'!G13</f>
        <v>518</v>
      </c>
      <c r="H14" s="222">
        <v>800</v>
      </c>
      <c r="I14" s="223">
        <v>1.5453562046051616E-2</v>
      </c>
      <c r="J14" s="224">
        <f t="shared" si="0"/>
        <v>8.0049451398547369</v>
      </c>
      <c r="K14" s="225" t="str">
        <f t="shared" si="2"/>
        <v>Food Bill for Pratik</v>
      </c>
      <c r="L14"/>
      <c r="M14" s="20"/>
    </row>
    <row r="15" spans="1:13" x14ac:dyDescent="0.25">
      <c r="A15" s="10" t="s">
        <v>11</v>
      </c>
      <c r="B15" s="10" t="s">
        <v>12</v>
      </c>
      <c r="C15" s="10" t="s">
        <v>13</v>
      </c>
      <c r="D15" s="13">
        <f t="shared" si="3"/>
        <v>43118</v>
      </c>
      <c r="E15" s="74">
        <f>'Feb''18'!D14</f>
        <v>43140</v>
      </c>
      <c r="F15" s="15" t="s">
        <v>15</v>
      </c>
      <c r="G15" s="185">
        <f>'Feb''18'!G14</f>
        <v>148</v>
      </c>
      <c r="H15" s="17">
        <f t="shared" si="1"/>
        <v>148</v>
      </c>
      <c r="I15" s="18">
        <v>1.5453562046051616E-2</v>
      </c>
      <c r="J15" s="19">
        <f t="shared" si="0"/>
        <v>2.287127182815639</v>
      </c>
      <c r="K15" s="10" t="str">
        <f t="shared" si="2"/>
        <v>Cab bill for Pratik</v>
      </c>
      <c r="L15"/>
      <c r="M15" s="20"/>
    </row>
    <row r="16" spans="1:13" x14ac:dyDescent="0.25">
      <c r="A16" s="10" t="s">
        <v>11</v>
      </c>
      <c r="B16" s="10" t="s">
        <v>12</v>
      </c>
      <c r="C16" s="10" t="s">
        <v>13</v>
      </c>
      <c r="D16" s="13">
        <f t="shared" si="3"/>
        <v>43118</v>
      </c>
      <c r="E16" s="74">
        <f>'Feb''18'!D15</f>
        <v>43143</v>
      </c>
      <c r="F16" s="15" t="s">
        <v>14</v>
      </c>
      <c r="G16" s="25">
        <f>'Feb''18'!G15</f>
        <v>373</v>
      </c>
      <c r="H16" s="17">
        <f t="shared" si="1"/>
        <v>373</v>
      </c>
      <c r="I16" s="18">
        <v>1.5453562046051616E-2</v>
      </c>
      <c r="J16" s="19">
        <f t="shared" si="0"/>
        <v>5.764178643177253</v>
      </c>
      <c r="K16" s="10" t="str">
        <f t="shared" si="2"/>
        <v>Food Bill for Pratik</v>
      </c>
      <c r="L16"/>
      <c r="M16" s="20"/>
    </row>
    <row r="17" spans="1:13" x14ac:dyDescent="0.25">
      <c r="A17" s="5" t="s">
        <v>11</v>
      </c>
      <c r="B17" s="5" t="s">
        <v>12</v>
      </c>
      <c r="C17" s="5" t="s">
        <v>13</v>
      </c>
      <c r="D17" s="13">
        <f t="shared" si="3"/>
        <v>43118</v>
      </c>
      <c r="E17" s="170">
        <f>'Feb''18'!D16</f>
        <v>43143</v>
      </c>
      <c r="F17" s="8" t="s">
        <v>15</v>
      </c>
      <c r="G17" s="186">
        <f>'Feb''18'!G16</f>
        <v>154</v>
      </c>
      <c r="H17" s="17">
        <f t="shared" si="1"/>
        <v>154</v>
      </c>
      <c r="I17" s="35">
        <v>1.5453562046051616E-2</v>
      </c>
      <c r="J17" s="12">
        <f t="shared" si="0"/>
        <v>2.3798485550919488</v>
      </c>
      <c r="K17" s="10" t="str">
        <f t="shared" si="2"/>
        <v>Cab bill for Pratik</v>
      </c>
      <c r="L17"/>
      <c r="M17" s="3"/>
    </row>
    <row r="18" spans="1:13" x14ac:dyDescent="0.25">
      <c r="A18" s="172" t="s">
        <v>11</v>
      </c>
      <c r="B18" s="172" t="s">
        <v>12</v>
      </c>
      <c r="C18" s="172" t="s">
        <v>13</v>
      </c>
      <c r="D18" s="173">
        <f>D17</f>
        <v>43118</v>
      </c>
      <c r="E18" s="174">
        <f>'Feb''18'!D17</f>
        <v>43144</v>
      </c>
      <c r="F18" s="171" t="s">
        <v>14</v>
      </c>
      <c r="G18" s="185">
        <f>'Feb''18'!G17</f>
        <v>386</v>
      </c>
      <c r="H18" s="38">
        <f t="shared" si="1"/>
        <v>386</v>
      </c>
      <c r="I18" s="175">
        <v>1.5453562046051616E-2</v>
      </c>
      <c r="J18" s="176">
        <f t="shared" si="0"/>
        <v>5.9650749497759241</v>
      </c>
      <c r="K18" s="172" t="str">
        <f t="shared" si="2"/>
        <v>Food Bill for Pratik</v>
      </c>
      <c r="L18"/>
      <c r="M18" s="3"/>
    </row>
    <row r="19" spans="1:13" x14ac:dyDescent="0.25">
      <c r="A19" s="177" t="s">
        <v>11</v>
      </c>
      <c r="B19" s="177" t="s">
        <v>12</v>
      </c>
      <c r="C19" s="177" t="s">
        <v>13</v>
      </c>
      <c r="D19" s="173">
        <f t="shared" si="3"/>
        <v>43118</v>
      </c>
      <c r="E19" s="178">
        <f>'Feb''18'!D18</f>
        <v>43145</v>
      </c>
      <c r="F19" s="15" t="s">
        <v>14</v>
      </c>
      <c r="G19" s="186">
        <f>'Feb''18'!G18</f>
        <v>356</v>
      </c>
      <c r="H19" s="38">
        <f t="shared" si="1"/>
        <v>356</v>
      </c>
      <c r="I19" s="179">
        <v>1.5453562046051616E-2</v>
      </c>
      <c r="J19" s="180">
        <f t="shared" si="0"/>
        <v>5.5014680883943754</v>
      </c>
      <c r="K19" s="172" t="str">
        <f t="shared" si="2"/>
        <v>Food Bill for Pratik</v>
      </c>
      <c r="L19"/>
      <c r="M19" s="3"/>
    </row>
    <row r="20" spans="1:13" x14ac:dyDescent="0.25">
      <c r="A20" s="10" t="s">
        <v>11</v>
      </c>
      <c r="B20" s="10" t="s">
        <v>12</v>
      </c>
      <c r="C20" s="10" t="s">
        <v>13</v>
      </c>
      <c r="D20" s="13">
        <f t="shared" si="3"/>
        <v>43118</v>
      </c>
      <c r="E20" s="74">
        <f>'Feb''18'!D19</f>
        <v>43145</v>
      </c>
      <c r="F20" s="15" t="s">
        <v>15</v>
      </c>
      <c r="G20" s="185">
        <f>'Feb''18'!G19</f>
        <v>155</v>
      </c>
      <c r="H20" s="10">
        <f t="shared" si="1"/>
        <v>155</v>
      </c>
      <c r="I20" s="18">
        <v>1.5453562046051616E-2</v>
      </c>
      <c r="J20" s="19">
        <f t="shared" si="0"/>
        <v>2.3953021171380007</v>
      </c>
      <c r="K20" s="10" t="str">
        <f t="shared" si="2"/>
        <v>Cab bill for Pratik</v>
      </c>
      <c r="L20"/>
      <c r="M20" s="20"/>
    </row>
    <row r="21" spans="1:13" x14ac:dyDescent="0.25">
      <c r="A21" s="10" t="s">
        <v>11</v>
      </c>
      <c r="B21" s="10" t="s">
        <v>12</v>
      </c>
      <c r="C21" s="10" t="s">
        <v>13</v>
      </c>
      <c r="D21" s="13">
        <f t="shared" si="3"/>
        <v>43118</v>
      </c>
      <c r="E21" s="74">
        <f>'Feb''18'!D20</f>
        <v>43146</v>
      </c>
      <c r="F21" s="15" t="s">
        <v>15</v>
      </c>
      <c r="G21" s="187">
        <f>'Feb''18'!G20</f>
        <v>175</v>
      </c>
      <c r="H21" s="10">
        <f t="shared" si="1"/>
        <v>175</v>
      </c>
      <c r="I21" s="18">
        <v>1.5453562046051616E-2</v>
      </c>
      <c r="J21" s="19">
        <f t="shared" si="0"/>
        <v>2.704373358059033</v>
      </c>
      <c r="K21" s="10" t="str">
        <f t="shared" si="2"/>
        <v>Cab bill for Pratik</v>
      </c>
      <c r="L21"/>
      <c r="M21" s="20"/>
    </row>
    <row r="22" spans="1:13" x14ac:dyDescent="0.25">
      <c r="A22" s="10" t="s">
        <v>11</v>
      </c>
      <c r="B22" s="10" t="s">
        <v>12</v>
      </c>
      <c r="C22" s="10" t="s">
        <v>13</v>
      </c>
      <c r="D22" s="13">
        <f t="shared" si="3"/>
        <v>43118</v>
      </c>
      <c r="E22" s="74">
        <f>'Feb''18'!D21</f>
        <v>43146</v>
      </c>
      <c r="F22" s="15" t="s">
        <v>14</v>
      </c>
      <c r="G22" s="185">
        <f>'Feb''18'!G21</f>
        <v>400</v>
      </c>
      <c r="H22" s="10">
        <f t="shared" si="1"/>
        <v>400</v>
      </c>
      <c r="I22" s="18">
        <v>1.5453562046051616E-2</v>
      </c>
      <c r="J22" s="19">
        <f t="shared" si="0"/>
        <v>6.1814248184206466</v>
      </c>
      <c r="K22" s="10" t="str">
        <f t="shared" si="2"/>
        <v>Food Bill for Pratik</v>
      </c>
      <c r="L22"/>
      <c r="M22" s="20"/>
    </row>
    <row r="23" spans="1:13" x14ac:dyDescent="0.25">
      <c r="A23" s="10" t="s">
        <v>11</v>
      </c>
      <c r="B23" s="10" t="s">
        <v>12</v>
      </c>
      <c r="C23" s="10" t="s">
        <v>13</v>
      </c>
      <c r="D23" s="13">
        <f>D22</f>
        <v>43118</v>
      </c>
      <c r="E23" s="74">
        <f>'Feb''18'!D23</f>
        <v>43147</v>
      </c>
      <c r="F23" s="15" t="s">
        <v>15</v>
      </c>
      <c r="G23" s="185">
        <f>'Feb''18'!G23</f>
        <v>169</v>
      </c>
      <c r="H23" s="10">
        <f t="shared" si="1"/>
        <v>169</v>
      </c>
      <c r="I23" s="18">
        <v>1.5453562046051616E-2</v>
      </c>
      <c r="J23" s="19">
        <f t="shared" si="0"/>
        <v>2.6116519857827232</v>
      </c>
      <c r="K23" s="10" t="str">
        <f t="shared" si="2"/>
        <v>Cab bill for Pratik</v>
      </c>
      <c r="L23"/>
      <c r="M23" s="20"/>
    </row>
    <row r="24" spans="1:13" x14ac:dyDescent="0.25">
      <c r="A24" s="10" t="s">
        <v>11</v>
      </c>
      <c r="B24" s="10" t="s">
        <v>12</v>
      </c>
      <c r="C24" s="10" t="s">
        <v>13</v>
      </c>
      <c r="D24" s="13">
        <f t="shared" si="3"/>
        <v>43118</v>
      </c>
      <c r="E24" s="74">
        <f>'Feb''18'!D24</f>
        <v>43147</v>
      </c>
      <c r="F24" s="15" t="s">
        <v>14</v>
      </c>
      <c r="G24" s="25">
        <v>400</v>
      </c>
      <c r="H24" s="10">
        <f t="shared" si="1"/>
        <v>400</v>
      </c>
      <c r="I24" s="18">
        <v>1.5453562046051616E-2</v>
      </c>
      <c r="J24" s="19">
        <f t="shared" si="0"/>
        <v>6.1814248184206466</v>
      </c>
      <c r="K24" s="10" t="str">
        <f t="shared" si="2"/>
        <v>Food Bill for Pratik</v>
      </c>
      <c r="L24"/>
      <c r="M24" s="20"/>
    </row>
    <row r="25" spans="1:13" x14ac:dyDescent="0.25">
      <c r="A25" s="10" t="s">
        <v>11</v>
      </c>
      <c r="B25" s="10" t="s">
        <v>12</v>
      </c>
      <c r="C25" s="10" t="s">
        <v>13</v>
      </c>
      <c r="D25" s="13">
        <f>D23</f>
        <v>43118</v>
      </c>
      <c r="E25" s="74">
        <f>'Feb''18'!D25</f>
        <v>43150</v>
      </c>
      <c r="F25" s="15" t="s">
        <v>15</v>
      </c>
      <c r="G25" s="185">
        <f>'Feb''18'!G25</f>
        <v>148</v>
      </c>
      <c r="H25" s="10">
        <f t="shared" si="1"/>
        <v>148</v>
      </c>
      <c r="I25" s="18">
        <v>1.5453562046051616E-2</v>
      </c>
      <c r="J25" s="19">
        <f t="shared" si="0"/>
        <v>2.287127182815639</v>
      </c>
      <c r="K25" s="10" t="str">
        <f t="shared" si="2"/>
        <v>Cab bill for Pratik</v>
      </c>
      <c r="L25"/>
      <c r="M25" s="20"/>
    </row>
    <row r="26" spans="1:13" x14ac:dyDescent="0.25">
      <c r="A26" s="201" t="s">
        <v>11</v>
      </c>
      <c r="B26" s="201" t="s">
        <v>12</v>
      </c>
      <c r="C26" s="201" t="s">
        <v>13</v>
      </c>
      <c r="D26" s="202">
        <f>D24</f>
        <v>43118</v>
      </c>
      <c r="E26" s="203">
        <f>E25</f>
        <v>43150</v>
      </c>
      <c r="F26" s="204" t="s">
        <v>14</v>
      </c>
      <c r="G26" s="205">
        <v>0</v>
      </c>
      <c r="H26" s="201">
        <v>400</v>
      </c>
      <c r="I26" s="206">
        <v>1.5453562046051616E-2</v>
      </c>
      <c r="J26" s="207">
        <f t="shared" ref="J26" si="7">G26*I26</f>
        <v>0</v>
      </c>
      <c r="K26" s="201" t="str">
        <f t="shared" si="2"/>
        <v>Food Bill for Pratik</v>
      </c>
      <c r="L26"/>
      <c r="M26" s="20"/>
    </row>
    <row r="27" spans="1:13" s="130" customFormat="1" x14ac:dyDescent="0.25">
      <c r="A27" s="193" t="s">
        <v>11</v>
      </c>
      <c r="B27" s="193" t="s">
        <v>12</v>
      </c>
      <c r="C27" s="193" t="s">
        <v>13</v>
      </c>
      <c r="D27" s="194">
        <v>43118</v>
      </c>
      <c r="E27" s="195">
        <v>43151</v>
      </c>
      <c r="F27" s="196" t="s">
        <v>15</v>
      </c>
      <c r="G27" s="197">
        <v>0</v>
      </c>
      <c r="H27" s="193">
        <v>190</v>
      </c>
      <c r="I27" s="199">
        <v>1.5453562046051616E-2</v>
      </c>
      <c r="J27" s="200">
        <f t="shared" ref="J27" si="8">G27*I27</f>
        <v>0</v>
      </c>
      <c r="K27" s="193" t="str">
        <f t="shared" ref="K27" si="9">IF(F27= "Cab (Billable)","Cab bill for Pratik","Food Bill for Pratik")</f>
        <v>Cab bill for Pratik</v>
      </c>
      <c r="L27" s="128"/>
      <c r="M27" s="129"/>
    </row>
    <row r="28" spans="1:13" x14ac:dyDescent="0.25">
      <c r="A28" s="10" t="s">
        <v>11</v>
      </c>
      <c r="B28" s="10" t="s">
        <v>12</v>
      </c>
      <c r="C28" s="10" t="s">
        <v>13</v>
      </c>
      <c r="D28" s="13">
        <f>D25</f>
        <v>43118</v>
      </c>
      <c r="E28" s="74">
        <f>'Feb''18'!D26</f>
        <v>43152</v>
      </c>
      <c r="F28" s="15" t="s">
        <v>15</v>
      </c>
      <c r="G28" s="185">
        <f>'Feb''18'!G26</f>
        <v>152</v>
      </c>
      <c r="H28" s="10">
        <f t="shared" si="1"/>
        <v>152</v>
      </c>
      <c r="I28" s="18">
        <v>1.5453562046051616E-2</v>
      </c>
      <c r="J28" s="19">
        <f t="shared" si="0"/>
        <v>2.3489414309998455</v>
      </c>
      <c r="K28" s="10" t="str">
        <f t="shared" si="2"/>
        <v>Cab bill for Pratik</v>
      </c>
      <c r="L28"/>
      <c r="M28" s="20"/>
    </row>
    <row r="29" spans="1:13" x14ac:dyDescent="0.25">
      <c r="A29" s="193" t="s">
        <v>11</v>
      </c>
      <c r="B29" s="193" t="s">
        <v>12</v>
      </c>
      <c r="C29" s="193" t="s">
        <v>13</v>
      </c>
      <c r="D29" s="194">
        <f>D26</f>
        <v>43118</v>
      </c>
      <c r="E29" s="195">
        <v>43152</v>
      </c>
      <c r="F29" s="196" t="s">
        <v>14</v>
      </c>
      <c r="G29" s="197">
        <v>0</v>
      </c>
      <c r="H29" s="193">
        <v>386</v>
      </c>
      <c r="I29" s="199">
        <v>1.5453562046051616E-2</v>
      </c>
      <c r="J29" s="200">
        <f t="shared" ref="J29" si="10">G29*I29</f>
        <v>0</v>
      </c>
      <c r="K29" s="193" t="str">
        <f t="shared" si="2"/>
        <v>Food Bill for Pratik</v>
      </c>
      <c r="L29"/>
      <c r="M29" s="20"/>
    </row>
    <row r="30" spans="1:13" x14ac:dyDescent="0.25">
      <c r="A30" s="10" t="s">
        <v>11</v>
      </c>
      <c r="B30" s="10" t="s">
        <v>12</v>
      </c>
      <c r="C30" s="10" t="s">
        <v>13</v>
      </c>
      <c r="D30" s="13">
        <f>D28</f>
        <v>43118</v>
      </c>
      <c r="E30" s="74">
        <f>'Feb''18'!D27</f>
        <v>43153</v>
      </c>
      <c r="F30" s="15" t="s">
        <v>15</v>
      </c>
      <c r="G30" s="185">
        <f>'Feb''18'!G27</f>
        <v>156</v>
      </c>
      <c r="H30" s="10">
        <f t="shared" si="1"/>
        <v>156</v>
      </c>
      <c r="I30" s="18">
        <v>1.5453562046051616E-2</v>
      </c>
      <c r="J30" s="19">
        <f t="shared" si="0"/>
        <v>2.4107556791840521</v>
      </c>
      <c r="K30" s="10" t="str">
        <f t="shared" si="2"/>
        <v>Cab bill for Pratik</v>
      </c>
      <c r="L30"/>
      <c r="M30" s="20"/>
    </row>
    <row r="31" spans="1:13" x14ac:dyDescent="0.25">
      <c r="A31" s="193" t="s">
        <v>11</v>
      </c>
      <c r="B31" s="193" t="s">
        <v>12</v>
      </c>
      <c r="C31" s="193" t="s">
        <v>13</v>
      </c>
      <c r="D31" s="194">
        <f>D29</f>
        <v>43118</v>
      </c>
      <c r="E31" s="195">
        <v>43153</v>
      </c>
      <c r="F31" s="196" t="s">
        <v>14</v>
      </c>
      <c r="G31" s="197">
        <v>0</v>
      </c>
      <c r="H31" s="193">
        <v>400</v>
      </c>
      <c r="I31" s="199">
        <v>1.5453562046051616E-2</v>
      </c>
      <c r="J31" s="200">
        <f t="shared" ref="J31" si="11">G31*I31</f>
        <v>0</v>
      </c>
      <c r="K31" s="193" t="str">
        <f t="shared" si="2"/>
        <v>Food Bill for Pratik</v>
      </c>
      <c r="L31"/>
      <c r="M31" s="20"/>
    </row>
    <row r="32" spans="1:13" s="130" customFormat="1" x14ac:dyDescent="0.25">
      <c r="A32" s="10" t="s">
        <v>11</v>
      </c>
      <c r="B32" s="10" t="s">
        <v>12</v>
      </c>
      <c r="C32" s="10" t="s">
        <v>13</v>
      </c>
      <c r="D32" s="13">
        <f>D30</f>
        <v>43118</v>
      </c>
      <c r="E32" s="170">
        <f>'Feb''18'!D28</f>
        <v>43154</v>
      </c>
      <c r="F32" s="8" t="s">
        <v>15</v>
      </c>
      <c r="G32" s="185">
        <f>'Feb''18'!G28</f>
        <v>159</v>
      </c>
      <c r="H32" s="10">
        <f t="shared" si="1"/>
        <v>159</v>
      </c>
      <c r="I32" s="18">
        <v>1.5453562046051616E-2</v>
      </c>
      <c r="J32" s="19">
        <f t="shared" si="0"/>
        <v>2.4571163653222068</v>
      </c>
      <c r="K32" s="19" t="str">
        <f>IF(F32= "Cab (Billable)","Cab bill for Pratik","Food Bill for Pratik and")</f>
        <v>Cab bill for Pratik</v>
      </c>
      <c r="L32" s="128"/>
      <c r="M32" s="129"/>
    </row>
    <row r="33" spans="1:13" s="10" customFormat="1" x14ac:dyDescent="0.25">
      <c r="A33" s="177" t="s">
        <v>11</v>
      </c>
      <c r="B33" s="177" t="s">
        <v>12</v>
      </c>
      <c r="C33" s="177" t="s">
        <v>13</v>
      </c>
      <c r="D33" s="173">
        <f>D32</f>
        <v>43118</v>
      </c>
      <c r="E33" s="178">
        <f>'Feb''18'!D29</f>
        <v>43157</v>
      </c>
      <c r="F33" s="181" t="s">
        <v>15</v>
      </c>
      <c r="G33" s="186">
        <f>'Feb''18'!G29</f>
        <v>144</v>
      </c>
      <c r="H33" s="172">
        <f t="shared" si="1"/>
        <v>144</v>
      </c>
      <c r="I33" s="179">
        <v>1.5453562046051616E-2</v>
      </c>
      <c r="J33" s="180">
        <f t="shared" si="0"/>
        <v>2.2253129346314329</v>
      </c>
      <c r="K33" s="177" t="str">
        <f t="shared" si="2"/>
        <v>Cab bill for Pratik</v>
      </c>
      <c r="L33"/>
      <c r="M33" s="20"/>
    </row>
    <row r="34" spans="1:13" s="10" customFormat="1" x14ac:dyDescent="0.25">
      <c r="A34" s="208" t="s">
        <v>11</v>
      </c>
      <c r="B34" s="208" t="s">
        <v>12</v>
      </c>
      <c r="C34" s="208" t="s">
        <v>13</v>
      </c>
      <c r="D34" s="209">
        <f>D33</f>
        <v>43118</v>
      </c>
      <c r="E34" s="210">
        <v>43157</v>
      </c>
      <c r="F34" s="211" t="s">
        <v>14</v>
      </c>
      <c r="G34" s="212">
        <v>0</v>
      </c>
      <c r="H34" s="213">
        <v>373</v>
      </c>
      <c r="I34" s="214">
        <v>1.5453562046051616E-2</v>
      </c>
      <c r="J34" s="215">
        <f t="shared" ref="J34" si="12">G34*I34</f>
        <v>0</v>
      </c>
      <c r="K34" s="208" t="str">
        <f t="shared" si="2"/>
        <v>Food Bill for Pratik</v>
      </c>
      <c r="L34"/>
      <c r="M34" s="20"/>
    </row>
    <row r="35" spans="1:13" s="10" customFormat="1" x14ac:dyDescent="0.25">
      <c r="A35" s="226" t="s">
        <v>11</v>
      </c>
      <c r="B35" s="226" t="s">
        <v>12</v>
      </c>
      <c r="C35" s="226" t="s">
        <v>13</v>
      </c>
      <c r="D35" s="227">
        <f>D34</f>
        <v>43118</v>
      </c>
      <c r="E35" s="228">
        <v>43158</v>
      </c>
      <c r="F35" s="229" t="s">
        <v>14</v>
      </c>
      <c r="G35" s="230">
        <v>0</v>
      </c>
      <c r="H35" s="231">
        <v>363</v>
      </c>
      <c r="I35" s="232">
        <v>1.5453562046051616E-2</v>
      </c>
      <c r="J35" s="233">
        <f t="shared" ref="J35" si="13">G35*I35</f>
        <v>0</v>
      </c>
      <c r="K35" s="226" t="str">
        <f t="shared" ref="K35" si="14">IF(F35= "Cab (Billable)","Cab bill for Pratik","Food Bill for Pratik")</f>
        <v>Food Bill for Pratik</v>
      </c>
      <c r="L35"/>
      <c r="M35" s="20"/>
    </row>
    <row r="36" spans="1:13" x14ac:dyDescent="0.25">
      <c r="A36" s="172" t="s">
        <v>11</v>
      </c>
      <c r="B36" s="172" t="s">
        <v>12</v>
      </c>
      <c r="C36" s="172" t="s">
        <v>13</v>
      </c>
      <c r="D36" s="173">
        <f>D7</f>
        <v>43118</v>
      </c>
      <c r="E36" s="174">
        <f>'Feb''18'!D31</f>
        <v>43159</v>
      </c>
      <c r="F36" s="181" t="s">
        <v>15</v>
      </c>
      <c r="G36" s="185">
        <f>'Feb''18'!G31</f>
        <v>259</v>
      </c>
      <c r="H36" s="172">
        <f t="shared" si="1"/>
        <v>259</v>
      </c>
      <c r="I36" s="175">
        <v>1.5453562046051616E-2</v>
      </c>
      <c r="J36" s="176">
        <f t="shared" si="0"/>
        <v>4.0024725699273684</v>
      </c>
      <c r="K36" s="172" t="str">
        <f t="shared" si="2"/>
        <v>Cab bill for Pratik</v>
      </c>
      <c r="L36"/>
      <c r="M36" s="20"/>
    </row>
    <row r="37" spans="1:13" x14ac:dyDescent="0.25">
      <c r="A37" s="10" t="s">
        <v>11</v>
      </c>
      <c r="B37" s="10" t="s">
        <v>12</v>
      </c>
      <c r="C37" s="10" t="s">
        <v>13</v>
      </c>
      <c r="D37" s="13">
        <f t="shared" si="3"/>
        <v>43118</v>
      </c>
      <c r="E37" s="74">
        <f>'Feb''18'!D32</f>
        <v>43159</v>
      </c>
      <c r="F37" s="15" t="s">
        <v>14</v>
      </c>
      <c r="G37" s="21">
        <f>'Feb''18'!G32</f>
        <v>400</v>
      </c>
      <c r="H37" s="10">
        <f t="shared" si="1"/>
        <v>400</v>
      </c>
      <c r="I37" s="18">
        <v>1.5453562046051616E-2</v>
      </c>
      <c r="J37" s="19">
        <f t="shared" si="0"/>
        <v>6.1814248184206466</v>
      </c>
      <c r="K37" s="10" t="str">
        <f t="shared" si="2"/>
        <v>Food Bill for Pratik</v>
      </c>
      <c r="L37"/>
      <c r="M37" s="20"/>
    </row>
    <row r="38" spans="1:13" x14ac:dyDescent="0.25">
      <c r="A38" s="10"/>
      <c r="B38" s="10"/>
      <c r="C38" s="10"/>
      <c r="D38" s="13"/>
      <c r="E38" s="14"/>
      <c r="F38" s="15"/>
      <c r="G38" s="16">
        <f>SUM(G2:G37)</f>
        <v>7812</v>
      </c>
      <c r="H38" s="16">
        <f>SUM(H2:H37)</f>
        <v>10881</v>
      </c>
      <c r="I38" s="18"/>
      <c r="J38" s="19"/>
      <c r="K38" s="10"/>
      <c r="L38"/>
      <c r="M38" s="20"/>
    </row>
    <row r="39" spans="1:13" s="10" customFormat="1" x14ac:dyDescent="0.25">
      <c r="A39" s="5"/>
      <c r="B39" s="5"/>
      <c r="C39" s="5"/>
      <c r="D39" s="6"/>
      <c r="E39" s="7"/>
      <c r="F39" s="8"/>
      <c r="G39" s="9"/>
      <c r="H39" s="191">
        <f>H38-G38</f>
        <v>3069</v>
      </c>
      <c r="I39" s="35"/>
      <c r="J39" s="12"/>
      <c r="K39" s="5"/>
      <c r="L39"/>
      <c r="M39" s="20"/>
    </row>
    <row r="40" spans="1:13" x14ac:dyDescent="0.25">
      <c r="A40" s="10"/>
      <c r="B40" s="10"/>
      <c r="C40" s="10"/>
      <c r="D40" s="13"/>
      <c r="E40" s="14"/>
      <c r="F40" s="15"/>
      <c r="G40" s="16"/>
      <c r="I40" s="18"/>
      <c r="J40" s="19"/>
      <c r="K40" s="10"/>
      <c r="L40"/>
      <c r="M40" s="20"/>
    </row>
    <row r="41" spans="1:13" x14ac:dyDescent="0.25">
      <c r="A41" s="10"/>
      <c r="B41" s="10"/>
      <c r="C41" s="10"/>
      <c r="D41" s="13"/>
      <c r="E41" s="14"/>
      <c r="F41" s="15"/>
      <c r="G41" s="16"/>
      <c r="H41" s="37"/>
      <c r="I41" s="18"/>
      <c r="J41" s="19"/>
      <c r="K41" s="10"/>
      <c r="L41"/>
      <c r="M41" s="20"/>
    </row>
    <row r="42" spans="1:13" x14ac:dyDescent="0.25">
      <c r="A42" s="10"/>
      <c r="B42" s="10"/>
      <c r="C42" s="10"/>
      <c r="D42" s="13"/>
      <c r="E42" s="14"/>
      <c r="F42" s="15"/>
      <c r="G42" s="16"/>
      <c r="H42" s="37"/>
      <c r="I42" s="18"/>
      <c r="J42" s="19"/>
      <c r="K42" s="10"/>
      <c r="L42"/>
      <c r="M42" s="20"/>
    </row>
    <row r="43" spans="1:13" x14ac:dyDescent="0.25">
      <c r="A43" s="10"/>
      <c r="B43" s="10"/>
      <c r="C43" s="10"/>
      <c r="D43" s="13"/>
      <c r="E43" s="14"/>
      <c r="F43" s="15"/>
      <c r="G43" s="16"/>
      <c r="H43" s="37"/>
      <c r="I43" s="18"/>
      <c r="J43" s="19"/>
      <c r="K43" s="10"/>
      <c r="L43"/>
      <c r="M43" s="20"/>
    </row>
    <row r="44" spans="1:13" x14ac:dyDescent="0.25">
      <c r="A44" s="5"/>
      <c r="B44" s="5"/>
      <c r="C44" s="5"/>
      <c r="D44" s="6"/>
      <c r="E44" s="7"/>
      <c r="F44" s="8"/>
      <c r="H44" s="37"/>
      <c r="I44" s="35"/>
      <c r="J44" s="12"/>
      <c r="K44" s="5"/>
      <c r="L44"/>
      <c r="M44" s="20"/>
    </row>
    <row r="45" spans="1:13" x14ac:dyDescent="0.25">
      <c r="A45" s="10"/>
      <c r="B45" s="10"/>
      <c r="C45" s="10"/>
      <c r="D45" s="13"/>
      <c r="E45" s="14"/>
      <c r="F45" s="15"/>
      <c r="G45" s="16"/>
      <c r="H45" s="37"/>
      <c r="I45" s="18"/>
      <c r="J45" s="19"/>
      <c r="K45" s="10"/>
      <c r="L45" s="4"/>
      <c r="M45" s="20"/>
    </row>
    <row r="46" spans="1:13" x14ac:dyDescent="0.25">
      <c r="A46" s="10"/>
      <c r="B46" s="10"/>
      <c r="C46" s="10"/>
      <c r="D46" s="13"/>
      <c r="E46" s="14"/>
      <c r="F46" s="15"/>
      <c r="G46" s="16"/>
      <c r="H46" s="37"/>
      <c r="I46" s="18"/>
      <c r="J46" s="19"/>
      <c r="K46" s="10"/>
      <c r="L46" s="4"/>
      <c r="M46" s="20"/>
    </row>
    <row r="47" spans="1:13" x14ac:dyDescent="0.25">
      <c r="A47" s="10"/>
      <c r="B47" s="10"/>
      <c r="C47" s="10"/>
      <c r="D47" s="13"/>
      <c r="E47" s="14"/>
      <c r="F47" s="15"/>
      <c r="G47" s="38"/>
      <c r="H47" s="37"/>
      <c r="I47" s="18"/>
      <c r="J47" s="19"/>
      <c r="K47" s="10"/>
      <c r="L47" s="4"/>
      <c r="M47" s="20"/>
    </row>
    <row r="48" spans="1:13" x14ac:dyDescent="0.25">
      <c r="A48" s="10"/>
      <c r="B48" s="10"/>
      <c r="C48" s="10"/>
      <c r="D48" s="13"/>
      <c r="E48" s="14"/>
      <c r="F48" s="15"/>
      <c r="G48" s="39"/>
      <c r="H48" s="37"/>
      <c r="I48" s="18"/>
      <c r="J48" s="19"/>
      <c r="K48" s="10"/>
      <c r="L48" s="4"/>
      <c r="M48" s="20"/>
    </row>
    <row r="49" spans="1:13" x14ac:dyDescent="0.25">
      <c r="A49" s="10"/>
      <c r="B49" s="10"/>
      <c r="C49" s="10"/>
      <c r="D49" s="13"/>
      <c r="E49" s="14"/>
      <c r="F49" s="15"/>
      <c r="G49" s="38"/>
      <c r="H49" s="37"/>
      <c r="I49" s="18"/>
      <c r="J49" s="19"/>
      <c r="K49" s="10"/>
      <c r="L49" s="4"/>
      <c r="M49" s="20"/>
    </row>
    <row r="50" spans="1:13" x14ac:dyDescent="0.25">
      <c r="A50" s="10"/>
      <c r="B50" s="10"/>
      <c r="C50" s="10"/>
      <c r="D50" s="13"/>
      <c r="E50" s="14"/>
      <c r="F50" s="15"/>
      <c r="G50" s="16"/>
      <c r="H50" s="37"/>
      <c r="I50" s="18"/>
      <c r="J50" s="19"/>
      <c r="K50" s="10"/>
      <c r="L50" s="4"/>
      <c r="M50" s="20"/>
    </row>
    <row r="51" spans="1:13" s="10" customFormat="1" x14ac:dyDescent="0.25">
      <c r="A51" s="5"/>
      <c r="B51" s="5"/>
      <c r="C51" s="5"/>
      <c r="D51" s="6"/>
      <c r="E51" s="7"/>
      <c r="F51" s="8"/>
      <c r="G51" s="9"/>
      <c r="H51" s="37"/>
      <c r="I51" s="35"/>
      <c r="J51" s="12"/>
      <c r="K51" s="5"/>
      <c r="L51" s="5"/>
      <c r="M51" s="20"/>
    </row>
    <row r="52" spans="1:13" x14ac:dyDescent="0.25">
      <c r="G52" s="41"/>
      <c r="M52" s="3"/>
    </row>
    <row r="53" spans="1:13" x14ac:dyDescent="0.25">
      <c r="I53" s="42"/>
      <c r="J53" s="43"/>
    </row>
    <row r="54" spans="1:13" x14ac:dyDescent="0.25">
      <c r="I54" s="42"/>
    </row>
  </sheetData>
  <autoFilter ref="A1:K1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L11" sqref="L11"/>
    </sheetView>
  </sheetViews>
  <sheetFormatPr defaultRowHeight="15" x14ac:dyDescent="0.25"/>
  <sheetData>
    <row r="2" spans="1:13" x14ac:dyDescent="0.25">
      <c r="A2" s="192" t="s">
        <v>85</v>
      </c>
      <c r="B2" s="192"/>
      <c r="C2" s="192"/>
      <c r="D2" s="192"/>
      <c r="E2" s="192"/>
      <c r="F2" s="192"/>
      <c r="G2" s="192"/>
    </row>
    <row r="3" spans="1:13" x14ac:dyDescent="0.25">
      <c r="A3" s="49" t="s">
        <v>23</v>
      </c>
      <c r="B3" s="49" t="s">
        <v>17</v>
      </c>
      <c r="C3" s="49" t="s">
        <v>18</v>
      </c>
      <c r="D3" s="49" t="s">
        <v>19</v>
      </c>
      <c r="E3" s="49" t="s">
        <v>20</v>
      </c>
      <c r="F3" s="49" t="s">
        <v>21</v>
      </c>
      <c r="G3" s="49" t="s">
        <v>22</v>
      </c>
    </row>
    <row r="4" spans="1:13" x14ac:dyDescent="0.25">
      <c r="B4" s="83">
        <v>1</v>
      </c>
      <c r="C4" s="53">
        <f>B4+1</f>
        <v>2</v>
      </c>
      <c r="D4" s="52">
        <f t="shared" ref="D4:F4" si="0">C4+1</f>
        <v>3</v>
      </c>
      <c r="E4" s="53">
        <f t="shared" si="0"/>
        <v>4</v>
      </c>
      <c r="F4" s="53">
        <f t="shared" si="0"/>
        <v>5</v>
      </c>
      <c r="G4" s="50">
        <f t="shared" ref="G4" si="1">F4+1</f>
        <v>6</v>
      </c>
      <c r="I4" s="86" t="s">
        <v>86</v>
      </c>
    </row>
    <row r="5" spans="1:13" x14ac:dyDescent="0.25">
      <c r="A5" s="50">
        <f>G4+1</f>
        <v>7</v>
      </c>
      <c r="B5" s="87">
        <f>A5+1</f>
        <v>8</v>
      </c>
      <c r="C5" s="87">
        <f t="shared" ref="C5:E5" si="2">B5+1</f>
        <v>9</v>
      </c>
      <c r="D5" s="52">
        <f t="shared" si="2"/>
        <v>10</v>
      </c>
      <c r="E5" s="87">
        <f t="shared" si="2"/>
        <v>11</v>
      </c>
      <c r="F5" s="87">
        <f t="shared" ref="C5:G8" si="3">F4+7</f>
        <v>12</v>
      </c>
      <c r="G5" s="50">
        <f t="shared" si="3"/>
        <v>13</v>
      </c>
      <c r="I5" s="51" t="s">
        <v>87</v>
      </c>
    </row>
    <row r="6" spans="1:13" x14ac:dyDescent="0.25">
      <c r="A6" s="52">
        <f t="shared" ref="A6:B8" si="4">A5+7</f>
        <v>14</v>
      </c>
      <c r="B6" s="52">
        <f t="shared" si="4"/>
        <v>15</v>
      </c>
      <c r="C6" s="52">
        <f t="shared" si="3"/>
        <v>16</v>
      </c>
      <c r="D6" s="51">
        <f t="shared" si="3"/>
        <v>17</v>
      </c>
      <c r="E6" s="87">
        <f t="shared" si="3"/>
        <v>18</v>
      </c>
      <c r="F6" s="52">
        <f t="shared" si="3"/>
        <v>19</v>
      </c>
      <c r="G6" s="50">
        <f t="shared" si="3"/>
        <v>20</v>
      </c>
      <c r="I6" s="87" t="s">
        <v>88</v>
      </c>
    </row>
    <row r="7" spans="1:13" x14ac:dyDescent="0.25">
      <c r="A7" s="50">
        <f t="shared" si="4"/>
        <v>21</v>
      </c>
      <c r="B7" s="87">
        <f t="shared" si="4"/>
        <v>22</v>
      </c>
      <c r="C7" s="53">
        <f t="shared" si="3"/>
        <v>23</v>
      </c>
      <c r="D7" s="51">
        <f t="shared" si="3"/>
        <v>24</v>
      </c>
      <c r="E7" s="52">
        <f t="shared" si="3"/>
        <v>25</v>
      </c>
      <c r="F7" s="84">
        <f t="shared" si="3"/>
        <v>26</v>
      </c>
      <c r="G7" s="50">
        <f t="shared" si="3"/>
        <v>27</v>
      </c>
      <c r="I7" s="52" t="s">
        <v>89</v>
      </c>
    </row>
    <row r="8" spans="1:13" x14ac:dyDescent="0.25">
      <c r="A8" s="50">
        <f t="shared" si="4"/>
        <v>28</v>
      </c>
      <c r="B8" s="85">
        <f t="shared" si="4"/>
        <v>29</v>
      </c>
      <c r="C8" s="87">
        <f t="shared" si="3"/>
        <v>30</v>
      </c>
      <c r="D8" s="53">
        <f t="shared" si="3"/>
        <v>31</v>
      </c>
      <c r="I8" s="88" t="s">
        <v>90</v>
      </c>
    </row>
    <row r="11" spans="1:13" x14ac:dyDescent="0.25">
      <c r="A11" s="192" t="s">
        <v>101</v>
      </c>
      <c r="B11" s="192"/>
      <c r="C11" s="192"/>
      <c r="D11" s="192"/>
      <c r="E11" s="192"/>
      <c r="F11" s="192"/>
      <c r="G11" s="192"/>
      <c r="L11">
        <f>M11/1.05</f>
        <v>181.1142857142857</v>
      </c>
      <c r="M11">
        <v>190.17</v>
      </c>
    </row>
    <row r="12" spans="1:13" x14ac:dyDescent="0.25">
      <c r="A12" s="49" t="s">
        <v>23</v>
      </c>
      <c r="B12" s="49" t="s">
        <v>17</v>
      </c>
      <c r="C12" s="49" t="s">
        <v>18</v>
      </c>
      <c r="D12" s="49" t="s">
        <v>19</v>
      </c>
      <c r="E12" s="49" t="s">
        <v>20</v>
      </c>
      <c r="F12" s="49" t="s">
        <v>21</v>
      </c>
      <c r="G12" s="49" t="s">
        <v>22</v>
      </c>
      <c r="L12">
        <f>L11*0.05</f>
        <v>9.055714285714286</v>
      </c>
      <c r="M12">
        <v>8.41</v>
      </c>
    </row>
    <row r="13" spans="1:13" x14ac:dyDescent="0.25">
      <c r="E13" s="52">
        <f>B4</f>
        <v>1</v>
      </c>
      <c r="F13" s="182">
        <f t="shared" ref="F13:G13" si="5">C4</f>
        <v>2</v>
      </c>
      <c r="G13">
        <f t="shared" si="5"/>
        <v>3</v>
      </c>
      <c r="I13">
        <v>2</v>
      </c>
      <c r="L13">
        <f>L12/2</f>
        <v>4.527857142857143</v>
      </c>
      <c r="M13">
        <f>M11+M12</f>
        <v>198.57999999999998</v>
      </c>
    </row>
    <row r="14" spans="1:13" x14ac:dyDescent="0.25">
      <c r="A14">
        <v>4</v>
      </c>
      <c r="B14" s="182">
        <v>5</v>
      </c>
      <c r="C14" s="52">
        <v>6</v>
      </c>
      <c r="D14" s="52">
        <v>7</v>
      </c>
      <c r="E14" s="52">
        <f>E13+7</f>
        <v>8</v>
      </c>
      <c r="F14" s="52">
        <f t="shared" ref="F14:G16" si="6">F13+7</f>
        <v>9</v>
      </c>
      <c r="G14">
        <f t="shared" si="6"/>
        <v>10</v>
      </c>
      <c r="I14">
        <v>19</v>
      </c>
    </row>
    <row r="15" spans="1:13" x14ac:dyDescent="0.25">
      <c r="A15">
        <f t="shared" ref="A15:A17" si="7">A14+7</f>
        <v>11</v>
      </c>
      <c r="B15" s="52">
        <f t="shared" ref="B15:B17" si="8">B14+7</f>
        <v>12</v>
      </c>
      <c r="C15" s="183">
        <f t="shared" ref="C15:C17" si="9">C14+7</f>
        <v>13</v>
      </c>
      <c r="D15" s="52">
        <f t="shared" ref="D15:D17" si="10">D14+7</f>
        <v>14</v>
      </c>
      <c r="E15" s="52">
        <f t="shared" ref="E15:E16" si="11">E14+7</f>
        <v>15</v>
      </c>
      <c r="F15" s="52">
        <f t="shared" si="6"/>
        <v>16</v>
      </c>
      <c r="G15">
        <f t="shared" si="6"/>
        <v>17</v>
      </c>
      <c r="J15">
        <v>20</v>
      </c>
    </row>
    <row r="16" spans="1:13" x14ac:dyDescent="0.25">
      <c r="A16">
        <f t="shared" si="7"/>
        <v>18</v>
      </c>
      <c r="B16" s="182">
        <f t="shared" si="8"/>
        <v>19</v>
      </c>
      <c r="C16" s="51">
        <f t="shared" si="9"/>
        <v>20</v>
      </c>
      <c r="D16" s="182">
        <f t="shared" si="10"/>
        <v>21</v>
      </c>
      <c r="E16" s="182">
        <f t="shared" si="11"/>
        <v>22</v>
      </c>
      <c r="F16" s="182">
        <f t="shared" si="6"/>
        <v>23</v>
      </c>
      <c r="G16">
        <f t="shared" si="6"/>
        <v>24</v>
      </c>
      <c r="I16">
        <v>21</v>
      </c>
    </row>
    <row r="17" spans="1:10" x14ac:dyDescent="0.25">
      <c r="A17">
        <f t="shared" si="7"/>
        <v>25</v>
      </c>
      <c r="B17" s="182">
        <f t="shared" si="8"/>
        <v>26</v>
      </c>
      <c r="C17" s="51">
        <f t="shared" si="9"/>
        <v>27</v>
      </c>
      <c r="D17" s="52">
        <f t="shared" si="10"/>
        <v>28</v>
      </c>
      <c r="I17">
        <v>22</v>
      </c>
    </row>
    <row r="18" spans="1:10" x14ac:dyDescent="0.25">
      <c r="I18">
        <v>26</v>
      </c>
    </row>
    <row r="19" spans="1:10" x14ac:dyDescent="0.25">
      <c r="I19">
        <v>27</v>
      </c>
      <c r="J19">
        <v>27</v>
      </c>
    </row>
  </sheetData>
  <mergeCells count="2">
    <mergeCell ref="A2:G2"/>
    <mergeCell ref="A11:G11"/>
  </mergeCells>
  <pageMargins left="0.7" right="0.7" top="0.75" bottom="0.75" header="0.3" footer="0.3"/>
  <pageSetup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defaultRowHeight="15" x14ac:dyDescent="0.25"/>
  <sheetData>
    <row r="1" spans="1:17" x14ac:dyDescent="0.25">
      <c r="A1">
        <v>28</v>
      </c>
      <c r="B1" t="s">
        <v>97</v>
      </c>
      <c r="C1" t="s">
        <v>99</v>
      </c>
      <c r="D1" t="s">
        <v>97</v>
      </c>
      <c r="E1">
        <v>2018</v>
      </c>
      <c r="F1" t="s">
        <v>98</v>
      </c>
      <c r="G1" s="169">
        <v>0.94861111111111107</v>
      </c>
      <c r="I1" t="s">
        <v>95</v>
      </c>
      <c r="K1" t="s">
        <v>100</v>
      </c>
      <c r="L1">
        <v>309</v>
      </c>
      <c r="M1">
        <v>0</v>
      </c>
      <c r="Q1" t="s">
        <v>96</v>
      </c>
    </row>
    <row r="2" spans="1:17" x14ac:dyDescent="0.25">
      <c r="A2">
        <v>28</v>
      </c>
      <c r="B2" t="s">
        <v>97</v>
      </c>
      <c r="C2" t="s">
        <v>99</v>
      </c>
      <c r="D2" t="s">
        <v>97</v>
      </c>
      <c r="E2">
        <v>2018</v>
      </c>
      <c r="F2" t="s">
        <v>98</v>
      </c>
      <c r="G2" s="169">
        <v>0.94236111111111109</v>
      </c>
      <c r="I2" t="s">
        <v>95</v>
      </c>
      <c r="K2" t="s">
        <v>100</v>
      </c>
      <c r="L2">
        <v>259</v>
      </c>
      <c r="M2">
        <v>0</v>
      </c>
      <c r="Q2" t="s">
        <v>96</v>
      </c>
    </row>
    <row r="3" spans="1:17" x14ac:dyDescent="0.25">
      <c r="A3">
        <v>28</v>
      </c>
      <c r="B3" t="s">
        <v>97</v>
      </c>
      <c r="C3" t="s">
        <v>99</v>
      </c>
      <c r="D3" t="s">
        <v>97</v>
      </c>
      <c r="E3">
        <v>2018</v>
      </c>
      <c r="F3" t="s">
        <v>98</v>
      </c>
      <c r="G3" s="169">
        <v>0.94236111111111109</v>
      </c>
      <c r="I3" t="s">
        <v>95</v>
      </c>
      <c r="K3" t="s">
        <v>100</v>
      </c>
      <c r="L3">
        <v>400</v>
      </c>
      <c r="M3">
        <v>0</v>
      </c>
      <c r="Q3" t="s">
        <v>96</v>
      </c>
    </row>
    <row r="4" spans="1:17" x14ac:dyDescent="0.25">
      <c r="A4">
        <v>26</v>
      </c>
      <c r="B4" t="s">
        <v>97</v>
      </c>
      <c r="C4" t="s">
        <v>99</v>
      </c>
      <c r="D4" t="s">
        <v>97</v>
      </c>
      <c r="E4">
        <v>2018</v>
      </c>
      <c r="F4" t="s">
        <v>98</v>
      </c>
      <c r="G4" s="169">
        <v>0.47638888888888892</v>
      </c>
      <c r="I4" t="s">
        <v>95</v>
      </c>
      <c r="K4" t="s">
        <v>100</v>
      </c>
      <c r="L4">
        <v>144</v>
      </c>
      <c r="M4">
        <v>0</v>
      </c>
      <c r="Q4" t="s">
        <v>96</v>
      </c>
    </row>
    <row r="5" spans="1:17" x14ac:dyDescent="0.25">
      <c r="A5">
        <v>23</v>
      </c>
      <c r="B5" t="s">
        <v>97</v>
      </c>
      <c r="C5" t="s">
        <v>99</v>
      </c>
      <c r="D5" t="s">
        <v>97</v>
      </c>
      <c r="E5">
        <v>2018</v>
      </c>
      <c r="F5" t="s">
        <v>98</v>
      </c>
      <c r="G5" s="169">
        <v>0.46875</v>
      </c>
      <c r="I5" t="s">
        <v>95</v>
      </c>
      <c r="K5" t="s">
        <v>100</v>
      </c>
      <c r="L5">
        <v>159</v>
      </c>
      <c r="M5">
        <v>0</v>
      </c>
      <c r="Q5" t="s">
        <v>96</v>
      </c>
    </row>
    <row r="6" spans="1:17" x14ac:dyDescent="0.25">
      <c r="A6">
        <v>22</v>
      </c>
      <c r="B6" t="s">
        <v>97</v>
      </c>
      <c r="C6" t="s">
        <v>99</v>
      </c>
      <c r="D6" t="s">
        <v>97</v>
      </c>
      <c r="E6">
        <v>2018</v>
      </c>
      <c r="F6" t="s">
        <v>98</v>
      </c>
      <c r="G6" s="169">
        <v>7.6388888888888895E-2</v>
      </c>
      <c r="I6" t="s">
        <v>95</v>
      </c>
      <c r="K6" t="s">
        <v>100</v>
      </c>
      <c r="L6">
        <v>156</v>
      </c>
      <c r="M6">
        <v>0</v>
      </c>
      <c r="Q6" t="s">
        <v>96</v>
      </c>
    </row>
    <row r="7" spans="1:17" x14ac:dyDescent="0.25">
      <c r="A7">
        <v>21</v>
      </c>
      <c r="B7" t="s">
        <v>97</v>
      </c>
      <c r="C7" t="s">
        <v>99</v>
      </c>
      <c r="D7" t="s">
        <v>97</v>
      </c>
      <c r="E7">
        <v>2018</v>
      </c>
      <c r="F7" t="s">
        <v>98</v>
      </c>
      <c r="G7" s="169">
        <v>7.4305555555555555E-2</v>
      </c>
      <c r="I7" t="s">
        <v>95</v>
      </c>
      <c r="K7" t="s">
        <v>100</v>
      </c>
      <c r="L7">
        <v>152</v>
      </c>
      <c r="M7">
        <v>0</v>
      </c>
      <c r="Q7" t="s">
        <v>96</v>
      </c>
    </row>
    <row r="8" spans="1:17" x14ac:dyDescent="0.25">
      <c r="A8">
        <v>19</v>
      </c>
      <c r="B8" t="s">
        <v>97</v>
      </c>
      <c r="C8" t="s">
        <v>99</v>
      </c>
      <c r="D8" t="s">
        <v>97</v>
      </c>
      <c r="E8">
        <v>2018</v>
      </c>
      <c r="F8" t="s">
        <v>98</v>
      </c>
      <c r="G8" s="169">
        <v>7.2916666666666671E-2</v>
      </c>
      <c r="I8" t="s">
        <v>95</v>
      </c>
      <c r="K8" t="s">
        <v>100</v>
      </c>
      <c r="L8">
        <v>148</v>
      </c>
      <c r="M8">
        <v>0</v>
      </c>
      <c r="Q8" t="s">
        <v>96</v>
      </c>
    </row>
    <row r="9" spans="1:17" x14ac:dyDescent="0.25">
      <c r="A9">
        <v>16</v>
      </c>
      <c r="B9" t="s">
        <v>97</v>
      </c>
      <c r="C9" t="s">
        <v>99</v>
      </c>
      <c r="D9" t="s">
        <v>97</v>
      </c>
      <c r="E9">
        <v>2018</v>
      </c>
      <c r="F9" t="s">
        <v>98</v>
      </c>
      <c r="G9" s="169">
        <v>0.8618055555555556</v>
      </c>
      <c r="I9" t="s">
        <v>95</v>
      </c>
      <c r="K9" t="s">
        <v>100</v>
      </c>
      <c r="L9">
        <v>65</v>
      </c>
      <c r="M9">
        <v>0</v>
      </c>
      <c r="Q9" t="s">
        <v>96</v>
      </c>
    </row>
    <row r="10" spans="1:17" x14ac:dyDescent="0.25">
      <c r="A10">
        <v>16</v>
      </c>
      <c r="B10" t="s">
        <v>97</v>
      </c>
      <c r="C10" t="s">
        <v>99</v>
      </c>
      <c r="D10" t="s">
        <v>97</v>
      </c>
      <c r="E10">
        <v>2018</v>
      </c>
      <c r="F10" t="s">
        <v>98</v>
      </c>
      <c r="G10" s="169">
        <v>0.86111111111111116</v>
      </c>
      <c r="I10" t="s">
        <v>95</v>
      </c>
      <c r="K10" t="s">
        <v>100</v>
      </c>
      <c r="L10">
        <v>169</v>
      </c>
      <c r="M10">
        <v>0</v>
      </c>
      <c r="Q10" t="s">
        <v>96</v>
      </c>
    </row>
    <row r="11" spans="1:17" x14ac:dyDescent="0.25">
      <c r="A11">
        <v>16</v>
      </c>
      <c r="B11" t="s">
        <v>97</v>
      </c>
      <c r="C11" t="s">
        <v>99</v>
      </c>
      <c r="D11" t="s">
        <v>97</v>
      </c>
      <c r="E11">
        <v>2018</v>
      </c>
      <c r="F11" t="s">
        <v>98</v>
      </c>
      <c r="G11" s="169">
        <v>0.86111111111111116</v>
      </c>
      <c r="I11" t="s">
        <v>95</v>
      </c>
      <c r="K11" t="s">
        <v>100</v>
      </c>
      <c r="L11">
        <v>335</v>
      </c>
      <c r="M11">
        <v>0</v>
      </c>
      <c r="Q11" t="s">
        <v>96</v>
      </c>
    </row>
    <row r="12" spans="1:17" x14ac:dyDescent="0.25">
      <c r="A12">
        <v>15</v>
      </c>
      <c r="B12" t="s">
        <v>97</v>
      </c>
      <c r="C12" t="s">
        <v>99</v>
      </c>
      <c r="D12" t="s">
        <v>97</v>
      </c>
      <c r="E12">
        <v>2018</v>
      </c>
      <c r="F12" t="s">
        <v>98</v>
      </c>
      <c r="G12" s="169">
        <v>0.85902777777777783</v>
      </c>
      <c r="I12" t="s">
        <v>95</v>
      </c>
      <c r="K12" t="s">
        <v>100</v>
      </c>
      <c r="L12">
        <v>175</v>
      </c>
      <c r="M12">
        <v>0</v>
      </c>
      <c r="Q12" t="s">
        <v>96</v>
      </c>
    </row>
    <row r="13" spans="1:17" x14ac:dyDescent="0.25">
      <c r="A13">
        <v>15</v>
      </c>
      <c r="B13" t="s">
        <v>97</v>
      </c>
      <c r="C13" t="s">
        <v>99</v>
      </c>
      <c r="D13" t="s">
        <v>97</v>
      </c>
      <c r="E13">
        <v>2018</v>
      </c>
      <c r="F13" t="s">
        <v>98</v>
      </c>
      <c r="G13" s="169">
        <v>0.85833333333333339</v>
      </c>
      <c r="I13" t="s">
        <v>95</v>
      </c>
      <c r="K13" t="s">
        <v>100</v>
      </c>
      <c r="L13">
        <v>400</v>
      </c>
      <c r="M13">
        <v>0</v>
      </c>
      <c r="Q13" t="s">
        <v>96</v>
      </c>
    </row>
    <row r="14" spans="1:17" x14ac:dyDescent="0.25">
      <c r="A14">
        <v>14</v>
      </c>
      <c r="B14" t="s">
        <v>97</v>
      </c>
      <c r="C14" t="s">
        <v>99</v>
      </c>
      <c r="D14" t="s">
        <v>97</v>
      </c>
      <c r="E14">
        <v>2018</v>
      </c>
      <c r="F14" t="s">
        <v>98</v>
      </c>
      <c r="G14" s="169">
        <v>0.84375</v>
      </c>
      <c r="I14" t="s">
        <v>95</v>
      </c>
      <c r="K14" t="s">
        <v>100</v>
      </c>
      <c r="L14">
        <v>356</v>
      </c>
      <c r="M14">
        <v>0</v>
      </c>
      <c r="Q14" t="s">
        <v>96</v>
      </c>
    </row>
    <row r="15" spans="1:17" x14ac:dyDescent="0.25">
      <c r="A15">
        <v>14</v>
      </c>
      <c r="B15" t="s">
        <v>97</v>
      </c>
      <c r="C15" t="s">
        <v>99</v>
      </c>
      <c r="D15" t="s">
        <v>97</v>
      </c>
      <c r="E15">
        <v>2018</v>
      </c>
      <c r="F15" t="s">
        <v>98</v>
      </c>
      <c r="G15" s="169">
        <v>0.84305555555555556</v>
      </c>
      <c r="I15" t="s">
        <v>95</v>
      </c>
      <c r="K15" t="s">
        <v>100</v>
      </c>
      <c r="L15">
        <v>155</v>
      </c>
      <c r="M15">
        <v>0</v>
      </c>
      <c r="Q15" t="s">
        <v>96</v>
      </c>
    </row>
    <row r="16" spans="1:17" x14ac:dyDescent="0.25">
      <c r="A16">
        <v>13</v>
      </c>
      <c r="B16" t="s">
        <v>97</v>
      </c>
      <c r="C16" t="s">
        <v>99</v>
      </c>
      <c r="D16" t="s">
        <v>97</v>
      </c>
      <c r="E16">
        <v>2018</v>
      </c>
      <c r="F16" t="s">
        <v>98</v>
      </c>
      <c r="G16" s="169">
        <v>0.83472222222222225</v>
      </c>
      <c r="I16" t="s">
        <v>95</v>
      </c>
      <c r="K16" t="s">
        <v>100</v>
      </c>
      <c r="L16">
        <v>386</v>
      </c>
      <c r="M16">
        <v>0</v>
      </c>
      <c r="Q16" t="s">
        <v>96</v>
      </c>
    </row>
    <row r="17" spans="1:17" x14ac:dyDescent="0.25">
      <c r="A17">
        <v>12</v>
      </c>
      <c r="B17" t="s">
        <v>97</v>
      </c>
      <c r="C17" t="s">
        <v>99</v>
      </c>
      <c r="D17" t="s">
        <v>97</v>
      </c>
      <c r="E17">
        <v>2018</v>
      </c>
      <c r="F17" t="s">
        <v>98</v>
      </c>
      <c r="G17" s="169">
        <v>0.83333333333333337</v>
      </c>
      <c r="I17" t="s">
        <v>95</v>
      </c>
      <c r="K17" t="s">
        <v>100</v>
      </c>
      <c r="L17">
        <v>373</v>
      </c>
      <c r="M17">
        <v>0</v>
      </c>
      <c r="Q17" t="s">
        <v>96</v>
      </c>
    </row>
    <row r="18" spans="1:17" x14ac:dyDescent="0.25">
      <c r="A18">
        <v>12</v>
      </c>
      <c r="B18" t="s">
        <v>97</v>
      </c>
      <c r="C18" t="s">
        <v>99</v>
      </c>
      <c r="D18" t="s">
        <v>97</v>
      </c>
      <c r="E18">
        <v>2018</v>
      </c>
      <c r="F18" t="s">
        <v>98</v>
      </c>
      <c r="G18" s="169">
        <v>0.83263888888888893</v>
      </c>
      <c r="I18" t="s">
        <v>95</v>
      </c>
      <c r="K18" t="s">
        <v>100</v>
      </c>
      <c r="L18">
        <v>154</v>
      </c>
      <c r="M18">
        <v>0</v>
      </c>
      <c r="Q18" t="s">
        <v>96</v>
      </c>
    </row>
    <row r="19" spans="1:17" x14ac:dyDescent="0.25">
      <c r="A19">
        <v>9</v>
      </c>
      <c r="B19" t="s">
        <v>97</v>
      </c>
      <c r="C19" t="s">
        <v>99</v>
      </c>
      <c r="D19" t="s">
        <v>97</v>
      </c>
      <c r="E19">
        <v>2018</v>
      </c>
      <c r="F19" t="s">
        <v>98</v>
      </c>
      <c r="G19" s="169">
        <v>0.74097222222222225</v>
      </c>
      <c r="I19" t="s">
        <v>95</v>
      </c>
      <c r="K19" t="s">
        <v>100</v>
      </c>
      <c r="L19">
        <v>518</v>
      </c>
      <c r="M19">
        <v>0</v>
      </c>
      <c r="Q19" t="s">
        <v>96</v>
      </c>
    </row>
    <row r="20" spans="1:17" x14ac:dyDescent="0.25">
      <c r="A20">
        <v>9</v>
      </c>
      <c r="B20" t="s">
        <v>97</v>
      </c>
      <c r="C20" t="s">
        <v>99</v>
      </c>
      <c r="D20" t="s">
        <v>97</v>
      </c>
      <c r="E20">
        <v>2018</v>
      </c>
      <c r="F20" t="s">
        <v>98</v>
      </c>
      <c r="G20" s="169">
        <v>0.73958333333333337</v>
      </c>
      <c r="I20" t="s">
        <v>95</v>
      </c>
      <c r="K20" t="s">
        <v>100</v>
      </c>
      <c r="L20">
        <v>148</v>
      </c>
      <c r="M20">
        <v>0</v>
      </c>
      <c r="Q20" t="s">
        <v>96</v>
      </c>
    </row>
    <row r="21" spans="1:17" x14ac:dyDescent="0.25">
      <c r="A21">
        <v>8</v>
      </c>
      <c r="B21" t="s">
        <v>97</v>
      </c>
      <c r="C21" t="s">
        <v>99</v>
      </c>
      <c r="D21" t="s">
        <v>97</v>
      </c>
      <c r="E21">
        <v>2018</v>
      </c>
      <c r="F21" t="s">
        <v>98</v>
      </c>
      <c r="G21" s="169">
        <v>0.7368055555555556</v>
      </c>
      <c r="I21" t="s">
        <v>95</v>
      </c>
      <c r="K21" t="s">
        <v>100</v>
      </c>
      <c r="L21">
        <v>301</v>
      </c>
      <c r="M21">
        <v>0</v>
      </c>
      <c r="Q21" t="s">
        <v>96</v>
      </c>
    </row>
    <row r="22" spans="1:17" x14ac:dyDescent="0.25">
      <c r="A22">
        <v>8</v>
      </c>
      <c r="B22" t="s">
        <v>97</v>
      </c>
      <c r="C22" t="s">
        <v>99</v>
      </c>
      <c r="D22" t="s">
        <v>97</v>
      </c>
      <c r="E22">
        <v>2018</v>
      </c>
      <c r="F22" t="s">
        <v>98</v>
      </c>
      <c r="G22" s="169">
        <v>0.7368055555555556</v>
      </c>
      <c r="I22" t="s">
        <v>95</v>
      </c>
      <c r="K22" t="s">
        <v>100</v>
      </c>
      <c r="L22">
        <v>271</v>
      </c>
      <c r="M22">
        <v>0</v>
      </c>
      <c r="Q22" t="s">
        <v>96</v>
      </c>
    </row>
    <row r="23" spans="1:17" x14ac:dyDescent="0.25">
      <c r="A23">
        <v>7</v>
      </c>
      <c r="B23" t="s">
        <v>97</v>
      </c>
      <c r="C23" t="s">
        <v>99</v>
      </c>
      <c r="D23" t="s">
        <v>97</v>
      </c>
      <c r="E23">
        <v>2018</v>
      </c>
      <c r="F23" t="s">
        <v>98</v>
      </c>
      <c r="G23" s="169">
        <v>0.94652777777777775</v>
      </c>
      <c r="I23" t="s">
        <v>95</v>
      </c>
      <c r="K23" t="s">
        <v>100</v>
      </c>
      <c r="L23">
        <v>500</v>
      </c>
      <c r="M23">
        <v>0</v>
      </c>
      <c r="Q23" t="s">
        <v>96</v>
      </c>
    </row>
    <row r="24" spans="1:17" x14ac:dyDescent="0.25">
      <c r="A24">
        <v>7</v>
      </c>
      <c r="B24" t="s">
        <v>97</v>
      </c>
      <c r="C24" t="s">
        <v>99</v>
      </c>
      <c r="D24" t="s">
        <v>97</v>
      </c>
      <c r="E24">
        <v>2018</v>
      </c>
      <c r="F24" t="s">
        <v>98</v>
      </c>
      <c r="G24" s="169">
        <v>0.73541666666666661</v>
      </c>
      <c r="I24" t="s">
        <v>95</v>
      </c>
      <c r="K24" t="s">
        <v>100</v>
      </c>
      <c r="L24">
        <v>264</v>
      </c>
      <c r="M24">
        <v>0</v>
      </c>
      <c r="Q24" t="s">
        <v>96</v>
      </c>
    </row>
    <row r="25" spans="1:17" x14ac:dyDescent="0.25">
      <c r="A25">
        <v>7</v>
      </c>
      <c r="B25" t="s">
        <v>97</v>
      </c>
      <c r="C25" t="s">
        <v>99</v>
      </c>
      <c r="D25" t="s">
        <v>97</v>
      </c>
      <c r="E25">
        <v>2018</v>
      </c>
      <c r="F25" t="s">
        <v>98</v>
      </c>
      <c r="G25" s="169">
        <v>0.73541666666666661</v>
      </c>
      <c r="I25" t="s">
        <v>95</v>
      </c>
      <c r="K25" t="s">
        <v>100</v>
      </c>
      <c r="L25">
        <v>147</v>
      </c>
      <c r="M25">
        <v>0</v>
      </c>
      <c r="Q25" t="s">
        <v>96</v>
      </c>
    </row>
    <row r="26" spans="1:17" x14ac:dyDescent="0.25">
      <c r="A26">
        <v>6</v>
      </c>
      <c r="B26" t="s">
        <v>97</v>
      </c>
      <c r="C26" t="s">
        <v>99</v>
      </c>
      <c r="D26" t="s">
        <v>97</v>
      </c>
      <c r="E26">
        <v>2018</v>
      </c>
      <c r="F26" t="s">
        <v>98</v>
      </c>
      <c r="G26" s="169">
        <v>0.73055555555555562</v>
      </c>
      <c r="I26" t="s">
        <v>95</v>
      </c>
      <c r="K26" t="s">
        <v>100</v>
      </c>
      <c r="L26">
        <v>149</v>
      </c>
      <c r="M26">
        <v>0</v>
      </c>
      <c r="Q26" t="s">
        <v>96</v>
      </c>
    </row>
    <row r="27" spans="1:17" x14ac:dyDescent="0.25">
      <c r="A27">
        <v>6</v>
      </c>
      <c r="B27" t="s">
        <v>97</v>
      </c>
      <c r="C27" t="s">
        <v>99</v>
      </c>
      <c r="D27" t="s">
        <v>97</v>
      </c>
      <c r="E27">
        <v>2018</v>
      </c>
      <c r="F27" t="s">
        <v>98</v>
      </c>
      <c r="G27" s="169">
        <v>0.72986111111111107</v>
      </c>
      <c r="I27" t="s">
        <v>95</v>
      </c>
      <c r="K27" t="s">
        <v>100</v>
      </c>
      <c r="L27">
        <v>357</v>
      </c>
      <c r="M27">
        <v>0</v>
      </c>
      <c r="Q27" t="s">
        <v>96</v>
      </c>
    </row>
    <row r="28" spans="1:17" x14ac:dyDescent="0.25">
      <c r="A28">
        <v>5</v>
      </c>
      <c r="B28" t="s">
        <v>97</v>
      </c>
      <c r="C28" t="s">
        <v>99</v>
      </c>
      <c r="D28" t="s">
        <v>97</v>
      </c>
      <c r="E28">
        <v>2018</v>
      </c>
      <c r="F28" t="s">
        <v>98</v>
      </c>
      <c r="G28" s="169">
        <v>0.72916666666666663</v>
      </c>
      <c r="I28" t="s">
        <v>95</v>
      </c>
      <c r="K28" t="s">
        <v>100</v>
      </c>
      <c r="L28">
        <v>202</v>
      </c>
      <c r="M28">
        <v>0</v>
      </c>
      <c r="Q28" t="s">
        <v>96</v>
      </c>
    </row>
    <row r="29" spans="1:17" x14ac:dyDescent="0.25">
      <c r="A29">
        <v>2</v>
      </c>
      <c r="B29" t="s">
        <v>97</v>
      </c>
      <c r="C29" t="s">
        <v>99</v>
      </c>
      <c r="D29" t="s">
        <v>97</v>
      </c>
      <c r="E29">
        <v>2018</v>
      </c>
      <c r="F29" t="s">
        <v>98</v>
      </c>
      <c r="G29" s="169">
        <v>0.68194444444444446</v>
      </c>
      <c r="I29" t="s">
        <v>95</v>
      </c>
      <c r="K29" t="s">
        <v>100</v>
      </c>
      <c r="L29">
        <v>151</v>
      </c>
      <c r="M29">
        <v>0</v>
      </c>
      <c r="Q29" t="s">
        <v>96</v>
      </c>
    </row>
    <row r="30" spans="1:17" x14ac:dyDescent="0.25">
      <c r="A30">
        <v>1</v>
      </c>
      <c r="B30" t="s">
        <v>97</v>
      </c>
      <c r="C30" t="s">
        <v>99</v>
      </c>
      <c r="D30" t="s">
        <v>97</v>
      </c>
      <c r="E30">
        <v>2018</v>
      </c>
      <c r="F30" t="s">
        <v>98</v>
      </c>
      <c r="G30" s="169">
        <v>0.6777777777777777</v>
      </c>
      <c r="I30" t="s">
        <v>95</v>
      </c>
      <c r="K30" t="s">
        <v>100</v>
      </c>
      <c r="L30">
        <v>366</v>
      </c>
      <c r="M30">
        <v>0</v>
      </c>
      <c r="Q30" t="s">
        <v>96</v>
      </c>
    </row>
    <row r="31" spans="1:17" x14ac:dyDescent="0.25">
      <c r="A31">
        <v>1</v>
      </c>
      <c r="B31" t="s">
        <v>97</v>
      </c>
      <c r="C31" t="s">
        <v>99</v>
      </c>
      <c r="D31" t="s">
        <v>97</v>
      </c>
      <c r="E31">
        <v>2018</v>
      </c>
      <c r="F31" t="s">
        <v>98</v>
      </c>
      <c r="G31" s="169">
        <v>0.67708333333333337</v>
      </c>
      <c r="I31" t="s">
        <v>95</v>
      </c>
      <c r="K31" t="s">
        <v>100</v>
      </c>
      <c r="L31">
        <v>143</v>
      </c>
      <c r="M31">
        <v>0</v>
      </c>
      <c r="Q3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0" zoomScaleNormal="80" workbookViewId="0"/>
  </sheetViews>
  <sheetFormatPr defaultRowHeight="15" x14ac:dyDescent="0.25"/>
  <cols>
    <col min="1" max="1" width="8.7109375" customWidth="1"/>
    <col min="2" max="2" width="18.5703125" bestFit="1" customWidth="1"/>
    <col min="4" max="4" width="16.7109375" bestFit="1" customWidth="1"/>
    <col min="6" max="6" width="15.28515625" bestFit="1" customWidth="1"/>
    <col min="7" max="7" width="10.28515625" bestFit="1" customWidth="1"/>
    <col min="8" max="8" width="15.85546875" bestFit="1" customWidth="1"/>
    <col min="11" max="11" width="40.28515625" bestFit="1" customWidth="1"/>
  </cols>
  <sheetData>
    <row r="1" spans="1:11" x14ac:dyDescent="0.25">
      <c r="A1" t="s">
        <v>4</v>
      </c>
      <c r="B1" t="s">
        <v>79</v>
      </c>
      <c r="C1" t="s">
        <v>3</v>
      </c>
      <c r="D1" s="73" t="s">
        <v>77</v>
      </c>
      <c r="E1" t="s">
        <v>80</v>
      </c>
      <c r="F1" t="s">
        <v>81</v>
      </c>
      <c r="G1" t="s">
        <v>83</v>
      </c>
      <c r="H1" t="s">
        <v>82</v>
      </c>
      <c r="I1" t="s">
        <v>84</v>
      </c>
    </row>
    <row r="2" spans="1:11" x14ac:dyDescent="0.25">
      <c r="A2">
        <v>2</v>
      </c>
      <c r="B2" s="44">
        <v>43102</v>
      </c>
      <c r="C2" t="s">
        <v>50</v>
      </c>
      <c r="D2" s="44">
        <f t="shared" ref="D2:D31" si="0">DATE(E2,1,A2)</f>
        <v>43102</v>
      </c>
      <c r="E2">
        <v>2018</v>
      </c>
      <c r="F2" t="s">
        <v>49</v>
      </c>
      <c r="G2" t="s">
        <v>76</v>
      </c>
      <c r="H2">
        <v>223</v>
      </c>
      <c r="I2">
        <v>1</v>
      </c>
      <c r="K2" s="73" t="s">
        <v>78</v>
      </c>
    </row>
    <row r="3" spans="1:11" x14ac:dyDescent="0.25">
      <c r="A3">
        <v>3</v>
      </c>
      <c r="B3" s="44">
        <v>43103</v>
      </c>
      <c r="C3" t="s">
        <v>50</v>
      </c>
      <c r="D3" s="44">
        <f t="shared" si="0"/>
        <v>43103</v>
      </c>
      <c r="E3">
        <v>2018</v>
      </c>
      <c r="F3" t="s">
        <v>47</v>
      </c>
      <c r="G3" t="s">
        <v>74</v>
      </c>
      <c r="H3">
        <v>355</v>
      </c>
      <c r="I3">
        <v>1</v>
      </c>
    </row>
    <row r="4" spans="1:11" x14ac:dyDescent="0.25">
      <c r="A4">
        <v>3</v>
      </c>
      <c r="B4" s="44">
        <v>43103</v>
      </c>
      <c r="C4" t="s">
        <v>50</v>
      </c>
      <c r="D4" s="44">
        <f t="shared" si="0"/>
        <v>43103</v>
      </c>
      <c r="E4">
        <v>2018</v>
      </c>
      <c r="F4" t="s">
        <v>48</v>
      </c>
      <c r="G4" t="s">
        <v>75</v>
      </c>
      <c r="H4">
        <v>149</v>
      </c>
      <c r="I4">
        <v>1</v>
      </c>
    </row>
    <row r="5" spans="1:11" x14ac:dyDescent="0.25">
      <c r="A5">
        <v>4</v>
      </c>
      <c r="B5" s="44">
        <v>43104</v>
      </c>
      <c r="C5" t="s">
        <v>50</v>
      </c>
      <c r="D5" s="44">
        <f t="shared" si="0"/>
        <v>43104</v>
      </c>
      <c r="E5">
        <v>2018</v>
      </c>
      <c r="F5" t="s">
        <v>46</v>
      </c>
      <c r="G5" t="s">
        <v>73</v>
      </c>
      <c r="H5">
        <v>132</v>
      </c>
      <c r="I5">
        <v>1</v>
      </c>
    </row>
    <row r="6" spans="1:11" x14ac:dyDescent="0.25">
      <c r="A6">
        <v>5</v>
      </c>
      <c r="B6" s="44">
        <v>43105</v>
      </c>
      <c r="C6" t="s">
        <v>50</v>
      </c>
      <c r="D6" s="44">
        <f t="shared" si="0"/>
        <v>43105</v>
      </c>
      <c r="E6">
        <v>2018</v>
      </c>
      <c r="F6" t="s">
        <v>45</v>
      </c>
      <c r="G6" t="s">
        <v>72</v>
      </c>
      <c r="H6">
        <v>138</v>
      </c>
      <c r="I6">
        <v>1</v>
      </c>
    </row>
    <row r="7" spans="1:11" x14ac:dyDescent="0.25">
      <c r="A7">
        <v>8</v>
      </c>
      <c r="B7" s="44">
        <v>43108</v>
      </c>
      <c r="C7" t="s">
        <v>50</v>
      </c>
      <c r="D7" s="44">
        <f t="shared" si="0"/>
        <v>43108</v>
      </c>
      <c r="E7">
        <v>2018</v>
      </c>
      <c r="F7" t="s">
        <v>34</v>
      </c>
      <c r="G7" t="s">
        <v>61</v>
      </c>
      <c r="H7">
        <v>400</v>
      </c>
      <c r="I7">
        <v>1</v>
      </c>
    </row>
    <row r="8" spans="1:11" x14ac:dyDescent="0.25">
      <c r="A8">
        <v>9</v>
      </c>
      <c r="B8" s="44">
        <v>43109</v>
      </c>
      <c r="C8" t="s">
        <v>50</v>
      </c>
      <c r="D8" s="44">
        <f t="shared" si="0"/>
        <v>43109</v>
      </c>
      <c r="E8">
        <v>2018</v>
      </c>
      <c r="F8" t="s">
        <v>34</v>
      </c>
      <c r="G8" t="s">
        <v>61</v>
      </c>
      <c r="H8">
        <v>400</v>
      </c>
      <c r="I8">
        <v>1</v>
      </c>
    </row>
    <row r="9" spans="1:11" x14ac:dyDescent="0.25">
      <c r="A9">
        <v>10</v>
      </c>
      <c r="B9" s="44">
        <v>43110</v>
      </c>
      <c r="C9" t="s">
        <v>50</v>
      </c>
      <c r="D9" s="44">
        <f t="shared" si="0"/>
        <v>43110</v>
      </c>
      <c r="E9">
        <v>2018</v>
      </c>
      <c r="F9" t="s">
        <v>43</v>
      </c>
      <c r="G9" t="s">
        <v>70</v>
      </c>
      <c r="H9">
        <v>285</v>
      </c>
      <c r="I9">
        <v>1</v>
      </c>
    </row>
    <row r="10" spans="1:11" x14ac:dyDescent="0.25">
      <c r="A10">
        <v>10</v>
      </c>
      <c r="B10" s="44">
        <v>43110</v>
      </c>
      <c r="C10" t="s">
        <v>50</v>
      </c>
      <c r="D10" s="44">
        <f t="shared" si="0"/>
        <v>43110</v>
      </c>
      <c r="E10">
        <v>2018</v>
      </c>
      <c r="F10" t="s">
        <v>44</v>
      </c>
      <c r="G10" t="s">
        <v>71</v>
      </c>
      <c r="H10">
        <v>131</v>
      </c>
      <c r="I10">
        <v>1</v>
      </c>
    </row>
    <row r="11" spans="1:11" x14ac:dyDescent="0.25">
      <c r="A11">
        <v>11</v>
      </c>
      <c r="B11" s="44">
        <v>43111</v>
      </c>
      <c r="C11" t="s">
        <v>50</v>
      </c>
      <c r="D11" s="44">
        <f t="shared" si="0"/>
        <v>43111</v>
      </c>
      <c r="E11">
        <v>2018</v>
      </c>
      <c r="F11" t="s">
        <v>41</v>
      </c>
      <c r="G11" t="s">
        <v>68</v>
      </c>
      <c r="H11">
        <v>330</v>
      </c>
      <c r="I11">
        <v>1</v>
      </c>
    </row>
    <row r="12" spans="1:11" x14ac:dyDescent="0.25">
      <c r="A12">
        <v>11</v>
      </c>
      <c r="B12" s="44">
        <v>43111</v>
      </c>
      <c r="C12" t="s">
        <v>50</v>
      </c>
      <c r="D12" s="44">
        <f t="shared" si="0"/>
        <v>43111</v>
      </c>
      <c r="E12">
        <v>2018</v>
      </c>
      <c r="F12" t="s">
        <v>42</v>
      </c>
      <c r="G12" t="s">
        <v>69</v>
      </c>
      <c r="H12">
        <v>124</v>
      </c>
      <c r="I12">
        <v>1</v>
      </c>
    </row>
    <row r="13" spans="1:11" x14ac:dyDescent="0.25">
      <c r="A13">
        <v>12</v>
      </c>
      <c r="B13" s="44">
        <v>43112</v>
      </c>
      <c r="C13" t="s">
        <v>50</v>
      </c>
      <c r="D13" s="44">
        <f t="shared" si="0"/>
        <v>43112</v>
      </c>
      <c r="E13">
        <v>2018</v>
      </c>
      <c r="F13" t="s">
        <v>34</v>
      </c>
      <c r="G13" t="s">
        <v>61</v>
      </c>
      <c r="H13">
        <v>400</v>
      </c>
      <c r="I13">
        <v>1</v>
      </c>
    </row>
    <row r="14" spans="1:11" x14ac:dyDescent="0.25">
      <c r="A14">
        <v>14</v>
      </c>
      <c r="B14" s="44">
        <v>43114</v>
      </c>
      <c r="C14" t="s">
        <v>50</v>
      </c>
      <c r="D14" s="44">
        <f t="shared" si="0"/>
        <v>43114</v>
      </c>
      <c r="E14">
        <v>2018</v>
      </c>
      <c r="F14" t="s">
        <v>39</v>
      </c>
      <c r="G14" t="s">
        <v>66</v>
      </c>
      <c r="H14">
        <v>488</v>
      </c>
      <c r="I14">
        <v>1</v>
      </c>
    </row>
    <row r="15" spans="1:11" x14ac:dyDescent="0.25">
      <c r="A15">
        <v>14</v>
      </c>
      <c r="B15" s="44">
        <v>43114</v>
      </c>
      <c r="C15" t="s">
        <v>50</v>
      </c>
      <c r="D15" s="44">
        <f t="shared" si="0"/>
        <v>43114</v>
      </c>
      <c r="E15">
        <v>2018</v>
      </c>
      <c r="F15" t="s">
        <v>40</v>
      </c>
      <c r="G15" t="s">
        <v>67</v>
      </c>
      <c r="H15">
        <v>547</v>
      </c>
      <c r="I15">
        <v>1</v>
      </c>
    </row>
    <row r="16" spans="1:11" x14ac:dyDescent="0.25">
      <c r="A16">
        <v>15</v>
      </c>
      <c r="B16" s="44">
        <v>43115</v>
      </c>
      <c r="C16" t="s">
        <v>50</v>
      </c>
      <c r="D16" s="44">
        <f t="shared" si="0"/>
        <v>43115</v>
      </c>
      <c r="E16">
        <v>2018</v>
      </c>
      <c r="F16" t="s">
        <v>37</v>
      </c>
      <c r="G16" t="s">
        <v>64</v>
      </c>
      <c r="H16">
        <v>166</v>
      </c>
      <c r="I16">
        <v>1</v>
      </c>
    </row>
    <row r="17" spans="1:9" x14ac:dyDescent="0.25">
      <c r="A17">
        <v>15</v>
      </c>
      <c r="B17" s="44">
        <v>43115</v>
      </c>
      <c r="C17" t="s">
        <v>50</v>
      </c>
      <c r="D17" s="44">
        <f t="shared" si="0"/>
        <v>43115</v>
      </c>
      <c r="E17">
        <v>2018</v>
      </c>
      <c r="F17" t="s">
        <v>38</v>
      </c>
      <c r="G17" t="s">
        <v>65</v>
      </c>
      <c r="H17">
        <v>275</v>
      </c>
      <c r="I17">
        <v>1</v>
      </c>
    </row>
    <row r="18" spans="1:9" x14ac:dyDescent="0.25">
      <c r="A18">
        <v>15</v>
      </c>
      <c r="B18" s="44">
        <v>43115</v>
      </c>
      <c r="C18" t="s">
        <v>50</v>
      </c>
      <c r="D18" s="44">
        <f t="shared" si="0"/>
        <v>43115</v>
      </c>
      <c r="E18">
        <v>2018</v>
      </c>
      <c r="F18" t="s">
        <v>29</v>
      </c>
      <c r="G18" t="s">
        <v>56</v>
      </c>
      <c r="H18">
        <v>125</v>
      </c>
      <c r="I18">
        <v>1</v>
      </c>
    </row>
    <row r="19" spans="1:9" x14ac:dyDescent="0.25">
      <c r="A19">
        <v>16</v>
      </c>
      <c r="B19" s="44">
        <v>43116</v>
      </c>
      <c r="C19" t="s">
        <v>50</v>
      </c>
      <c r="D19" s="44">
        <f t="shared" si="0"/>
        <v>43116</v>
      </c>
      <c r="E19">
        <v>2018</v>
      </c>
      <c r="F19" t="s">
        <v>35</v>
      </c>
      <c r="G19" t="s">
        <v>62</v>
      </c>
      <c r="H19">
        <v>200</v>
      </c>
      <c r="I19">
        <v>1</v>
      </c>
    </row>
    <row r="20" spans="1:9" x14ac:dyDescent="0.25">
      <c r="A20">
        <v>16</v>
      </c>
      <c r="B20" s="44">
        <v>43116</v>
      </c>
      <c r="C20" t="s">
        <v>50</v>
      </c>
      <c r="D20" s="44">
        <f t="shared" si="0"/>
        <v>43116</v>
      </c>
      <c r="E20">
        <v>2018</v>
      </c>
      <c r="F20" t="s">
        <v>36</v>
      </c>
      <c r="G20" t="s">
        <v>63</v>
      </c>
      <c r="H20">
        <v>156</v>
      </c>
      <c r="I20">
        <v>1</v>
      </c>
    </row>
    <row r="21" spans="1:9" x14ac:dyDescent="0.25">
      <c r="A21">
        <v>16</v>
      </c>
      <c r="B21" s="44">
        <v>43116</v>
      </c>
      <c r="C21" t="s">
        <v>50</v>
      </c>
      <c r="D21" s="44">
        <f t="shared" si="0"/>
        <v>43116</v>
      </c>
      <c r="E21">
        <v>2018</v>
      </c>
      <c r="F21" t="s">
        <v>35</v>
      </c>
      <c r="G21" t="s">
        <v>62</v>
      </c>
      <c r="H21">
        <v>200</v>
      </c>
      <c r="I21">
        <v>1</v>
      </c>
    </row>
    <row r="22" spans="1:9" x14ac:dyDescent="0.25">
      <c r="A22">
        <v>18</v>
      </c>
      <c r="B22" s="44">
        <v>43118</v>
      </c>
      <c r="C22" t="s">
        <v>50</v>
      </c>
      <c r="D22" s="44">
        <f t="shared" si="0"/>
        <v>43118</v>
      </c>
      <c r="E22">
        <v>2018</v>
      </c>
      <c r="F22" t="s">
        <v>32</v>
      </c>
      <c r="G22" t="s">
        <v>59</v>
      </c>
      <c r="H22">
        <v>59</v>
      </c>
      <c r="I22">
        <v>1</v>
      </c>
    </row>
    <row r="23" spans="1:9" x14ac:dyDescent="0.25">
      <c r="A23">
        <v>18</v>
      </c>
      <c r="B23" s="44">
        <v>43118</v>
      </c>
      <c r="C23" t="s">
        <v>50</v>
      </c>
      <c r="D23" s="44">
        <f t="shared" si="0"/>
        <v>43118</v>
      </c>
      <c r="E23">
        <v>2018</v>
      </c>
      <c r="F23" t="s">
        <v>33</v>
      </c>
      <c r="G23" t="s">
        <v>60</v>
      </c>
      <c r="H23">
        <v>341</v>
      </c>
      <c r="I23">
        <v>1</v>
      </c>
    </row>
    <row r="24" spans="1:9" x14ac:dyDescent="0.25">
      <c r="A24">
        <v>19</v>
      </c>
      <c r="B24" s="44">
        <v>43119</v>
      </c>
      <c r="C24" t="s">
        <v>50</v>
      </c>
      <c r="D24" s="44">
        <f t="shared" si="0"/>
        <v>43119</v>
      </c>
      <c r="E24">
        <v>2018</v>
      </c>
      <c r="F24" t="s">
        <v>29</v>
      </c>
      <c r="G24" t="s">
        <v>56</v>
      </c>
      <c r="H24">
        <v>125</v>
      </c>
      <c r="I24">
        <v>1</v>
      </c>
    </row>
    <row r="25" spans="1:9" x14ac:dyDescent="0.25">
      <c r="A25">
        <v>19</v>
      </c>
      <c r="B25" s="44">
        <v>43119</v>
      </c>
      <c r="C25" t="s">
        <v>50</v>
      </c>
      <c r="D25" s="44">
        <f t="shared" si="0"/>
        <v>43119</v>
      </c>
      <c r="E25">
        <v>2018</v>
      </c>
      <c r="F25" t="s">
        <v>30</v>
      </c>
      <c r="G25" t="s">
        <v>57</v>
      </c>
      <c r="H25">
        <v>332</v>
      </c>
      <c r="I25">
        <v>1</v>
      </c>
    </row>
    <row r="26" spans="1:9" x14ac:dyDescent="0.25">
      <c r="A26">
        <v>19</v>
      </c>
      <c r="B26" s="44">
        <v>43119</v>
      </c>
      <c r="C26" t="s">
        <v>50</v>
      </c>
      <c r="D26" s="44">
        <f t="shared" si="0"/>
        <v>43119</v>
      </c>
      <c r="E26">
        <v>2018</v>
      </c>
      <c r="F26" t="s">
        <v>31</v>
      </c>
      <c r="G26" t="s">
        <v>58</v>
      </c>
      <c r="H26">
        <v>136</v>
      </c>
      <c r="I26">
        <v>1</v>
      </c>
    </row>
    <row r="27" spans="1:9" x14ac:dyDescent="0.25">
      <c r="A27">
        <v>22</v>
      </c>
      <c r="B27" s="44">
        <v>43122</v>
      </c>
      <c r="C27" t="s">
        <v>50</v>
      </c>
      <c r="D27" s="44">
        <f t="shared" si="0"/>
        <v>43122</v>
      </c>
      <c r="E27">
        <v>2018</v>
      </c>
      <c r="F27" t="s">
        <v>28</v>
      </c>
      <c r="G27" t="s">
        <v>55</v>
      </c>
      <c r="H27">
        <v>151</v>
      </c>
      <c r="I27">
        <v>1</v>
      </c>
    </row>
    <row r="28" spans="1:9" x14ac:dyDescent="0.25">
      <c r="A28">
        <v>23</v>
      </c>
      <c r="B28" s="44">
        <v>43123</v>
      </c>
      <c r="C28" t="s">
        <v>50</v>
      </c>
      <c r="D28" s="44">
        <f t="shared" si="0"/>
        <v>43123</v>
      </c>
      <c r="E28">
        <v>2018</v>
      </c>
      <c r="F28" t="s">
        <v>27</v>
      </c>
      <c r="G28" t="s">
        <v>54</v>
      </c>
      <c r="H28">
        <v>145</v>
      </c>
      <c r="I28">
        <v>1</v>
      </c>
    </row>
    <row r="29" spans="1:9" x14ac:dyDescent="0.25">
      <c r="A29">
        <v>25</v>
      </c>
      <c r="B29" s="44">
        <v>43125</v>
      </c>
      <c r="C29" t="s">
        <v>50</v>
      </c>
      <c r="D29" s="44">
        <f t="shared" si="0"/>
        <v>43125</v>
      </c>
      <c r="E29">
        <v>2018</v>
      </c>
      <c r="F29" t="s">
        <v>24</v>
      </c>
      <c r="G29" t="s">
        <v>51</v>
      </c>
      <c r="H29">
        <v>385</v>
      </c>
      <c r="I29">
        <v>1</v>
      </c>
    </row>
    <row r="30" spans="1:9" x14ac:dyDescent="0.25">
      <c r="A30">
        <v>25</v>
      </c>
      <c r="B30" s="44">
        <v>43125</v>
      </c>
      <c r="C30" t="s">
        <v>50</v>
      </c>
      <c r="D30" s="44">
        <f t="shared" si="0"/>
        <v>43125</v>
      </c>
      <c r="E30">
        <v>2018</v>
      </c>
      <c r="F30" t="s">
        <v>25</v>
      </c>
      <c r="G30" t="s">
        <v>52</v>
      </c>
      <c r="H30">
        <v>589</v>
      </c>
      <c r="I30">
        <v>1</v>
      </c>
    </row>
    <row r="31" spans="1:9" x14ac:dyDescent="0.25">
      <c r="A31">
        <v>25</v>
      </c>
      <c r="B31" s="44">
        <v>43125</v>
      </c>
      <c r="C31" t="s">
        <v>50</v>
      </c>
      <c r="D31" s="44">
        <f t="shared" si="0"/>
        <v>43125</v>
      </c>
      <c r="E31">
        <v>2018</v>
      </c>
      <c r="F31" t="s">
        <v>26</v>
      </c>
      <c r="G31" t="s">
        <v>53</v>
      </c>
      <c r="H31">
        <v>558</v>
      </c>
      <c r="I31">
        <v>1</v>
      </c>
    </row>
    <row r="32" spans="1:9" x14ac:dyDescent="0.25">
      <c r="A32">
        <v>30</v>
      </c>
      <c r="B32" s="44">
        <f>D32</f>
        <v>43130</v>
      </c>
      <c r="C32" t="s">
        <v>50</v>
      </c>
      <c r="D32" s="44">
        <f>DATE(E32,1,A32)</f>
        <v>43130</v>
      </c>
      <c r="E32">
        <v>2018</v>
      </c>
      <c r="F32" t="s">
        <v>92</v>
      </c>
      <c r="G32" t="s">
        <v>94</v>
      </c>
      <c r="H32">
        <v>344</v>
      </c>
      <c r="I32">
        <v>1</v>
      </c>
    </row>
    <row r="33" spans="1:9" x14ac:dyDescent="0.25">
      <c r="A33">
        <v>31</v>
      </c>
      <c r="B33" s="44">
        <f>D33</f>
        <v>43131</v>
      </c>
      <c r="C33" t="s">
        <v>50</v>
      </c>
      <c r="D33" s="44">
        <f>DATE(E33,1,A33)</f>
        <v>43131</v>
      </c>
      <c r="E33">
        <v>2018</v>
      </c>
      <c r="F33" t="s">
        <v>91</v>
      </c>
      <c r="G33" t="s">
        <v>93</v>
      </c>
      <c r="H33">
        <v>144</v>
      </c>
      <c r="I33">
        <v>1</v>
      </c>
    </row>
    <row r="34" spans="1:9" x14ac:dyDescent="0.25">
      <c r="H34">
        <f>SUM(H2:H33)</f>
        <v>8533</v>
      </c>
    </row>
  </sheetData>
  <autoFilter ref="A1:I31">
    <sortState ref="A2:I32">
      <sortCondition ref="B1:B32"/>
    </sortState>
  </autoFilter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0" zoomScaleNormal="80" workbookViewId="0"/>
  </sheetViews>
  <sheetFormatPr defaultRowHeight="15" x14ac:dyDescent="0.25"/>
  <cols>
    <col min="1" max="1" width="8.7109375" customWidth="1"/>
    <col min="2" max="2" width="18.5703125" bestFit="1" customWidth="1"/>
    <col min="4" max="4" width="16.7109375" bestFit="1" customWidth="1"/>
    <col min="6" max="6" width="15.28515625" bestFit="1" customWidth="1"/>
    <col min="7" max="7" width="10.28515625" bestFit="1" customWidth="1"/>
    <col min="8" max="8" width="15.85546875" bestFit="1" customWidth="1"/>
    <col min="11" max="11" width="40.28515625" bestFit="1" customWidth="1"/>
  </cols>
  <sheetData>
    <row r="1" spans="1:11" x14ac:dyDescent="0.25">
      <c r="A1" t="s">
        <v>4</v>
      </c>
      <c r="B1" t="s">
        <v>79</v>
      </c>
      <c r="C1" t="s">
        <v>3</v>
      </c>
      <c r="D1" s="73" t="s">
        <v>77</v>
      </c>
      <c r="E1" t="s">
        <v>80</v>
      </c>
      <c r="F1" t="s">
        <v>81</v>
      </c>
      <c r="G1" t="s">
        <v>83</v>
      </c>
      <c r="H1" t="s">
        <v>82</v>
      </c>
      <c r="I1" t="s">
        <v>84</v>
      </c>
    </row>
    <row r="2" spans="1:11" x14ac:dyDescent="0.25">
      <c r="A2">
        <v>10</v>
      </c>
      <c r="B2" s="44">
        <f t="shared" ref="B2:B25" si="0">D2</f>
        <v>43110</v>
      </c>
      <c r="C2" t="s">
        <v>50</v>
      </c>
      <c r="D2" s="44">
        <f t="shared" ref="D2:D25" si="1">DATE(E2,1,A2)</f>
        <v>43110</v>
      </c>
      <c r="E2">
        <v>2018</v>
      </c>
      <c r="F2" t="s">
        <v>43</v>
      </c>
      <c r="G2" t="s">
        <v>70</v>
      </c>
      <c r="H2">
        <v>285</v>
      </c>
      <c r="I2">
        <v>1</v>
      </c>
      <c r="K2" s="73" t="s">
        <v>78</v>
      </c>
    </row>
    <row r="3" spans="1:11" x14ac:dyDescent="0.25">
      <c r="A3">
        <v>10</v>
      </c>
      <c r="B3" s="44">
        <f t="shared" si="0"/>
        <v>43110</v>
      </c>
      <c r="C3" t="s">
        <v>50</v>
      </c>
      <c r="D3" s="44">
        <f t="shared" si="1"/>
        <v>43110</v>
      </c>
      <c r="E3">
        <v>2018</v>
      </c>
      <c r="F3" t="s">
        <v>44</v>
      </c>
      <c r="G3" t="s">
        <v>71</v>
      </c>
      <c r="H3">
        <v>131</v>
      </c>
      <c r="I3">
        <v>1</v>
      </c>
    </row>
    <row r="4" spans="1:11" x14ac:dyDescent="0.25">
      <c r="A4">
        <v>11</v>
      </c>
      <c r="B4" s="44">
        <f t="shared" si="0"/>
        <v>43111</v>
      </c>
      <c r="C4" t="s">
        <v>50</v>
      </c>
      <c r="D4" s="44">
        <f t="shared" si="1"/>
        <v>43111</v>
      </c>
      <c r="E4">
        <v>2018</v>
      </c>
      <c r="F4" t="s">
        <v>41</v>
      </c>
      <c r="G4" t="s">
        <v>68</v>
      </c>
      <c r="H4">
        <v>330</v>
      </c>
      <c r="I4">
        <v>1</v>
      </c>
    </row>
    <row r="5" spans="1:11" x14ac:dyDescent="0.25">
      <c r="A5">
        <v>11</v>
      </c>
      <c r="B5" s="44">
        <f t="shared" si="0"/>
        <v>43111</v>
      </c>
      <c r="C5" t="s">
        <v>50</v>
      </c>
      <c r="D5" s="44">
        <f t="shared" si="1"/>
        <v>43111</v>
      </c>
      <c r="E5">
        <v>2018</v>
      </c>
      <c r="F5" t="s">
        <v>42</v>
      </c>
      <c r="G5" t="s">
        <v>69</v>
      </c>
      <c r="H5">
        <v>124</v>
      </c>
      <c r="I5">
        <v>1</v>
      </c>
    </row>
    <row r="6" spans="1:11" x14ac:dyDescent="0.25">
      <c r="A6">
        <v>12</v>
      </c>
      <c r="B6" s="44">
        <f t="shared" si="0"/>
        <v>43112</v>
      </c>
      <c r="C6" t="s">
        <v>50</v>
      </c>
      <c r="D6" s="44">
        <f t="shared" si="1"/>
        <v>43112</v>
      </c>
      <c r="E6">
        <v>2018</v>
      </c>
      <c r="F6" t="s">
        <v>34</v>
      </c>
      <c r="G6" t="s">
        <v>61</v>
      </c>
      <c r="H6">
        <v>400</v>
      </c>
      <c r="I6">
        <v>1</v>
      </c>
    </row>
    <row r="7" spans="1:11" x14ac:dyDescent="0.25">
      <c r="A7">
        <v>14</v>
      </c>
      <c r="B7" s="44">
        <f t="shared" si="0"/>
        <v>43114</v>
      </c>
      <c r="C7" t="s">
        <v>50</v>
      </c>
      <c r="D7" s="44">
        <f t="shared" si="1"/>
        <v>43114</v>
      </c>
      <c r="E7">
        <v>2018</v>
      </c>
      <c r="F7" t="s">
        <v>39</v>
      </c>
      <c r="G7" t="s">
        <v>66</v>
      </c>
      <c r="H7">
        <v>488</v>
      </c>
      <c r="I7">
        <v>1</v>
      </c>
    </row>
    <row r="8" spans="1:11" x14ac:dyDescent="0.25">
      <c r="A8">
        <v>14</v>
      </c>
      <c r="B8" s="44">
        <f t="shared" si="0"/>
        <v>43114</v>
      </c>
      <c r="C8" t="s">
        <v>50</v>
      </c>
      <c r="D8" s="44">
        <f t="shared" si="1"/>
        <v>43114</v>
      </c>
      <c r="E8">
        <v>2018</v>
      </c>
      <c r="F8" t="s">
        <v>40</v>
      </c>
      <c r="G8" t="s">
        <v>67</v>
      </c>
      <c r="H8">
        <v>547</v>
      </c>
      <c r="I8">
        <v>1</v>
      </c>
    </row>
    <row r="9" spans="1:11" x14ac:dyDescent="0.25">
      <c r="A9">
        <v>15</v>
      </c>
      <c r="B9" s="44">
        <f t="shared" si="0"/>
        <v>43115</v>
      </c>
      <c r="C9" t="s">
        <v>50</v>
      </c>
      <c r="D9" s="44">
        <f t="shared" si="1"/>
        <v>43115</v>
      </c>
      <c r="E9">
        <v>2018</v>
      </c>
      <c r="F9" t="s">
        <v>37</v>
      </c>
      <c r="G9" t="s">
        <v>64</v>
      </c>
      <c r="H9">
        <v>166</v>
      </c>
      <c r="I9">
        <v>1</v>
      </c>
    </row>
    <row r="10" spans="1:11" x14ac:dyDescent="0.25">
      <c r="A10">
        <v>15</v>
      </c>
      <c r="B10" s="44">
        <f t="shared" si="0"/>
        <v>43115</v>
      </c>
      <c r="C10" t="s">
        <v>50</v>
      </c>
      <c r="D10" s="44">
        <f t="shared" si="1"/>
        <v>43115</v>
      </c>
      <c r="E10">
        <v>2018</v>
      </c>
      <c r="F10" t="s">
        <v>38</v>
      </c>
      <c r="G10" t="s">
        <v>65</v>
      </c>
      <c r="H10">
        <v>275</v>
      </c>
      <c r="I10">
        <v>1</v>
      </c>
    </row>
    <row r="11" spans="1:11" x14ac:dyDescent="0.25">
      <c r="A11">
        <v>15</v>
      </c>
      <c r="B11" s="44">
        <f t="shared" si="0"/>
        <v>43115</v>
      </c>
      <c r="C11" t="s">
        <v>50</v>
      </c>
      <c r="D11" s="44">
        <f t="shared" si="1"/>
        <v>43115</v>
      </c>
      <c r="E11">
        <v>2018</v>
      </c>
      <c r="F11" t="s">
        <v>29</v>
      </c>
      <c r="G11" t="s">
        <v>56</v>
      </c>
      <c r="H11">
        <v>125</v>
      </c>
      <c r="I11">
        <v>1</v>
      </c>
    </row>
    <row r="12" spans="1:11" x14ac:dyDescent="0.25">
      <c r="A12">
        <v>16</v>
      </c>
      <c r="B12" s="44">
        <f t="shared" si="0"/>
        <v>43116</v>
      </c>
      <c r="C12" t="s">
        <v>50</v>
      </c>
      <c r="D12" s="44">
        <f t="shared" si="1"/>
        <v>43116</v>
      </c>
      <c r="E12">
        <v>2018</v>
      </c>
      <c r="F12" t="s">
        <v>34</v>
      </c>
      <c r="G12" t="s">
        <v>61</v>
      </c>
      <c r="H12">
        <v>400</v>
      </c>
      <c r="I12">
        <v>1</v>
      </c>
    </row>
    <row r="13" spans="1:11" x14ac:dyDescent="0.25">
      <c r="A13">
        <v>16</v>
      </c>
      <c r="B13" s="44">
        <f t="shared" si="0"/>
        <v>43116</v>
      </c>
      <c r="C13" t="s">
        <v>50</v>
      </c>
      <c r="D13" s="44">
        <f t="shared" si="1"/>
        <v>43116</v>
      </c>
      <c r="E13">
        <v>2018</v>
      </c>
      <c r="F13" t="s">
        <v>35</v>
      </c>
      <c r="G13" t="s">
        <v>62</v>
      </c>
      <c r="H13">
        <v>200</v>
      </c>
      <c r="I13">
        <v>1</v>
      </c>
    </row>
    <row r="14" spans="1:11" x14ac:dyDescent="0.25">
      <c r="A14">
        <v>16</v>
      </c>
      <c r="B14" s="44">
        <f t="shared" si="0"/>
        <v>43116</v>
      </c>
      <c r="C14" t="s">
        <v>50</v>
      </c>
      <c r="D14" s="44">
        <f t="shared" si="1"/>
        <v>43116</v>
      </c>
      <c r="E14">
        <v>2018</v>
      </c>
      <c r="F14" t="s">
        <v>36</v>
      </c>
      <c r="G14" t="s">
        <v>63</v>
      </c>
      <c r="H14">
        <v>156</v>
      </c>
      <c r="I14">
        <v>1</v>
      </c>
    </row>
    <row r="15" spans="1:11" x14ac:dyDescent="0.25">
      <c r="A15">
        <v>16</v>
      </c>
      <c r="B15" s="44">
        <f t="shared" si="0"/>
        <v>43116</v>
      </c>
      <c r="C15" t="s">
        <v>50</v>
      </c>
      <c r="D15" s="44">
        <f t="shared" si="1"/>
        <v>43116</v>
      </c>
      <c r="E15">
        <v>2018</v>
      </c>
      <c r="F15" t="s">
        <v>35</v>
      </c>
      <c r="G15" t="s">
        <v>62</v>
      </c>
      <c r="H15">
        <v>200</v>
      </c>
      <c r="I15">
        <v>1</v>
      </c>
    </row>
    <row r="16" spans="1:11" x14ac:dyDescent="0.25">
      <c r="A16">
        <v>18</v>
      </c>
      <c r="B16" s="44">
        <f t="shared" si="0"/>
        <v>43118</v>
      </c>
      <c r="C16" t="s">
        <v>50</v>
      </c>
      <c r="D16" s="44">
        <f t="shared" si="1"/>
        <v>43118</v>
      </c>
      <c r="E16">
        <v>2018</v>
      </c>
      <c r="F16" t="s">
        <v>32</v>
      </c>
      <c r="G16" s="110">
        <v>59</v>
      </c>
      <c r="H16">
        <v>59</v>
      </c>
      <c r="I16">
        <v>1</v>
      </c>
    </row>
    <row r="17" spans="1:9" x14ac:dyDescent="0.25">
      <c r="A17">
        <v>18</v>
      </c>
      <c r="B17" s="44">
        <f t="shared" si="0"/>
        <v>43118</v>
      </c>
      <c r="C17" t="s">
        <v>50</v>
      </c>
      <c r="D17" s="44">
        <f t="shared" si="1"/>
        <v>43118</v>
      </c>
      <c r="E17">
        <v>2018</v>
      </c>
      <c r="F17" t="s">
        <v>33</v>
      </c>
      <c r="G17" t="s">
        <v>60</v>
      </c>
      <c r="H17">
        <v>341</v>
      </c>
      <c r="I17">
        <v>1</v>
      </c>
    </row>
    <row r="18" spans="1:9" x14ac:dyDescent="0.25">
      <c r="A18">
        <v>19</v>
      </c>
      <c r="B18" s="44">
        <f t="shared" si="0"/>
        <v>43119</v>
      </c>
      <c r="C18" t="s">
        <v>50</v>
      </c>
      <c r="D18" s="44">
        <f t="shared" si="1"/>
        <v>43119</v>
      </c>
      <c r="E18">
        <v>2018</v>
      </c>
      <c r="F18" t="s">
        <v>29</v>
      </c>
      <c r="G18" t="s">
        <v>56</v>
      </c>
      <c r="H18">
        <v>125</v>
      </c>
      <c r="I18">
        <v>1</v>
      </c>
    </row>
    <row r="19" spans="1:9" x14ac:dyDescent="0.25">
      <c r="A19">
        <v>19</v>
      </c>
      <c r="B19" s="44">
        <f t="shared" si="0"/>
        <v>43119</v>
      </c>
      <c r="C19" t="s">
        <v>50</v>
      </c>
      <c r="D19" s="44">
        <f t="shared" si="1"/>
        <v>43119</v>
      </c>
      <c r="E19">
        <v>2018</v>
      </c>
      <c r="F19" t="s">
        <v>30</v>
      </c>
      <c r="G19" t="s">
        <v>57</v>
      </c>
      <c r="H19">
        <v>332</v>
      </c>
      <c r="I19">
        <v>1</v>
      </c>
    </row>
    <row r="20" spans="1:9" x14ac:dyDescent="0.25">
      <c r="A20">
        <v>19</v>
      </c>
      <c r="B20" s="44">
        <f t="shared" si="0"/>
        <v>43119</v>
      </c>
      <c r="C20" t="s">
        <v>50</v>
      </c>
      <c r="D20" s="44">
        <f t="shared" si="1"/>
        <v>43119</v>
      </c>
      <c r="E20">
        <v>2018</v>
      </c>
      <c r="F20" t="s">
        <v>31</v>
      </c>
      <c r="G20" t="s">
        <v>58</v>
      </c>
      <c r="H20">
        <v>136</v>
      </c>
      <c r="I20">
        <v>1</v>
      </c>
    </row>
    <row r="21" spans="1:9" x14ac:dyDescent="0.25">
      <c r="A21">
        <v>22</v>
      </c>
      <c r="B21" s="44">
        <f t="shared" si="0"/>
        <v>43122</v>
      </c>
      <c r="C21" t="s">
        <v>50</v>
      </c>
      <c r="D21" s="44">
        <f t="shared" si="1"/>
        <v>43122</v>
      </c>
      <c r="E21">
        <v>2018</v>
      </c>
      <c r="F21" t="s">
        <v>28</v>
      </c>
      <c r="G21" t="s">
        <v>55</v>
      </c>
      <c r="H21">
        <v>151</v>
      </c>
      <c r="I21">
        <v>1</v>
      </c>
    </row>
    <row r="22" spans="1:9" x14ac:dyDescent="0.25">
      <c r="A22">
        <v>23</v>
      </c>
      <c r="B22" s="44">
        <f t="shared" si="0"/>
        <v>43123</v>
      </c>
      <c r="C22" t="s">
        <v>50</v>
      </c>
      <c r="D22" s="44">
        <f t="shared" si="1"/>
        <v>43123</v>
      </c>
      <c r="E22">
        <v>2018</v>
      </c>
      <c r="F22" t="s">
        <v>27</v>
      </c>
      <c r="G22" t="s">
        <v>54</v>
      </c>
      <c r="H22">
        <v>145</v>
      </c>
      <c r="I22">
        <v>1</v>
      </c>
    </row>
    <row r="23" spans="1:9" x14ac:dyDescent="0.25">
      <c r="A23">
        <v>25</v>
      </c>
      <c r="B23" s="44">
        <f t="shared" si="0"/>
        <v>43125</v>
      </c>
      <c r="C23" t="s">
        <v>50</v>
      </c>
      <c r="D23" s="44">
        <f t="shared" si="1"/>
        <v>43125</v>
      </c>
      <c r="E23">
        <v>2018</v>
      </c>
      <c r="F23" t="s">
        <v>24</v>
      </c>
      <c r="G23" t="s">
        <v>51</v>
      </c>
      <c r="H23">
        <v>385</v>
      </c>
      <c r="I23">
        <v>1</v>
      </c>
    </row>
    <row r="24" spans="1:9" x14ac:dyDescent="0.25">
      <c r="A24">
        <v>25</v>
      </c>
      <c r="B24" s="44">
        <f t="shared" si="0"/>
        <v>43125</v>
      </c>
      <c r="C24" t="s">
        <v>50</v>
      </c>
      <c r="D24" s="44">
        <f t="shared" si="1"/>
        <v>43125</v>
      </c>
      <c r="E24">
        <v>2018</v>
      </c>
      <c r="F24" t="s">
        <v>25</v>
      </c>
      <c r="G24" t="s">
        <v>52</v>
      </c>
      <c r="H24">
        <v>589</v>
      </c>
      <c r="I24">
        <v>1</v>
      </c>
    </row>
    <row r="25" spans="1:9" x14ac:dyDescent="0.25">
      <c r="A25">
        <v>25</v>
      </c>
      <c r="B25" s="44">
        <f t="shared" si="0"/>
        <v>43125</v>
      </c>
      <c r="C25" t="s">
        <v>50</v>
      </c>
      <c r="D25" s="44">
        <f t="shared" si="1"/>
        <v>43125</v>
      </c>
      <c r="E25">
        <v>2018</v>
      </c>
      <c r="F25" t="s">
        <v>26</v>
      </c>
      <c r="G25" t="s">
        <v>53</v>
      </c>
      <c r="H25">
        <v>558</v>
      </c>
      <c r="I25">
        <v>1</v>
      </c>
    </row>
    <row r="28" spans="1:9" x14ac:dyDescent="0.25">
      <c r="B28" s="44"/>
      <c r="D28" s="44"/>
    </row>
    <row r="29" spans="1:9" x14ac:dyDescent="0.25">
      <c r="B29" s="44"/>
      <c r="D29" s="44"/>
    </row>
    <row r="30" spans="1:9" x14ac:dyDescent="0.25">
      <c r="B30" s="44"/>
      <c r="D30" s="44"/>
    </row>
    <row r="31" spans="1:9" x14ac:dyDescent="0.25">
      <c r="B31" s="44"/>
      <c r="D31" s="44"/>
    </row>
    <row r="32" spans="1:9" x14ac:dyDescent="0.25">
      <c r="B32" s="44"/>
      <c r="D32" s="44"/>
    </row>
  </sheetData>
  <autoFilter ref="A1:I32">
    <sortState ref="A2:I32">
      <sortCondition ref="B1:B32"/>
    </sortState>
  </autoFilter>
  <pageMargins left="0.7" right="0.7" top="0.75" bottom="0.75" header="0.3" footer="0.3"/>
  <pageSetup orientation="portrait" horizontalDpi="4294967292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selection activeCell="L4" sqref="L4:L7"/>
    </sheetView>
  </sheetViews>
  <sheetFormatPr defaultRowHeight="15" x14ac:dyDescent="0.25"/>
  <cols>
    <col min="1" max="1" width="8.7109375" customWidth="1"/>
    <col min="2" max="2" width="18.5703125" bestFit="1" customWidth="1"/>
    <col min="4" max="4" width="16.7109375" bestFit="1" customWidth="1"/>
    <col min="6" max="6" width="15.28515625" bestFit="1" customWidth="1"/>
    <col min="7" max="7" width="10.28515625" bestFit="1" customWidth="1"/>
    <col min="8" max="8" width="15.85546875" bestFit="1" customWidth="1"/>
    <col min="11" max="11" width="40.28515625" bestFit="1" customWidth="1"/>
  </cols>
  <sheetData>
    <row r="1" spans="1:11" x14ac:dyDescent="0.25">
      <c r="A1" t="s">
        <v>4</v>
      </c>
      <c r="B1" t="s">
        <v>79</v>
      </c>
      <c r="C1" t="s">
        <v>3</v>
      </c>
      <c r="D1" s="73" t="s">
        <v>77</v>
      </c>
      <c r="E1" t="s">
        <v>80</v>
      </c>
      <c r="F1" t="s">
        <v>81</v>
      </c>
      <c r="G1" t="s">
        <v>83</v>
      </c>
      <c r="H1" t="s">
        <v>82</v>
      </c>
      <c r="I1" t="s">
        <v>84</v>
      </c>
    </row>
    <row r="2" spans="1:11" x14ac:dyDescent="0.25">
      <c r="A2">
        <f>Sheet1!A30</f>
        <v>1</v>
      </c>
      <c r="B2" s="44">
        <v>43132</v>
      </c>
      <c r="C2" t="str">
        <f t="shared" ref="C2:C29" si="0">C1</f>
        <v>Month</v>
      </c>
      <c r="D2" s="44">
        <f t="shared" ref="D2:D32" si="1">DATE(E2,2,A2)</f>
        <v>43132</v>
      </c>
      <c r="E2">
        <v>2018</v>
      </c>
      <c r="F2">
        <f>Sheet1!L30</f>
        <v>366</v>
      </c>
      <c r="G2">
        <v>366</v>
      </c>
      <c r="H2">
        <v>558</v>
      </c>
      <c r="I2">
        <v>1</v>
      </c>
      <c r="K2" s="73" t="s">
        <v>78</v>
      </c>
    </row>
    <row r="3" spans="1:11" x14ac:dyDescent="0.25">
      <c r="A3">
        <f>Sheet1!A31</f>
        <v>1</v>
      </c>
      <c r="B3" s="44">
        <v>43132</v>
      </c>
      <c r="C3" t="str">
        <f t="shared" si="0"/>
        <v>Month</v>
      </c>
      <c r="D3" s="44">
        <f t="shared" si="1"/>
        <v>43132</v>
      </c>
      <c r="E3">
        <v>2018</v>
      </c>
      <c r="F3">
        <f>Sheet1!L31</f>
        <v>143</v>
      </c>
      <c r="G3">
        <v>143</v>
      </c>
      <c r="H3">
        <v>344</v>
      </c>
      <c r="I3">
        <v>1</v>
      </c>
    </row>
    <row r="4" spans="1:11" x14ac:dyDescent="0.25">
      <c r="A4">
        <f>Sheet1!A29</f>
        <v>2</v>
      </c>
      <c r="B4" s="44">
        <v>43133</v>
      </c>
      <c r="C4" t="str">
        <f t="shared" si="0"/>
        <v>Month</v>
      </c>
      <c r="D4" s="44">
        <f t="shared" si="1"/>
        <v>43133</v>
      </c>
      <c r="E4">
        <v>2018</v>
      </c>
      <c r="F4">
        <f>Sheet1!L29</f>
        <v>151</v>
      </c>
      <c r="G4">
        <v>151</v>
      </c>
      <c r="H4">
        <v>589</v>
      </c>
      <c r="I4">
        <v>1</v>
      </c>
    </row>
    <row r="5" spans="1:11" x14ac:dyDescent="0.25">
      <c r="A5">
        <f>Sheet1!A28</f>
        <v>5</v>
      </c>
      <c r="B5" s="44">
        <v>43136</v>
      </c>
      <c r="C5" t="str">
        <f t="shared" si="0"/>
        <v>Month</v>
      </c>
      <c r="D5" s="44">
        <f t="shared" si="1"/>
        <v>43136</v>
      </c>
      <c r="E5">
        <v>2018</v>
      </c>
      <c r="F5">
        <f>Sheet1!L28</f>
        <v>202</v>
      </c>
      <c r="G5">
        <v>202</v>
      </c>
      <c r="H5">
        <v>385</v>
      </c>
      <c r="I5">
        <v>1</v>
      </c>
    </row>
    <row r="6" spans="1:11" x14ac:dyDescent="0.25">
      <c r="A6">
        <f>Sheet1!A26</f>
        <v>6</v>
      </c>
      <c r="B6" s="44">
        <v>43137</v>
      </c>
      <c r="C6" t="str">
        <f t="shared" si="0"/>
        <v>Month</v>
      </c>
      <c r="D6" s="44">
        <f t="shared" si="1"/>
        <v>43137</v>
      </c>
      <c r="E6">
        <v>2018</v>
      </c>
      <c r="F6">
        <f>Sheet1!L26</f>
        <v>149</v>
      </c>
      <c r="G6">
        <v>149</v>
      </c>
      <c r="H6">
        <v>151</v>
      </c>
      <c r="I6">
        <v>1</v>
      </c>
    </row>
    <row r="7" spans="1:11" x14ac:dyDescent="0.25">
      <c r="A7">
        <f>Sheet1!A27</f>
        <v>6</v>
      </c>
      <c r="B7" s="44">
        <v>43137</v>
      </c>
      <c r="C7" t="str">
        <f t="shared" si="0"/>
        <v>Month</v>
      </c>
      <c r="D7" s="44">
        <f t="shared" si="1"/>
        <v>43137</v>
      </c>
      <c r="E7">
        <v>2018</v>
      </c>
      <c r="F7">
        <f>Sheet1!L27</f>
        <v>357</v>
      </c>
      <c r="G7">
        <v>357</v>
      </c>
      <c r="H7">
        <v>145</v>
      </c>
      <c r="I7">
        <v>1</v>
      </c>
    </row>
    <row r="8" spans="1:11" x14ac:dyDescent="0.25">
      <c r="A8">
        <f>Sheet1!A23</f>
        <v>7</v>
      </c>
      <c r="B8" s="44">
        <v>43138</v>
      </c>
      <c r="C8" t="str">
        <f t="shared" si="0"/>
        <v>Month</v>
      </c>
      <c r="D8" s="44">
        <f t="shared" si="1"/>
        <v>43138</v>
      </c>
      <c r="E8">
        <v>2018</v>
      </c>
      <c r="F8">
        <f>Sheet1!L23</f>
        <v>500</v>
      </c>
      <c r="G8">
        <v>500</v>
      </c>
      <c r="H8">
        <v>125</v>
      </c>
      <c r="I8">
        <v>1</v>
      </c>
    </row>
    <row r="9" spans="1:11" x14ac:dyDescent="0.25">
      <c r="A9">
        <f>Sheet1!A24</f>
        <v>7</v>
      </c>
      <c r="B9" s="44">
        <v>43138</v>
      </c>
      <c r="C9" t="str">
        <f t="shared" si="0"/>
        <v>Month</v>
      </c>
      <c r="D9" s="44">
        <f t="shared" si="1"/>
        <v>43138</v>
      </c>
      <c r="E9">
        <v>2018</v>
      </c>
      <c r="F9">
        <f>Sheet1!L24</f>
        <v>264</v>
      </c>
      <c r="G9">
        <v>264</v>
      </c>
      <c r="H9">
        <v>332</v>
      </c>
      <c r="I9">
        <v>1</v>
      </c>
    </row>
    <row r="10" spans="1:11" x14ac:dyDescent="0.25">
      <c r="A10">
        <f>Sheet1!A25</f>
        <v>7</v>
      </c>
      <c r="B10" s="44">
        <v>43138</v>
      </c>
      <c r="C10" t="str">
        <f t="shared" si="0"/>
        <v>Month</v>
      </c>
      <c r="D10" s="44">
        <f t="shared" si="1"/>
        <v>43138</v>
      </c>
      <c r="E10">
        <v>2018</v>
      </c>
      <c r="F10">
        <f>Sheet1!L25</f>
        <v>147</v>
      </c>
      <c r="G10">
        <v>147</v>
      </c>
      <c r="H10">
        <v>136</v>
      </c>
      <c r="I10">
        <v>1</v>
      </c>
    </row>
    <row r="11" spans="1:11" x14ac:dyDescent="0.25">
      <c r="A11">
        <f>Sheet1!A21</f>
        <v>8</v>
      </c>
      <c r="B11" s="44">
        <v>43139</v>
      </c>
      <c r="C11" t="str">
        <f t="shared" si="0"/>
        <v>Month</v>
      </c>
      <c r="D11" s="44">
        <f t="shared" si="1"/>
        <v>43139</v>
      </c>
      <c r="E11">
        <v>2018</v>
      </c>
      <c r="F11">
        <f>Sheet1!L21</f>
        <v>301</v>
      </c>
      <c r="G11">
        <v>301</v>
      </c>
      <c r="H11">
        <v>59</v>
      </c>
      <c r="I11">
        <v>1</v>
      </c>
    </row>
    <row r="12" spans="1:11" x14ac:dyDescent="0.25">
      <c r="A12">
        <f>Sheet1!A22</f>
        <v>8</v>
      </c>
      <c r="B12" s="44">
        <v>43139</v>
      </c>
      <c r="C12" t="str">
        <f t="shared" si="0"/>
        <v>Month</v>
      </c>
      <c r="D12" s="44">
        <f t="shared" si="1"/>
        <v>43139</v>
      </c>
      <c r="E12">
        <v>2018</v>
      </c>
      <c r="F12">
        <f>Sheet1!L22</f>
        <v>271</v>
      </c>
      <c r="G12">
        <v>271</v>
      </c>
      <c r="H12">
        <v>341</v>
      </c>
      <c r="I12">
        <v>1</v>
      </c>
    </row>
    <row r="13" spans="1:11" x14ac:dyDescent="0.25">
      <c r="A13">
        <f>Sheet1!A19</f>
        <v>9</v>
      </c>
      <c r="B13" s="44">
        <v>43140</v>
      </c>
      <c r="C13" t="str">
        <f t="shared" si="0"/>
        <v>Month</v>
      </c>
      <c r="D13" s="44">
        <f t="shared" si="1"/>
        <v>43140</v>
      </c>
      <c r="E13">
        <v>2018</v>
      </c>
      <c r="F13">
        <f>Sheet1!L19</f>
        <v>518</v>
      </c>
      <c r="G13">
        <v>518</v>
      </c>
      <c r="H13">
        <v>156</v>
      </c>
      <c r="I13">
        <v>1</v>
      </c>
    </row>
    <row r="14" spans="1:11" x14ac:dyDescent="0.25">
      <c r="A14">
        <f>Sheet1!A20</f>
        <v>9</v>
      </c>
      <c r="B14" s="44">
        <v>43140</v>
      </c>
      <c r="C14" t="str">
        <f t="shared" si="0"/>
        <v>Month</v>
      </c>
      <c r="D14" s="44">
        <f t="shared" si="1"/>
        <v>43140</v>
      </c>
      <c r="E14">
        <v>2018</v>
      </c>
      <c r="F14">
        <f>Sheet1!L20</f>
        <v>148</v>
      </c>
      <c r="G14">
        <v>148</v>
      </c>
      <c r="H14">
        <v>200</v>
      </c>
      <c r="I14">
        <v>1</v>
      </c>
    </row>
    <row r="15" spans="1:11" x14ac:dyDescent="0.25">
      <c r="A15">
        <f>Sheet1!A17</f>
        <v>12</v>
      </c>
      <c r="B15" s="44">
        <v>43143</v>
      </c>
      <c r="C15" t="str">
        <f t="shared" si="0"/>
        <v>Month</v>
      </c>
      <c r="D15" s="44">
        <f t="shared" si="1"/>
        <v>43143</v>
      </c>
      <c r="E15">
        <v>2018</v>
      </c>
      <c r="F15">
        <f>Sheet1!L17</f>
        <v>373</v>
      </c>
      <c r="G15">
        <v>373</v>
      </c>
      <c r="H15">
        <v>125</v>
      </c>
      <c r="I15">
        <v>1</v>
      </c>
    </row>
    <row r="16" spans="1:11" x14ac:dyDescent="0.25">
      <c r="A16">
        <f>Sheet1!A18</f>
        <v>12</v>
      </c>
      <c r="B16" s="44">
        <v>43143</v>
      </c>
      <c r="C16" t="str">
        <f t="shared" si="0"/>
        <v>Month</v>
      </c>
      <c r="D16" s="44">
        <f t="shared" si="1"/>
        <v>43143</v>
      </c>
      <c r="E16">
        <v>2018</v>
      </c>
      <c r="F16">
        <f>Sheet1!L18</f>
        <v>154</v>
      </c>
      <c r="G16">
        <v>154</v>
      </c>
      <c r="H16">
        <v>200</v>
      </c>
      <c r="I16">
        <v>1</v>
      </c>
    </row>
    <row r="17" spans="1:9" x14ac:dyDescent="0.25">
      <c r="A17">
        <f>Sheet1!A16</f>
        <v>13</v>
      </c>
      <c r="B17" s="44">
        <v>43144</v>
      </c>
      <c r="C17" t="str">
        <f t="shared" si="0"/>
        <v>Month</v>
      </c>
      <c r="D17" s="44">
        <f t="shared" si="1"/>
        <v>43144</v>
      </c>
      <c r="E17">
        <v>2018</v>
      </c>
      <c r="F17">
        <f>Sheet1!L16</f>
        <v>386</v>
      </c>
      <c r="G17">
        <v>386</v>
      </c>
      <c r="H17">
        <v>275</v>
      </c>
      <c r="I17">
        <v>1</v>
      </c>
    </row>
    <row r="18" spans="1:9" x14ac:dyDescent="0.25">
      <c r="A18">
        <f>Sheet1!A14</f>
        <v>14</v>
      </c>
      <c r="B18" s="44">
        <v>43145</v>
      </c>
      <c r="C18" t="str">
        <f t="shared" si="0"/>
        <v>Month</v>
      </c>
      <c r="D18" s="44">
        <f t="shared" si="1"/>
        <v>43145</v>
      </c>
      <c r="E18">
        <v>2018</v>
      </c>
      <c r="F18">
        <f>Sheet1!L14</f>
        <v>356</v>
      </c>
      <c r="G18">
        <v>356</v>
      </c>
      <c r="H18">
        <v>547</v>
      </c>
      <c r="I18">
        <v>1</v>
      </c>
    </row>
    <row r="19" spans="1:9" x14ac:dyDescent="0.25">
      <c r="A19">
        <f>Sheet1!A15</f>
        <v>14</v>
      </c>
      <c r="B19" s="44">
        <v>43145</v>
      </c>
      <c r="C19" t="str">
        <f t="shared" si="0"/>
        <v>Month</v>
      </c>
      <c r="D19" s="44">
        <f t="shared" si="1"/>
        <v>43145</v>
      </c>
      <c r="E19">
        <v>2018</v>
      </c>
      <c r="F19">
        <f>Sheet1!L15</f>
        <v>155</v>
      </c>
      <c r="G19">
        <v>155</v>
      </c>
      <c r="H19">
        <v>166</v>
      </c>
      <c r="I19">
        <v>1</v>
      </c>
    </row>
    <row r="20" spans="1:9" x14ac:dyDescent="0.25">
      <c r="A20">
        <f>Sheet1!A12</f>
        <v>15</v>
      </c>
      <c r="B20" s="44">
        <v>43146</v>
      </c>
      <c r="C20" t="str">
        <f t="shared" si="0"/>
        <v>Month</v>
      </c>
      <c r="D20" s="44">
        <f t="shared" si="1"/>
        <v>43146</v>
      </c>
      <c r="E20">
        <v>2018</v>
      </c>
      <c r="F20">
        <f>Sheet1!L12</f>
        <v>175</v>
      </c>
      <c r="G20">
        <v>175</v>
      </c>
      <c r="H20">
        <v>400</v>
      </c>
      <c r="I20">
        <v>1</v>
      </c>
    </row>
    <row r="21" spans="1:9" x14ac:dyDescent="0.25">
      <c r="A21">
        <f>Sheet1!A13</f>
        <v>15</v>
      </c>
      <c r="B21" s="44">
        <v>43146</v>
      </c>
      <c r="C21" t="str">
        <f t="shared" si="0"/>
        <v>Month</v>
      </c>
      <c r="D21" s="44">
        <f t="shared" si="1"/>
        <v>43146</v>
      </c>
      <c r="E21">
        <v>2018</v>
      </c>
      <c r="F21">
        <f>Sheet1!L13</f>
        <v>400</v>
      </c>
      <c r="G21">
        <v>400</v>
      </c>
      <c r="H21">
        <v>488</v>
      </c>
      <c r="I21">
        <v>1</v>
      </c>
    </row>
    <row r="22" spans="1:9" x14ac:dyDescent="0.25">
      <c r="A22">
        <f>Sheet1!A9</f>
        <v>16</v>
      </c>
      <c r="B22" s="44">
        <v>43147</v>
      </c>
      <c r="C22" t="str">
        <f t="shared" si="0"/>
        <v>Month</v>
      </c>
      <c r="D22" s="44">
        <f t="shared" si="1"/>
        <v>43147</v>
      </c>
      <c r="E22">
        <v>2018</v>
      </c>
      <c r="F22">
        <f>Sheet1!L9</f>
        <v>65</v>
      </c>
      <c r="G22">
        <v>65</v>
      </c>
      <c r="H22">
        <v>131</v>
      </c>
      <c r="I22">
        <v>1</v>
      </c>
    </row>
    <row r="23" spans="1:9" x14ac:dyDescent="0.25">
      <c r="A23">
        <f>Sheet1!A10</f>
        <v>16</v>
      </c>
      <c r="B23" s="44">
        <v>43147</v>
      </c>
      <c r="C23" t="str">
        <f t="shared" si="0"/>
        <v>Month</v>
      </c>
      <c r="D23" s="44">
        <f t="shared" si="1"/>
        <v>43147</v>
      </c>
      <c r="E23">
        <v>2018</v>
      </c>
      <c r="F23">
        <f>Sheet1!L10</f>
        <v>169</v>
      </c>
      <c r="G23">
        <v>169</v>
      </c>
      <c r="H23">
        <v>330</v>
      </c>
      <c r="I23">
        <v>1</v>
      </c>
    </row>
    <row r="24" spans="1:9" x14ac:dyDescent="0.25">
      <c r="A24">
        <f>Sheet1!A11</f>
        <v>16</v>
      </c>
      <c r="B24" s="44">
        <v>43147</v>
      </c>
      <c r="C24" t="str">
        <f t="shared" si="0"/>
        <v>Month</v>
      </c>
      <c r="D24" s="44">
        <f t="shared" si="1"/>
        <v>43147</v>
      </c>
      <c r="E24">
        <v>2018</v>
      </c>
      <c r="F24">
        <f>Sheet1!L11</f>
        <v>335</v>
      </c>
      <c r="G24">
        <v>335</v>
      </c>
      <c r="H24">
        <v>124</v>
      </c>
      <c r="I24">
        <v>1</v>
      </c>
    </row>
    <row r="25" spans="1:9" x14ac:dyDescent="0.25">
      <c r="A25">
        <f>Sheet1!A8</f>
        <v>19</v>
      </c>
      <c r="B25" s="44">
        <v>43150</v>
      </c>
      <c r="C25" t="str">
        <f t="shared" si="0"/>
        <v>Month</v>
      </c>
      <c r="D25" s="44">
        <f t="shared" si="1"/>
        <v>43150</v>
      </c>
      <c r="E25">
        <v>2018</v>
      </c>
      <c r="F25">
        <f>Sheet1!L8</f>
        <v>148</v>
      </c>
      <c r="G25">
        <v>148</v>
      </c>
      <c r="H25">
        <v>285</v>
      </c>
      <c r="I25">
        <v>1</v>
      </c>
    </row>
    <row r="26" spans="1:9" x14ac:dyDescent="0.25">
      <c r="A26">
        <f>Sheet1!A7</f>
        <v>21</v>
      </c>
      <c r="B26" s="44">
        <v>43152</v>
      </c>
      <c r="C26" t="str">
        <f t="shared" si="0"/>
        <v>Month</v>
      </c>
      <c r="D26" s="44">
        <f t="shared" si="1"/>
        <v>43152</v>
      </c>
      <c r="E26">
        <v>2018</v>
      </c>
      <c r="F26">
        <f>Sheet1!L7</f>
        <v>152</v>
      </c>
      <c r="G26">
        <v>152</v>
      </c>
      <c r="H26">
        <v>400</v>
      </c>
      <c r="I26">
        <v>1</v>
      </c>
    </row>
    <row r="27" spans="1:9" x14ac:dyDescent="0.25">
      <c r="A27">
        <f>Sheet1!A6</f>
        <v>22</v>
      </c>
      <c r="B27" s="44">
        <v>43153</v>
      </c>
      <c r="C27" t="str">
        <f t="shared" si="0"/>
        <v>Month</v>
      </c>
      <c r="D27" s="44">
        <f t="shared" si="1"/>
        <v>43153</v>
      </c>
      <c r="E27">
        <v>2018</v>
      </c>
      <c r="F27">
        <f>Sheet1!L6</f>
        <v>156</v>
      </c>
      <c r="G27">
        <v>156</v>
      </c>
      <c r="H27">
        <v>400</v>
      </c>
      <c r="I27">
        <v>1</v>
      </c>
    </row>
    <row r="28" spans="1:9" x14ac:dyDescent="0.25">
      <c r="A28">
        <f>Sheet1!A5</f>
        <v>23</v>
      </c>
      <c r="B28" s="44">
        <v>43154</v>
      </c>
      <c r="C28" t="str">
        <f t="shared" si="0"/>
        <v>Month</v>
      </c>
      <c r="D28" s="44">
        <f t="shared" si="1"/>
        <v>43154</v>
      </c>
      <c r="E28">
        <v>2018</v>
      </c>
      <c r="F28">
        <f>Sheet1!L5</f>
        <v>159</v>
      </c>
      <c r="G28">
        <v>159</v>
      </c>
      <c r="H28">
        <v>138</v>
      </c>
      <c r="I28">
        <v>1</v>
      </c>
    </row>
    <row r="29" spans="1:9" x14ac:dyDescent="0.25">
      <c r="A29">
        <f>Sheet1!A4</f>
        <v>26</v>
      </c>
      <c r="B29" s="44">
        <v>43157</v>
      </c>
      <c r="C29" t="str">
        <f t="shared" si="0"/>
        <v>Month</v>
      </c>
      <c r="D29" s="44">
        <f t="shared" si="1"/>
        <v>43157</v>
      </c>
      <c r="E29">
        <v>2018</v>
      </c>
      <c r="F29">
        <f>Sheet1!L4</f>
        <v>144</v>
      </c>
      <c r="G29">
        <v>144</v>
      </c>
      <c r="H29">
        <v>132</v>
      </c>
      <c r="I29">
        <v>1</v>
      </c>
    </row>
    <row r="30" spans="1:9" x14ac:dyDescent="0.25">
      <c r="A30">
        <f>Sheet1!A1</f>
        <v>28</v>
      </c>
      <c r="B30" s="44">
        <v>43159</v>
      </c>
      <c r="C30" t="s">
        <v>99</v>
      </c>
      <c r="D30" s="44">
        <f t="shared" si="1"/>
        <v>43159</v>
      </c>
      <c r="E30">
        <v>2018</v>
      </c>
      <c r="F30">
        <f>Sheet1!L1</f>
        <v>309</v>
      </c>
      <c r="G30">
        <v>309</v>
      </c>
      <c r="H30">
        <v>223</v>
      </c>
      <c r="I30">
        <v>1</v>
      </c>
    </row>
    <row r="31" spans="1:9" x14ac:dyDescent="0.25">
      <c r="A31">
        <f>Sheet1!A2</f>
        <v>28</v>
      </c>
      <c r="B31" s="44">
        <v>43159</v>
      </c>
      <c r="C31" t="str">
        <f>C30</f>
        <v>Feb</v>
      </c>
      <c r="D31" s="44">
        <f t="shared" si="1"/>
        <v>43159</v>
      </c>
      <c r="E31">
        <v>2018</v>
      </c>
      <c r="F31">
        <f>Sheet1!L2</f>
        <v>259</v>
      </c>
      <c r="G31">
        <v>259</v>
      </c>
      <c r="H31">
        <v>355</v>
      </c>
      <c r="I31">
        <v>1</v>
      </c>
    </row>
    <row r="32" spans="1:9" x14ac:dyDescent="0.25">
      <c r="A32">
        <f>Sheet1!A3</f>
        <v>28</v>
      </c>
      <c r="B32" s="44">
        <v>43159</v>
      </c>
      <c r="C32" t="str">
        <f>C31</f>
        <v>Feb</v>
      </c>
      <c r="D32" s="44">
        <f t="shared" si="1"/>
        <v>43159</v>
      </c>
      <c r="E32">
        <v>2018</v>
      </c>
      <c r="F32">
        <f>Sheet1!L3</f>
        <v>400</v>
      </c>
      <c r="G32">
        <v>400</v>
      </c>
      <c r="H32">
        <v>149</v>
      </c>
      <c r="I32">
        <v>1</v>
      </c>
    </row>
    <row r="33" spans="7:7" x14ac:dyDescent="0.25">
      <c r="G33">
        <f>SUM(G2:G32)</f>
        <v>7812</v>
      </c>
    </row>
  </sheetData>
  <autoFilter ref="A1:I31">
    <sortState ref="A2:I33">
      <sortCondition ref="B1:B31"/>
    </sortState>
  </autoFilter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 Bills Or</vt:lpstr>
      <vt:lpstr>Oct Bills </vt:lpstr>
      <vt:lpstr>Jan Bills</vt:lpstr>
      <vt:lpstr>Feb Bills</vt:lpstr>
      <vt:lpstr>Calendar</vt:lpstr>
      <vt:lpstr>Sheet1</vt:lpstr>
      <vt:lpstr>Jan'18</vt:lpstr>
      <vt:lpstr>Jan'18 14th On</vt:lpstr>
      <vt:lpstr>Feb'18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Shubhankar</dc:creator>
  <cp:lastModifiedBy>Pratik Shubhankar</cp:lastModifiedBy>
  <dcterms:created xsi:type="dcterms:W3CDTF">2017-12-07T07:31:09Z</dcterms:created>
  <dcterms:modified xsi:type="dcterms:W3CDTF">2018-03-12T07:15:33Z</dcterms:modified>
</cp:coreProperties>
</file>