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2-MoreSumifs" sheetId="2" r:id="rId5"/>
  </sheets>
  <definedNames/>
  <calcPr/>
</workbook>
</file>

<file path=xl/sharedStrings.xml><?xml version="1.0" encoding="utf-8"?>
<sst xmlns="http://schemas.openxmlformats.org/spreadsheetml/2006/main" count="176" uniqueCount="33">
  <si>
    <t>Food Item</t>
  </si>
  <si>
    <t>City</t>
  </si>
  <si>
    <t>Average Order Size (in Rs)</t>
  </si>
  <si>
    <t>Pizza</t>
  </si>
  <si>
    <t>Mumbai</t>
  </si>
  <si>
    <t>MIN</t>
  </si>
  <si>
    <t>MAX</t>
  </si>
  <si>
    <t>SUM</t>
  </si>
  <si>
    <t>AVERAGE</t>
  </si>
  <si>
    <t>COUNT</t>
  </si>
  <si>
    <t>CHECK</t>
  </si>
  <si>
    <t>Burger</t>
  </si>
  <si>
    <t>Chennai</t>
  </si>
  <si>
    <t>PIZZA</t>
  </si>
  <si>
    <t>Biryani</t>
  </si>
  <si>
    <t>Banglore</t>
  </si>
  <si>
    <t>BURGER</t>
  </si>
  <si>
    <t>Pasta</t>
  </si>
  <si>
    <t>Delhi</t>
  </si>
  <si>
    <t>BIRYANI</t>
  </si>
  <si>
    <t>Sandwich</t>
  </si>
  <si>
    <t>PASTA</t>
  </si>
  <si>
    <t>SANDWICH</t>
  </si>
  <si>
    <t>MUMBAI</t>
  </si>
  <si>
    <t>CHENNAI</t>
  </si>
  <si>
    <t>BANGLORE</t>
  </si>
  <si>
    <t>DELHI</t>
  </si>
  <si>
    <t>MINIFS</t>
  </si>
  <si>
    <t>MAXIFS</t>
  </si>
  <si>
    <t>SUMIFS</t>
  </si>
  <si>
    <t>AVERAGEIFS</t>
  </si>
  <si>
    <t>COUNTIFS</t>
  </si>
  <si>
    <t>CHECKIFS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</si>
</sst>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5" numFmtId="0" xfId="0" applyFont="1"/>
    <xf borderId="0" fillId="3" fontId="2" numFmtId="0" xfId="0" applyAlignment="1" applyFont="1">
      <alignment readingOrder="0" vertical="bottom"/>
    </xf>
    <xf borderId="1" fillId="3" fontId="6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center" readingOrder="0"/>
    </xf>
    <xf borderId="0" fillId="3" fontId="5" numFmtId="1" xfId="0" applyFont="1" applyNumberFormat="1"/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3" fontId="5" numFmtId="0" xfId="0" applyAlignment="1" applyFont="1">
      <alignment readingOrder="0"/>
    </xf>
    <xf borderId="0" fillId="3" fontId="5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490.0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8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260.0</v>
      </c>
      <c r="D3" s="5"/>
      <c r="E3" s="9" t="s">
        <v>13</v>
      </c>
      <c r="F3" s="8">
        <f>MIN($C2,$C7,$C15,$C21)</f>
        <v>160</v>
      </c>
      <c r="G3" s="8">
        <f>MAX($C2,$C7,$C15,$C21)</f>
        <v>490</v>
      </c>
      <c r="H3" s="8">
        <f>SUM($C2,$C7,$C15,$C21)</f>
        <v>1510</v>
      </c>
      <c r="I3" s="8">
        <f>AVERAGE($C2,$C7,$C15,$C21)</f>
        <v>377.5</v>
      </c>
      <c r="J3" s="8">
        <f>COUNT($C2,$C7,$C15,$C21)</f>
        <v>4</v>
      </c>
      <c r="K3" s="5">
        <f t="shared" ref="K3:K11" si="1">H3-I3*J3</f>
        <v>0</v>
      </c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290.0</v>
      </c>
      <c r="D4" s="5"/>
      <c r="E4" s="3" t="s">
        <v>16</v>
      </c>
      <c r="F4" s="8">
        <f>MIN($C3,$C10,$C18:$C19)</f>
        <v>260</v>
      </c>
      <c r="G4" s="8">
        <f>MAX($C3,$C10,$C18:$C19)</f>
        <v>470</v>
      </c>
      <c r="H4" s="8">
        <f>SUM($C3,$C10,$C18:$C19)</f>
        <v>1450</v>
      </c>
      <c r="I4" s="8">
        <f>AVERAGE($C3,$C10,$C18:$C19)</f>
        <v>362.5</v>
      </c>
      <c r="J4" s="8">
        <f>COUNT($C3,$C10,$C18:$C19)</f>
        <v>4</v>
      </c>
      <c r="K4" s="5">
        <f t="shared" si="1"/>
        <v>0</v>
      </c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17</v>
      </c>
      <c r="B5" s="3" t="s">
        <v>18</v>
      </c>
      <c r="C5" s="4">
        <v>340.0</v>
      </c>
      <c r="D5" s="5"/>
      <c r="E5" s="3" t="s">
        <v>19</v>
      </c>
      <c r="F5" s="8">
        <f>MIN($C4,$C8,$C16,$C20)</f>
        <v>290</v>
      </c>
      <c r="G5" s="8">
        <f>MAX($C4,$C8,$C16,$C20)</f>
        <v>470</v>
      </c>
      <c r="H5" s="8">
        <f>SUM($C4,$C8,$C16,$C20)</f>
        <v>1480</v>
      </c>
      <c r="I5" s="8">
        <f>AVERAGE($C4,$C8,$C16,$C20)</f>
        <v>370</v>
      </c>
      <c r="J5" s="8">
        <f>COUNT($C4,$C8,$C16,$C20)</f>
        <v>4</v>
      </c>
      <c r="K5" s="5">
        <f t="shared" si="1"/>
        <v>0</v>
      </c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20</v>
      </c>
      <c r="B6" s="3" t="s">
        <v>15</v>
      </c>
      <c r="C6" s="4">
        <v>300.0</v>
      </c>
      <c r="D6" s="5"/>
      <c r="E6" s="3" t="s">
        <v>21</v>
      </c>
      <c r="F6" s="8">
        <f>MIN($C5,$C9,$C11:$C12)</f>
        <v>320</v>
      </c>
      <c r="G6" s="8">
        <f>MAX($C5,$C9,$C11:$C12)</f>
        <v>390</v>
      </c>
      <c r="H6" s="8">
        <f>SUM($C5,$C9,$C11:$C12)</f>
        <v>1390</v>
      </c>
      <c r="I6" s="8">
        <f>AVERAGE($C5,$C9,$C11:$C12)</f>
        <v>347.5</v>
      </c>
      <c r="J6" s="8">
        <f>COUNT($C5,$C9,$C11:$C12)</f>
        <v>4</v>
      </c>
      <c r="K6" s="5">
        <f t="shared" si="1"/>
        <v>0</v>
      </c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</v>
      </c>
      <c r="B7" s="3" t="s">
        <v>15</v>
      </c>
      <c r="C7" s="4">
        <v>420.0</v>
      </c>
      <c r="D7" s="5"/>
      <c r="E7" s="3" t="s">
        <v>22</v>
      </c>
      <c r="F7" s="8">
        <f>MIN($C6,$C13:$C14,$C17)</f>
        <v>300</v>
      </c>
      <c r="G7" s="8">
        <f>MAX($C6,$C13:$C14,$C17)</f>
        <v>450</v>
      </c>
      <c r="H7" s="8">
        <f>SUM($C6,$C13:$C14,$C17)</f>
        <v>1500</v>
      </c>
      <c r="I7" s="8">
        <f>AVERAGE($C6,$C13:$C14,$C17)</f>
        <v>375</v>
      </c>
      <c r="J7" s="8">
        <f>COUNT($C6,$C13:$C14,$C17)</f>
        <v>4</v>
      </c>
      <c r="K7" s="5">
        <f t="shared" si="1"/>
        <v>0</v>
      </c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370.0</v>
      </c>
      <c r="D8" s="5"/>
      <c r="E8" s="3" t="s">
        <v>23</v>
      </c>
      <c r="F8" s="8">
        <f>MIN($C2,$C8,$C12,$C17:$C18)</f>
        <v>340</v>
      </c>
      <c r="G8" s="8">
        <f>MAX($C2,$C8,$C12,$C17:$C18)</f>
        <v>490</v>
      </c>
      <c r="H8" s="8">
        <f>SUM($C2,$C8,$C12,$C17:$C18)</f>
        <v>2120</v>
      </c>
      <c r="I8" s="8">
        <f>AVERAGE($C2,$C8,$C12,$C17:$C18)</f>
        <v>424</v>
      </c>
      <c r="J8" s="8">
        <f>COUNT($C2,$C8,$C12,$C17:$C18)</f>
        <v>5</v>
      </c>
      <c r="K8" s="5">
        <f t="shared" si="1"/>
        <v>0</v>
      </c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17</v>
      </c>
      <c r="B9" s="3" t="s">
        <v>15</v>
      </c>
      <c r="C9" s="4">
        <v>390.0</v>
      </c>
      <c r="D9" s="5"/>
      <c r="E9" s="3" t="s">
        <v>24</v>
      </c>
      <c r="F9" s="8">
        <f>MIN($C3,$C11,$C13,$C16,$C21)</f>
        <v>160</v>
      </c>
      <c r="G9" s="8">
        <f>MAX($C3,$C11,$C13,$C16,$C21)</f>
        <v>430</v>
      </c>
      <c r="H9" s="8">
        <f>SUM($C3,$C11,$C13,$C16,$C21)</f>
        <v>1520</v>
      </c>
      <c r="I9" s="8">
        <f>AVERAGE($C3,$C11,$C13,$C16,$C21)</f>
        <v>304</v>
      </c>
      <c r="J9" s="8">
        <f>COUNT($C3,$C11,$C13,$C16,$C21)</f>
        <v>5</v>
      </c>
      <c r="K9" s="5">
        <f t="shared" si="1"/>
        <v>0</v>
      </c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18</v>
      </c>
      <c r="C10" s="4">
        <v>380.0</v>
      </c>
      <c r="D10" s="5"/>
      <c r="E10" s="3" t="s">
        <v>25</v>
      </c>
      <c r="F10" s="8">
        <f>MIN($C4,$C6:$C7,$C9,$C19)</f>
        <v>290</v>
      </c>
      <c r="G10" s="8">
        <f>MAX($C4,$C6:$C7,$C9,$C19)</f>
        <v>420</v>
      </c>
      <c r="H10" s="8">
        <f>SUM($C4,$C6:$C7,$C9,$C19)</f>
        <v>1740</v>
      </c>
      <c r="I10" s="8">
        <f>AVERAGE($C4,$C6:$C7,$C9,$C19)</f>
        <v>348</v>
      </c>
      <c r="J10" s="8">
        <f>COUNT($C4,$C6:$C7,$C9,$C19)</f>
        <v>5</v>
      </c>
      <c r="K10" s="5">
        <f t="shared" si="1"/>
        <v>0</v>
      </c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17</v>
      </c>
      <c r="B11" s="3" t="s">
        <v>12</v>
      </c>
      <c r="C11" s="4">
        <v>320.0</v>
      </c>
      <c r="D11" s="5"/>
      <c r="E11" s="3" t="s">
        <v>26</v>
      </c>
      <c r="F11" s="8">
        <f>MIN($C5,$C10,$C14:$C15,$C20)</f>
        <v>320</v>
      </c>
      <c r="G11" s="8">
        <f>MAX($C5,$C10,$C14:$C15,$C20)</f>
        <v>470</v>
      </c>
      <c r="H11" s="8">
        <f>SUM($C5,$C10,$C14:$C15,$C20)</f>
        <v>1950</v>
      </c>
      <c r="I11" s="8">
        <f>AVERAGE($C5,$C10,$C14:$C15,$C20)</f>
        <v>390</v>
      </c>
      <c r="J11" s="8">
        <f>COUNT($C5,$C10,$C14:$C15,$C20)</f>
        <v>5</v>
      </c>
      <c r="K11" s="5">
        <f t="shared" si="1"/>
        <v>0</v>
      </c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17</v>
      </c>
      <c r="B12" s="3" t="s">
        <v>4</v>
      </c>
      <c r="C12" s="4">
        <v>340.0</v>
      </c>
      <c r="D12" s="5"/>
      <c r="E12" s="3"/>
      <c r="F12" s="8"/>
      <c r="G12" s="8"/>
      <c r="H12" s="8"/>
      <c r="I12" s="8"/>
      <c r="J12" s="8"/>
      <c r="K12" s="5"/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20</v>
      </c>
      <c r="B13" s="3" t="s">
        <v>12</v>
      </c>
      <c r="C13" s="4">
        <v>430.0</v>
      </c>
      <c r="D13" s="5"/>
      <c r="E13" s="5"/>
      <c r="F13" s="7" t="s">
        <v>27</v>
      </c>
      <c r="G13" s="7" t="s">
        <v>28</v>
      </c>
      <c r="H13" s="7" t="s">
        <v>29</v>
      </c>
      <c r="I13" s="7" t="s">
        <v>30</v>
      </c>
      <c r="J13" s="7" t="s">
        <v>31</v>
      </c>
      <c r="K13" s="7" t="s">
        <v>32</v>
      </c>
      <c r="L13" s="5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20</v>
      </c>
      <c r="B14" s="3" t="s">
        <v>18</v>
      </c>
      <c r="C14" s="4">
        <v>320.0</v>
      </c>
      <c r="D14" s="5"/>
      <c r="E14" s="9" t="s">
        <v>13</v>
      </c>
      <c r="F14" s="9">
        <f t="shared" ref="F14:F18" si="2">MINIFS($C$2:$C$21,$A$2:$A$21,$E14)</f>
        <v>160</v>
      </c>
      <c r="G14" s="9">
        <f t="shared" ref="G14:G18" si="3">MAXIFS($C$2:$C$21,$A$2:$A$21,$E14)</f>
        <v>490</v>
      </c>
      <c r="H14" s="9">
        <f t="shared" ref="H14:H18" si="4">SUMIFS($C$2:$C$21,$A$2:$A$21,$E14)</f>
        <v>1510</v>
      </c>
      <c r="I14" s="9">
        <f t="shared" ref="I14:I18" si="5">AVERAGEIFS($C$2:$C$21,$A$2:$A$21,$E14)</f>
        <v>377.5</v>
      </c>
      <c r="J14" s="9">
        <f t="shared" ref="J14:J18" si="6">COUNTIFS($A$2:$A$21,$E14)</f>
        <v>4</v>
      </c>
      <c r="K14" s="9">
        <f t="shared" ref="K14:K22" si="7">H14-I14*J14</f>
        <v>0</v>
      </c>
      <c r="L14" s="10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18</v>
      </c>
      <c r="C15" s="4">
        <v>440.0</v>
      </c>
      <c r="D15" s="5"/>
      <c r="E15" s="3" t="s">
        <v>16</v>
      </c>
      <c r="F15" s="9">
        <f t="shared" si="2"/>
        <v>260</v>
      </c>
      <c r="G15" s="9">
        <f t="shared" si="3"/>
        <v>470</v>
      </c>
      <c r="H15" s="9">
        <f t="shared" si="4"/>
        <v>1450</v>
      </c>
      <c r="I15" s="9">
        <f t="shared" si="5"/>
        <v>362.5</v>
      </c>
      <c r="J15" s="9">
        <f t="shared" si="6"/>
        <v>4</v>
      </c>
      <c r="K15" s="9">
        <f t="shared" si="7"/>
        <v>0</v>
      </c>
      <c r="L15" s="10"/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12</v>
      </c>
      <c r="C16" s="4">
        <v>350.0</v>
      </c>
      <c r="D16" s="5"/>
      <c r="E16" s="3" t="s">
        <v>19</v>
      </c>
      <c r="F16" s="9">
        <f t="shared" si="2"/>
        <v>290</v>
      </c>
      <c r="G16" s="9">
        <f t="shared" si="3"/>
        <v>470</v>
      </c>
      <c r="H16" s="9">
        <f t="shared" si="4"/>
        <v>1480</v>
      </c>
      <c r="I16" s="9">
        <f t="shared" si="5"/>
        <v>370</v>
      </c>
      <c r="J16" s="9">
        <f t="shared" si="6"/>
        <v>4</v>
      </c>
      <c r="K16" s="9">
        <f t="shared" si="7"/>
        <v>0</v>
      </c>
      <c r="L16" s="10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20</v>
      </c>
      <c r="B17" s="3" t="s">
        <v>4</v>
      </c>
      <c r="C17" s="4">
        <v>450.0</v>
      </c>
      <c r="D17" s="11"/>
      <c r="E17" s="3" t="s">
        <v>21</v>
      </c>
      <c r="F17" s="9">
        <f t="shared" si="2"/>
        <v>320</v>
      </c>
      <c r="G17" s="9">
        <f t="shared" si="3"/>
        <v>390</v>
      </c>
      <c r="H17" s="9">
        <f t="shared" si="4"/>
        <v>1390</v>
      </c>
      <c r="I17" s="9">
        <f t="shared" si="5"/>
        <v>347.5</v>
      </c>
      <c r="J17" s="9">
        <f t="shared" si="6"/>
        <v>4</v>
      </c>
      <c r="K17" s="9">
        <f t="shared" si="7"/>
        <v>0</v>
      </c>
      <c r="L17" s="8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4</v>
      </c>
      <c r="C18" s="4">
        <v>470.0</v>
      </c>
      <c r="D18" s="11"/>
      <c r="E18" s="3" t="s">
        <v>22</v>
      </c>
      <c r="F18" s="9">
        <f t="shared" si="2"/>
        <v>300</v>
      </c>
      <c r="G18" s="9">
        <f t="shared" si="3"/>
        <v>450</v>
      </c>
      <c r="H18" s="9">
        <f t="shared" si="4"/>
        <v>1500</v>
      </c>
      <c r="I18" s="9">
        <f t="shared" si="5"/>
        <v>375</v>
      </c>
      <c r="J18" s="9">
        <f t="shared" si="6"/>
        <v>4</v>
      </c>
      <c r="K18" s="9">
        <f t="shared" si="7"/>
        <v>0</v>
      </c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15</v>
      </c>
      <c r="C19" s="4">
        <v>340.0</v>
      </c>
      <c r="D19" s="11"/>
      <c r="E19" s="3" t="s">
        <v>23</v>
      </c>
      <c r="F19" s="9">
        <f t="shared" ref="F19:F22" si="8">MINIFS($C$2:$C$21,$B$2:$B$21,$E19)</f>
        <v>340</v>
      </c>
      <c r="G19" s="9">
        <f t="shared" ref="G19:G22" si="9">MAXIFS($C$2:$C$21,$B$2:$B$21,$E19)</f>
        <v>490</v>
      </c>
      <c r="H19" s="9">
        <f t="shared" ref="H19:H22" si="10">SUMIFS($C$2:$C$21,$B$2:$B$21,$E19)</f>
        <v>2120</v>
      </c>
      <c r="I19" s="9">
        <f t="shared" ref="I19:I22" si="11">AVERAGEIFS($C$2:$C$21,$B$2:$B$21,$E19)</f>
        <v>424</v>
      </c>
      <c r="J19" s="9">
        <f t="shared" ref="J19:J22" si="12">COUNTIFS($B$2:$B$21,$E19)</f>
        <v>5</v>
      </c>
      <c r="K19" s="9">
        <f t="shared" si="7"/>
        <v>0</v>
      </c>
      <c r="L19" s="8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14</v>
      </c>
      <c r="B20" s="3" t="s">
        <v>18</v>
      </c>
      <c r="C20" s="4">
        <v>470.0</v>
      </c>
      <c r="D20" s="5"/>
      <c r="E20" s="3" t="s">
        <v>24</v>
      </c>
      <c r="F20" s="9">
        <f t="shared" si="8"/>
        <v>160</v>
      </c>
      <c r="G20" s="9">
        <f t="shared" si="9"/>
        <v>430</v>
      </c>
      <c r="H20" s="9">
        <f t="shared" si="10"/>
        <v>1520</v>
      </c>
      <c r="I20" s="9">
        <f t="shared" si="11"/>
        <v>304</v>
      </c>
      <c r="J20" s="9">
        <f t="shared" si="12"/>
        <v>5</v>
      </c>
      <c r="K20" s="9">
        <f t="shared" si="7"/>
        <v>0</v>
      </c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160.0</v>
      </c>
      <c r="D21" s="5"/>
      <c r="E21" s="3" t="s">
        <v>25</v>
      </c>
      <c r="F21" s="9">
        <f t="shared" si="8"/>
        <v>290</v>
      </c>
      <c r="G21" s="9">
        <f t="shared" si="9"/>
        <v>420</v>
      </c>
      <c r="H21" s="9">
        <f t="shared" si="10"/>
        <v>1740</v>
      </c>
      <c r="I21" s="9">
        <f t="shared" si="11"/>
        <v>348</v>
      </c>
      <c r="J21" s="9">
        <f t="shared" si="12"/>
        <v>5</v>
      </c>
      <c r="K21" s="9">
        <f t="shared" si="7"/>
        <v>0</v>
      </c>
      <c r="L21" s="8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12"/>
      <c r="D22" s="5"/>
      <c r="E22" s="3" t="s">
        <v>26</v>
      </c>
      <c r="F22" s="9">
        <f t="shared" si="8"/>
        <v>320</v>
      </c>
      <c r="G22" s="9">
        <f t="shared" si="9"/>
        <v>470</v>
      </c>
      <c r="H22" s="9">
        <f t="shared" si="10"/>
        <v>1950</v>
      </c>
      <c r="I22" s="9">
        <f t="shared" si="11"/>
        <v>390</v>
      </c>
      <c r="J22" s="9">
        <f t="shared" si="12"/>
        <v>5</v>
      </c>
      <c r="K22" s="9">
        <f t="shared" si="7"/>
        <v>0</v>
      </c>
      <c r="L22" s="8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12"/>
      <c r="D23" s="5"/>
      <c r="E23" s="3"/>
      <c r="F23" s="8"/>
      <c r="G23" s="8"/>
      <c r="H23" s="8"/>
      <c r="I23" s="13"/>
      <c r="J23" s="8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12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12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12"/>
      <c r="D26" s="5"/>
      <c r="E26" s="5"/>
      <c r="F26" s="5"/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1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1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1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1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1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5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5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5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5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5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5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5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5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5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5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5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5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5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5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5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5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5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6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6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6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6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6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6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6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6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6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6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6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6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490.0</v>
      </c>
      <c r="D2" s="5"/>
      <c r="E2" s="7" t="s">
        <v>27</v>
      </c>
      <c r="F2" s="7"/>
      <c r="G2" s="7"/>
      <c r="H2" s="7"/>
      <c r="I2" s="7"/>
      <c r="J2" s="7"/>
      <c r="K2" s="7"/>
      <c r="L2" s="8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>
        <v>260.0</v>
      </c>
      <c r="D3" s="5"/>
      <c r="E3" s="9"/>
      <c r="F3" s="17" t="s">
        <v>23</v>
      </c>
      <c r="G3" s="17" t="s">
        <v>24</v>
      </c>
      <c r="H3" s="17" t="s">
        <v>25</v>
      </c>
      <c r="I3" s="18" t="s">
        <v>26</v>
      </c>
      <c r="J3" s="8"/>
      <c r="K3" s="5"/>
      <c r="L3" s="8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14</v>
      </c>
      <c r="B4" s="3" t="s">
        <v>15</v>
      </c>
      <c r="C4" s="4">
        <v>290.0</v>
      </c>
      <c r="D4" s="5"/>
      <c r="E4" s="3" t="s">
        <v>13</v>
      </c>
      <c r="F4" s="8">
        <f t="shared" ref="F4:I4" si="1">MINIFS($C$2:$C$21,$A$2:$A$21,$E4,$B$2:$B$21,F$3)</f>
        <v>490</v>
      </c>
      <c r="G4" s="8">
        <f t="shared" si="1"/>
        <v>160</v>
      </c>
      <c r="H4" s="8">
        <f t="shared" si="1"/>
        <v>420</v>
      </c>
      <c r="I4" s="8">
        <f t="shared" si="1"/>
        <v>440</v>
      </c>
      <c r="J4" s="8"/>
      <c r="K4" s="5"/>
      <c r="L4" s="8"/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17</v>
      </c>
      <c r="B5" s="3" t="s">
        <v>18</v>
      </c>
      <c r="C5" s="4">
        <v>340.0</v>
      </c>
      <c r="D5" s="5"/>
      <c r="E5" s="3" t="s">
        <v>16</v>
      </c>
      <c r="F5" s="8">
        <f t="shared" ref="F5:I5" si="2">MINIFS($C$2:$C$21,$A$2:$A$21,$E5,$B$2:$B$21,F$3)</f>
        <v>470</v>
      </c>
      <c r="G5" s="8">
        <f t="shared" si="2"/>
        <v>260</v>
      </c>
      <c r="H5" s="8">
        <f t="shared" si="2"/>
        <v>340</v>
      </c>
      <c r="I5" s="8">
        <f t="shared" si="2"/>
        <v>380</v>
      </c>
      <c r="J5" s="8"/>
      <c r="K5" s="5"/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20</v>
      </c>
      <c r="B6" s="3" t="s">
        <v>15</v>
      </c>
      <c r="C6" s="4">
        <v>300.0</v>
      </c>
      <c r="D6" s="5"/>
      <c r="E6" s="3" t="s">
        <v>19</v>
      </c>
      <c r="F6" s="8">
        <f t="shared" ref="F6:I6" si="3">MINIFS($C$2:$C$21,$A$2:$A$21,$E6,$B$2:$B$21,F$3)</f>
        <v>370</v>
      </c>
      <c r="G6" s="8">
        <f t="shared" si="3"/>
        <v>350</v>
      </c>
      <c r="H6" s="8">
        <f t="shared" si="3"/>
        <v>290</v>
      </c>
      <c r="I6" s="8">
        <f t="shared" si="3"/>
        <v>470</v>
      </c>
      <c r="J6" s="8"/>
      <c r="K6" s="5"/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</v>
      </c>
      <c r="B7" s="3" t="s">
        <v>15</v>
      </c>
      <c r="C7" s="4">
        <v>420.0</v>
      </c>
      <c r="D7" s="5"/>
      <c r="E7" s="3" t="s">
        <v>21</v>
      </c>
      <c r="F7" s="8">
        <f t="shared" ref="F7:I7" si="4">MINIFS($C$2:$C$21,$A$2:$A$21,$E7,$B$2:$B$21,F$3)</f>
        <v>340</v>
      </c>
      <c r="G7" s="8">
        <f t="shared" si="4"/>
        <v>320</v>
      </c>
      <c r="H7" s="8">
        <f t="shared" si="4"/>
        <v>390</v>
      </c>
      <c r="I7" s="8">
        <f t="shared" si="4"/>
        <v>340</v>
      </c>
      <c r="J7" s="8"/>
      <c r="K7" s="5"/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370.0</v>
      </c>
      <c r="D8" s="5"/>
      <c r="E8" s="3" t="s">
        <v>22</v>
      </c>
      <c r="F8" s="8">
        <f t="shared" ref="F8:I8" si="5">MINIFS($C$2:$C$21,$A$2:$A$21,$E8,$B$2:$B$21,F$3)</f>
        <v>450</v>
      </c>
      <c r="G8" s="8">
        <f t="shared" si="5"/>
        <v>430</v>
      </c>
      <c r="H8" s="8">
        <f t="shared" si="5"/>
        <v>300</v>
      </c>
      <c r="I8" s="8">
        <f t="shared" si="5"/>
        <v>320</v>
      </c>
      <c r="J8" s="8"/>
      <c r="K8" s="5"/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17</v>
      </c>
      <c r="B9" s="3" t="s">
        <v>15</v>
      </c>
      <c r="C9" s="4">
        <v>390.0</v>
      </c>
      <c r="D9" s="5"/>
      <c r="E9" s="3"/>
      <c r="F9" s="8"/>
      <c r="G9" s="8"/>
      <c r="H9" s="8"/>
      <c r="I9" s="8"/>
      <c r="J9" s="8"/>
      <c r="K9" s="5"/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11</v>
      </c>
      <c r="B10" s="3" t="s">
        <v>18</v>
      </c>
      <c r="C10" s="4">
        <v>380.0</v>
      </c>
      <c r="D10" s="5"/>
      <c r="E10" s="7" t="s">
        <v>28</v>
      </c>
      <c r="F10" s="7"/>
      <c r="G10" s="7"/>
      <c r="H10" s="7"/>
      <c r="I10" s="7"/>
      <c r="J10" s="8"/>
      <c r="K10" s="5"/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17</v>
      </c>
      <c r="B11" s="3" t="s">
        <v>12</v>
      </c>
      <c r="C11" s="4">
        <v>320.0</v>
      </c>
      <c r="D11" s="5"/>
      <c r="E11" s="9"/>
      <c r="F11" s="17" t="s">
        <v>23</v>
      </c>
      <c r="G11" s="17" t="s">
        <v>24</v>
      </c>
      <c r="H11" s="17" t="s">
        <v>25</v>
      </c>
      <c r="I11" s="18" t="s">
        <v>26</v>
      </c>
      <c r="J11" s="8"/>
      <c r="K11" s="5"/>
      <c r="L11" s="8"/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17</v>
      </c>
      <c r="B12" s="3" t="s">
        <v>4</v>
      </c>
      <c r="C12" s="4">
        <v>340.0</v>
      </c>
      <c r="D12" s="5"/>
      <c r="E12" s="3" t="s">
        <v>13</v>
      </c>
      <c r="F12" s="8">
        <f t="shared" ref="F12:I12" si="6">MAXIFS($C$2:$C$21,$A$2:$A$21,$E12,$B$2:$B$21,F$3)</f>
        <v>490</v>
      </c>
      <c r="G12" s="8">
        <f t="shared" si="6"/>
        <v>160</v>
      </c>
      <c r="H12" s="8">
        <f t="shared" si="6"/>
        <v>420</v>
      </c>
      <c r="I12" s="8">
        <f t="shared" si="6"/>
        <v>440</v>
      </c>
      <c r="J12" s="8"/>
      <c r="K12" s="5"/>
      <c r="L12" s="8"/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20</v>
      </c>
      <c r="B13" s="3" t="s">
        <v>12</v>
      </c>
      <c r="C13" s="4">
        <v>430.0</v>
      </c>
      <c r="D13" s="5"/>
      <c r="E13" s="3" t="s">
        <v>16</v>
      </c>
      <c r="F13" s="8">
        <f t="shared" ref="F13:I13" si="7">MAXIFS($C$2:$C$21,$A$2:$A$21,$E13,$B$2:$B$21,F$3)</f>
        <v>470</v>
      </c>
      <c r="G13" s="8">
        <f t="shared" si="7"/>
        <v>260</v>
      </c>
      <c r="H13" s="8">
        <f t="shared" si="7"/>
        <v>340</v>
      </c>
      <c r="I13" s="8">
        <f t="shared" si="7"/>
        <v>380</v>
      </c>
      <c r="J13" s="5"/>
      <c r="K13" s="5"/>
      <c r="L13" s="5"/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20</v>
      </c>
      <c r="B14" s="3" t="s">
        <v>18</v>
      </c>
      <c r="C14" s="4">
        <v>320.0</v>
      </c>
      <c r="D14" s="5"/>
      <c r="E14" s="3" t="s">
        <v>19</v>
      </c>
      <c r="F14" s="8">
        <f t="shared" ref="F14:I14" si="8">MAXIFS($C$2:$C$21,$A$2:$A$21,$E14,$B$2:$B$21,F$3)</f>
        <v>370</v>
      </c>
      <c r="G14" s="8">
        <f t="shared" si="8"/>
        <v>350</v>
      </c>
      <c r="H14" s="8">
        <f t="shared" si="8"/>
        <v>290</v>
      </c>
      <c r="I14" s="8">
        <f t="shared" si="8"/>
        <v>470</v>
      </c>
      <c r="J14" s="7"/>
      <c r="K14" s="7"/>
      <c r="L14" s="10"/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18</v>
      </c>
      <c r="C15" s="4">
        <v>440.0</v>
      </c>
      <c r="D15" s="5"/>
      <c r="E15" s="3" t="s">
        <v>21</v>
      </c>
      <c r="F15" s="8">
        <f t="shared" ref="F15:I15" si="9">MAXIFS($C$2:$C$21,$A$2:$A$21,$E15,$B$2:$B$21,F$3)</f>
        <v>340</v>
      </c>
      <c r="G15" s="8">
        <f t="shared" si="9"/>
        <v>320</v>
      </c>
      <c r="H15" s="8">
        <f t="shared" si="9"/>
        <v>390</v>
      </c>
      <c r="I15" s="8">
        <f t="shared" si="9"/>
        <v>340</v>
      </c>
      <c r="J15" s="8"/>
      <c r="K15" s="5"/>
      <c r="L15" s="10"/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12</v>
      </c>
      <c r="C16" s="4">
        <v>350.0</v>
      </c>
      <c r="D16" s="5"/>
      <c r="E16" s="3" t="s">
        <v>22</v>
      </c>
      <c r="F16" s="8">
        <f t="shared" ref="F16:I16" si="10">MAXIFS($C$2:$C$21,$A$2:$A$21,$E16,$B$2:$B$21,F$3)</f>
        <v>450</v>
      </c>
      <c r="G16" s="8">
        <f t="shared" si="10"/>
        <v>430</v>
      </c>
      <c r="H16" s="8">
        <f t="shared" si="10"/>
        <v>300</v>
      </c>
      <c r="I16" s="8">
        <f t="shared" si="10"/>
        <v>320</v>
      </c>
      <c r="J16" s="8"/>
      <c r="K16" s="5"/>
      <c r="L16" s="10"/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20</v>
      </c>
      <c r="B17" s="3" t="s">
        <v>4</v>
      </c>
      <c r="C17" s="4">
        <v>450.0</v>
      </c>
      <c r="D17" s="11"/>
      <c r="E17" s="3"/>
      <c r="F17" s="8"/>
      <c r="G17" s="8"/>
      <c r="H17" s="8"/>
      <c r="I17" s="13"/>
      <c r="J17" s="8"/>
      <c r="K17" s="5"/>
      <c r="L17" s="8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4</v>
      </c>
      <c r="C18" s="4">
        <v>470.0</v>
      </c>
      <c r="D18" s="11"/>
      <c r="E18" s="7" t="s">
        <v>29</v>
      </c>
      <c r="F18" s="7"/>
      <c r="G18" s="7"/>
      <c r="H18" s="7"/>
      <c r="I18" s="7"/>
      <c r="J18" s="8"/>
      <c r="K18" s="5"/>
      <c r="L18" s="8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15</v>
      </c>
      <c r="C19" s="4">
        <v>340.0</v>
      </c>
      <c r="D19" s="11"/>
      <c r="E19" s="9"/>
      <c r="F19" s="17" t="s">
        <v>23</v>
      </c>
      <c r="G19" s="17" t="s">
        <v>24</v>
      </c>
      <c r="H19" s="17" t="s">
        <v>25</v>
      </c>
      <c r="I19" s="18" t="s">
        <v>26</v>
      </c>
      <c r="J19" s="8"/>
      <c r="K19" s="5"/>
      <c r="L19" s="8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14</v>
      </c>
      <c r="B20" s="3" t="s">
        <v>18</v>
      </c>
      <c r="C20" s="4">
        <v>470.0</v>
      </c>
      <c r="D20" s="5"/>
      <c r="E20" s="3" t="s">
        <v>13</v>
      </c>
      <c r="F20" s="8">
        <f t="shared" ref="F20:I20" si="11">SUMIFS($C$2:$C$21,$A$2:$A$21,$E20,$B$2:$B$21,F$3)</f>
        <v>490</v>
      </c>
      <c r="G20" s="8">
        <f t="shared" si="11"/>
        <v>160</v>
      </c>
      <c r="H20" s="8">
        <f t="shared" si="11"/>
        <v>420</v>
      </c>
      <c r="I20" s="8">
        <f t="shared" si="11"/>
        <v>440</v>
      </c>
      <c r="J20" s="8"/>
      <c r="K20" s="5"/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12</v>
      </c>
      <c r="C21" s="4">
        <v>160.0</v>
      </c>
      <c r="D21" s="5"/>
      <c r="E21" s="3" t="s">
        <v>16</v>
      </c>
      <c r="F21" s="8">
        <f t="shared" ref="F21:I21" si="12">SUMIFS($C$2:$C$21,$A$2:$A$21,$E21,$B$2:$B$21,F$3)</f>
        <v>470</v>
      </c>
      <c r="G21" s="8">
        <f t="shared" si="12"/>
        <v>260</v>
      </c>
      <c r="H21" s="8">
        <f t="shared" si="12"/>
        <v>340</v>
      </c>
      <c r="I21" s="8">
        <f t="shared" si="12"/>
        <v>380</v>
      </c>
      <c r="J21" s="8"/>
      <c r="K21" s="5"/>
      <c r="L21" s="8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12"/>
      <c r="D22" s="5"/>
      <c r="E22" s="3" t="s">
        <v>19</v>
      </c>
      <c r="F22" s="8">
        <f t="shared" ref="F22:I22" si="13">SUMIFS($C$2:$C$21,$A$2:$A$21,$E22,$B$2:$B$21,F$3)</f>
        <v>370</v>
      </c>
      <c r="G22" s="8">
        <f t="shared" si="13"/>
        <v>350</v>
      </c>
      <c r="H22" s="8">
        <f t="shared" si="13"/>
        <v>290</v>
      </c>
      <c r="I22" s="8">
        <f t="shared" si="13"/>
        <v>470</v>
      </c>
      <c r="J22" s="8"/>
      <c r="K22" s="5"/>
      <c r="L22" s="8"/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12"/>
      <c r="D23" s="5"/>
      <c r="E23" s="3" t="s">
        <v>21</v>
      </c>
      <c r="F23" s="8">
        <f t="shared" ref="F23:I23" si="14">SUMIFS($C$2:$C$21,$A$2:$A$21,$E23,$B$2:$B$21,F$3)</f>
        <v>340</v>
      </c>
      <c r="G23" s="8">
        <f t="shared" si="14"/>
        <v>320</v>
      </c>
      <c r="H23" s="8">
        <f t="shared" si="14"/>
        <v>390</v>
      </c>
      <c r="I23" s="8">
        <f t="shared" si="14"/>
        <v>340</v>
      </c>
      <c r="J23" s="8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12"/>
      <c r="D24" s="5"/>
      <c r="E24" s="3" t="s">
        <v>22</v>
      </c>
      <c r="F24" s="8">
        <f t="shared" ref="F24:I24" si="15">SUMIFS($C$2:$C$21,$A$2:$A$21,$E24,$B$2:$B$21,F$3)</f>
        <v>450</v>
      </c>
      <c r="G24" s="8">
        <f t="shared" si="15"/>
        <v>430</v>
      </c>
      <c r="H24" s="8">
        <f t="shared" si="15"/>
        <v>300</v>
      </c>
      <c r="I24" s="8">
        <f t="shared" si="15"/>
        <v>320</v>
      </c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12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12"/>
      <c r="D26" s="5"/>
      <c r="E26" s="7" t="s">
        <v>30</v>
      </c>
      <c r="F26" s="7"/>
      <c r="G26" s="7"/>
      <c r="H26" s="7"/>
      <c r="I26" s="7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12"/>
      <c r="D27" s="2"/>
      <c r="E27" s="9"/>
      <c r="F27" s="17" t="s">
        <v>23</v>
      </c>
      <c r="G27" s="17" t="s">
        <v>24</v>
      </c>
      <c r="H27" s="17" t="s">
        <v>25</v>
      </c>
      <c r="I27" s="18" t="s">
        <v>26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12"/>
      <c r="D28" s="2"/>
      <c r="E28" s="3" t="s">
        <v>13</v>
      </c>
      <c r="F28" s="8">
        <f t="shared" ref="F28:I28" si="16">AVERAGEIFS($C$2:$C$21,$A$2:$A$21,$E28,$B$2:$B$21,F$3)</f>
        <v>490</v>
      </c>
      <c r="G28" s="8">
        <f t="shared" si="16"/>
        <v>160</v>
      </c>
      <c r="H28" s="8">
        <f t="shared" si="16"/>
        <v>420</v>
      </c>
      <c r="I28" s="8">
        <f t="shared" si="16"/>
        <v>440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12"/>
      <c r="D29" s="2"/>
      <c r="E29" s="3" t="s">
        <v>16</v>
      </c>
      <c r="F29" s="8">
        <f t="shared" ref="F29:I29" si="17">AVERAGEIFS($C$2:$C$21,$A$2:$A$21,$E29,$B$2:$B$21,F$3)</f>
        <v>470</v>
      </c>
      <c r="G29" s="8">
        <f t="shared" si="17"/>
        <v>260</v>
      </c>
      <c r="H29" s="8">
        <f t="shared" si="17"/>
        <v>340</v>
      </c>
      <c r="I29" s="8">
        <f t="shared" si="17"/>
        <v>380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12"/>
      <c r="D30" s="2"/>
      <c r="E30" s="3" t="s">
        <v>19</v>
      </c>
      <c r="F30" s="8">
        <f t="shared" ref="F30:I30" si="18">AVERAGEIFS($C$2:$C$21,$A$2:$A$21,$E30,$B$2:$B$21,F$3)</f>
        <v>370</v>
      </c>
      <c r="G30" s="8">
        <f t="shared" si="18"/>
        <v>350</v>
      </c>
      <c r="H30" s="8">
        <f t="shared" si="18"/>
        <v>290</v>
      </c>
      <c r="I30" s="8">
        <f t="shared" si="18"/>
        <v>470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12"/>
      <c r="D31" s="2"/>
      <c r="E31" s="3" t="s">
        <v>21</v>
      </c>
      <c r="F31" s="8">
        <f t="shared" ref="F31:I31" si="19">AVERAGEIFS($C$2:$C$21,$A$2:$A$21,$E31,$B$2:$B$21,F$3)</f>
        <v>340</v>
      </c>
      <c r="G31" s="8">
        <f t="shared" si="19"/>
        <v>320</v>
      </c>
      <c r="H31" s="8">
        <f t="shared" si="19"/>
        <v>390</v>
      </c>
      <c r="I31" s="8">
        <f t="shared" si="19"/>
        <v>340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12"/>
      <c r="D32" s="2"/>
      <c r="E32" s="3" t="s">
        <v>22</v>
      </c>
      <c r="F32" s="8">
        <f t="shared" ref="F32:I32" si="20">AVERAGEIFS($C$2:$C$21,$A$2:$A$21,$E32,$B$2:$B$21,F$3)</f>
        <v>450</v>
      </c>
      <c r="G32" s="8">
        <f t="shared" si="20"/>
        <v>430</v>
      </c>
      <c r="H32" s="8">
        <f t="shared" si="20"/>
        <v>300</v>
      </c>
      <c r="I32" s="8">
        <f t="shared" si="20"/>
        <v>320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14"/>
      <c r="D34" s="2"/>
      <c r="E34" s="7" t="s">
        <v>31</v>
      </c>
      <c r="F34" s="7"/>
      <c r="G34" s="7"/>
      <c r="H34" s="7"/>
      <c r="I34" s="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14"/>
      <c r="D35" s="2"/>
      <c r="E35" s="9"/>
      <c r="F35" s="17" t="s">
        <v>23</v>
      </c>
      <c r="G35" s="17" t="s">
        <v>24</v>
      </c>
      <c r="H35" s="17" t="s">
        <v>25</v>
      </c>
      <c r="I35" s="18" t="s">
        <v>26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14"/>
      <c r="D36" s="2"/>
      <c r="E36" s="3" t="s">
        <v>13</v>
      </c>
      <c r="F36" s="8">
        <f t="shared" ref="F36:I36" si="21">COUNTIFS($A$2:$A$21,$E36,$B$2:$B$21,F$3)</f>
        <v>1</v>
      </c>
      <c r="G36" s="8">
        <f t="shared" si="21"/>
        <v>1</v>
      </c>
      <c r="H36" s="8">
        <f t="shared" si="21"/>
        <v>1</v>
      </c>
      <c r="I36" s="8">
        <f t="shared" si="21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14"/>
      <c r="D37" s="2"/>
      <c r="E37" s="3" t="s">
        <v>16</v>
      </c>
      <c r="F37" s="8">
        <f t="shared" ref="F37:I37" si="22">COUNTIFS($A$2:$A$21,$E37,$B$2:$B$21,F$3)</f>
        <v>1</v>
      </c>
      <c r="G37" s="8">
        <f t="shared" si="22"/>
        <v>1</v>
      </c>
      <c r="H37" s="8">
        <f t="shared" si="22"/>
        <v>1</v>
      </c>
      <c r="I37" s="8">
        <f t="shared" si="22"/>
        <v>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5"/>
      <c r="D38" s="2"/>
      <c r="E38" s="3" t="s">
        <v>19</v>
      </c>
      <c r="F38" s="8">
        <f t="shared" ref="F38:I38" si="23">COUNTIFS($A$2:$A$21,$E38,$B$2:$B$21,F$3)</f>
        <v>1</v>
      </c>
      <c r="G38" s="8">
        <f t="shared" si="23"/>
        <v>1</v>
      </c>
      <c r="H38" s="8">
        <f t="shared" si="23"/>
        <v>1</v>
      </c>
      <c r="I38" s="8">
        <f t="shared" si="23"/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5"/>
      <c r="D39" s="2"/>
      <c r="E39" s="3" t="s">
        <v>21</v>
      </c>
      <c r="F39" s="8">
        <f t="shared" ref="F39:I39" si="24">COUNTIFS($A$2:$A$21,$E39,$B$2:$B$21,F$3)</f>
        <v>1</v>
      </c>
      <c r="G39" s="8">
        <f t="shared" si="24"/>
        <v>1</v>
      </c>
      <c r="H39" s="8">
        <f t="shared" si="24"/>
        <v>1</v>
      </c>
      <c r="I39" s="8">
        <f t="shared" si="24"/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5"/>
      <c r="D40" s="2"/>
      <c r="E40" s="3" t="s">
        <v>22</v>
      </c>
      <c r="F40" s="8">
        <f t="shared" ref="F40:I40" si="25">COUNTIFS($A$2:$A$21,$E40,$B$2:$B$21,F$3)</f>
        <v>1</v>
      </c>
      <c r="G40" s="8">
        <f t="shared" si="25"/>
        <v>1</v>
      </c>
      <c r="H40" s="8">
        <f t="shared" si="25"/>
        <v>1</v>
      </c>
      <c r="I40" s="8">
        <f t="shared" si="25"/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5"/>
      <c r="D42" s="2"/>
      <c r="E42" s="7" t="s">
        <v>10</v>
      </c>
      <c r="F42" s="7"/>
      <c r="G42" s="7"/>
      <c r="H42" s="7"/>
      <c r="I42" s="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5"/>
      <c r="D43" s="2"/>
      <c r="E43" s="9"/>
      <c r="F43" s="17" t="s">
        <v>23</v>
      </c>
      <c r="G43" s="17" t="s">
        <v>24</v>
      </c>
      <c r="H43" s="17" t="s">
        <v>25</v>
      </c>
      <c r="I43" s="18" t="s">
        <v>26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5"/>
      <c r="D44" s="2"/>
      <c r="E44" s="3" t="s">
        <v>13</v>
      </c>
      <c r="F44" s="8">
        <f t="shared" ref="F44:I44" si="26">F20-F28*F36</f>
        <v>0</v>
      </c>
      <c r="G44" s="8">
        <f t="shared" si="26"/>
        <v>0</v>
      </c>
      <c r="H44" s="8">
        <f t="shared" si="26"/>
        <v>0</v>
      </c>
      <c r="I44" s="8">
        <f t="shared" si="26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5"/>
      <c r="D45" s="2"/>
      <c r="E45" s="3" t="s">
        <v>16</v>
      </c>
      <c r="F45" s="8">
        <f t="shared" ref="F45:I45" si="27">F21-F29*F37</f>
        <v>0</v>
      </c>
      <c r="G45" s="8">
        <f t="shared" si="27"/>
        <v>0</v>
      </c>
      <c r="H45" s="8">
        <f t="shared" si="27"/>
        <v>0</v>
      </c>
      <c r="I45" s="8">
        <f t="shared" si="27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5"/>
      <c r="D46" s="2"/>
      <c r="E46" s="3" t="s">
        <v>19</v>
      </c>
      <c r="F46" s="8">
        <f t="shared" ref="F46:I46" si="28">F22-F30*F38</f>
        <v>0</v>
      </c>
      <c r="G46" s="8">
        <f t="shared" si="28"/>
        <v>0</v>
      </c>
      <c r="H46" s="8">
        <f t="shared" si="28"/>
        <v>0</v>
      </c>
      <c r="I46" s="8">
        <f t="shared" si="28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5"/>
      <c r="D47" s="2"/>
      <c r="E47" s="3" t="s">
        <v>21</v>
      </c>
      <c r="F47" s="8">
        <f t="shared" ref="F47:I47" si="29">F23-F31*F39</f>
        <v>0</v>
      </c>
      <c r="G47" s="8">
        <f t="shared" si="29"/>
        <v>0</v>
      </c>
      <c r="H47" s="8">
        <f t="shared" si="29"/>
        <v>0</v>
      </c>
      <c r="I47" s="8">
        <f t="shared" si="29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5"/>
      <c r="D48" s="2"/>
      <c r="E48" s="3" t="s">
        <v>22</v>
      </c>
      <c r="F48" s="8">
        <f t="shared" ref="F48:I48" si="30">F24-F32*F40</f>
        <v>0</v>
      </c>
      <c r="G48" s="8">
        <f t="shared" si="30"/>
        <v>0</v>
      </c>
      <c r="H48" s="8">
        <f t="shared" si="30"/>
        <v>0</v>
      </c>
      <c r="I48" s="8">
        <f t="shared" si="30"/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5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5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5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5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5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5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5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5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5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5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5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5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5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5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5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5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5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6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6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6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6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6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6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6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6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6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6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6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6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